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935"/>
  </bookViews>
  <sheets>
    <sheet name="2024年靖州县一般公共预算收支调整总表" sheetId="20" r:id="rId1"/>
    <sheet name="2024年靖州县一般公共预算支出项目调整汇总表" sheetId="25" r:id="rId2"/>
    <sheet name="2024年靖州县地方财政预算收入调整科目汇总表" sheetId="23" r:id="rId3"/>
    <sheet name="2024年靖州县一般公共预算支出调整科目汇总表" sheetId="24" r:id="rId4"/>
    <sheet name="2024年新增预算项目统计表" sheetId="28" r:id="rId5"/>
    <sheet name="2024年政府性基金预算调整收支总表" sheetId="13" r:id="rId6"/>
    <sheet name="2024年政府性基金预算项目经费表" sheetId="26" r:id="rId7"/>
    <sheet name="一般公共预算收入情况表" sheetId="21" state="hidden" r:id="rId8"/>
    <sheet name="人员工资明细" sheetId="15" state="hidden" r:id="rId9"/>
    <sheet name="非税" sheetId="17" state="hidden" r:id="rId10"/>
    <sheet name="采购明细" sheetId="18" state="hidden" r:id="rId11"/>
  </sheets>
  <definedNames>
    <definedName name="_xlnm._FilterDatabase" localSheetId="4" hidden="1">'2024年新增预算项目统计表'!$A$4:$D$41</definedName>
    <definedName name="_xlnm.Print_Titles" localSheetId="4">'2024年新增预算项目统计表'!$4:$4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<sst xmlns="http://schemas.openxmlformats.org/spreadsheetml/2006/main" count="1057" uniqueCount="853">
  <si>
    <t>附表1</t>
  </si>
  <si>
    <t>2024年靖州县一般公共预算收支调整总表（草案）</t>
  </si>
  <si>
    <t>单位：万元</t>
  </si>
  <si>
    <t>收                 入</t>
  </si>
  <si>
    <t>支                   出</t>
  </si>
  <si>
    <t>收入项目</t>
  </si>
  <si>
    <t>年计划数</t>
  </si>
  <si>
    <t>本次调整数</t>
  </si>
  <si>
    <t>调整后
计划数</t>
  </si>
  <si>
    <t>支出项目</t>
  </si>
  <si>
    <t>一、地方财政预算收入</t>
  </si>
  <si>
    <t>一、一般公共预算支出</t>
  </si>
  <si>
    <t>1、地方税收收入</t>
  </si>
  <si>
    <t>（一）会议研究及新增项目支出</t>
  </si>
  <si>
    <t>2、非税收入</t>
  </si>
  <si>
    <t>（二）一般债券新增支出</t>
  </si>
  <si>
    <t>二、上级补助收入</t>
  </si>
  <si>
    <t>（三）一般债券付息增支</t>
  </si>
  <si>
    <t>（一）返还性收入</t>
  </si>
  <si>
    <t>（四）统发工资及规范性津补贴支出</t>
  </si>
  <si>
    <r>
      <rPr>
        <b/>
        <sz val="11"/>
        <rFont val="Times New Roman"/>
        <charset val="134"/>
      </rPr>
      <t xml:space="preserve">  (</t>
    </r>
    <r>
      <rPr>
        <b/>
        <sz val="11"/>
        <rFont val="楷体"/>
        <charset val="134"/>
      </rPr>
      <t>二</t>
    </r>
    <r>
      <rPr>
        <b/>
        <sz val="11"/>
        <rFont val="Times New Roman"/>
        <charset val="134"/>
      </rPr>
      <t xml:space="preserve">) </t>
    </r>
    <r>
      <rPr>
        <b/>
        <sz val="11"/>
        <rFont val="楷体"/>
        <charset val="134"/>
      </rPr>
      <t>一般性转移支付收入</t>
    </r>
  </si>
  <si>
    <t>1、财力性转移支付收入</t>
  </si>
  <si>
    <t>（1)均衡性转移支付补助收入</t>
  </si>
  <si>
    <t>（2）民族地区转移支付补助收入</t>
  </si>
  <si>
    <t>（3）固定数额补助收入</t>
  </si>
  <si>
    <t>（4）革命老区转移支付补助收入</t>
  </si>
  <si>
    <t>（5）县级基本财力保障机制奖补资金</t>
  </si>
  <si>
    <t>（6）结算补助收入（含特殊县困难补助）</t>
  </si>
  <si>
    <t>（7）含企事业单位划转补助收入</t>
  </si>
  <si>
    <t>（8）生态功能区补助</t>
  </si>
  <si>
    <t>2、其他一般性转移支付收入（专项使用）</t>
  </si>
  <si>
    <t>（三）专项转移支付收入</t>
  </si>
  <si>
    <t>二、上解上级支出</t>
  </si>
  <si>
    <t>三、债务转贷收入</t>
  </si>
  <si>
    <t>三、债务还本支出</t>
  </si>
  <si>
    <t>1、再融资一般债券收入</t>
  </si>
  <si>
    <t>2、新增一般债券收入</t>
  </si>
  <si>
    <t>四、调入资金</t>
  </si>
  <si>
    <t>1、基金预算调入</t>
  </si>
  <si>
    <t>（1)污水处理基金结余调入</t>
  </si>
  <si>
    <t>（2)其他基金调入</t>
  </si>
  <si>
    <t>2、盘活历年结余结转存量及其他资金</t>
  </si>
  <si>
    <t>五、上年结余</t>
  </si>
  <si>
    <t>四、年终滚存结余</t>
  </si>
  <si>
    <t>收入总计</t>
  </si>
  <si>
    <t>支出总计</t>
  </si>
  <si>
    <t>附件2</t>
  </si>
  <si>
    <t>2024年靖州县一般公共预算支出项目调整汇总表（草案）</t>
  </si>
  <si>
    <t xml:space="preserve">单位:万元            </t>
  </si>
  <si>
    <t>备                   注</t>
  </si>
  <si>
    <t>一、统发工资及规范性津补贴</t>
  </si>
  <si>
    <t>1、工资</t>
  </si>
  <si>
    <t>年初预留3000万新增工资指标，根据年中新进人员、人员调动、晋级晋档等测算后指标只需使用1500万元，因此可收回多余指标1500万元。</t>
  </si>
  <si>
    <t>2、财政配套缴费</t>
  </si>
  <si>
    <t>4、职业年金配套</t>
  </si>
  <si>
    <t>二、县直单位运转经费支出</t>
  </si>
  <si>
    <t>1、单位公用经费</t>
  </si>
  <si>
    <t>2、单位项目经费</t>
  </si>
  <si>
    <t>三、基层机关（组织）运转支出</t>
  </si>
  <si>
    <t>1、乡（镇）运行经费</t>
  </si>
  <si>
    <t>2、村级运转支出</t>
  </si>
  <si>
    <t>3、社区运转支出</t>
  </si>
  <si>
    <t>四、县级民生配套和专项项目支出</t>
  </si>
  <si>
    <t>五、预备费</t>
  </si>
  <si>
    <t>《预算法》规定，按照本级一般公共预算支出额的百分之一至百分之三设置预备费预算。</t>
  </si>
  <si>
    <t>六、上级专项支出</t>
  </si>
  <si>
    <t>根据2023年专项项目补助收入到位情况测算（列收列支）。</t>
  </si>
  <si>
    <t>七、偿债准备金</t>
  </si>
  <si>
    <t>增加一般债券利息165万元，再融资一般债券26061万元。</t>
  </si>
  <si>
    <t>一般公共预算支出合计</t>
  </si>
  <si>
    <t>上解支出</t>
  </si>
  <si>
    <t>结算办法和上级文件要求安排</t>
  </si>
  <si>
    <t>附表3</t>
  </si>
  <si>
    <t>2024年靖州县地方财政收入调整科目汇总表（草案）</t>
  </si>
  <si>
    <t>科目名称</t>
  </si>
  <si>
    <t>年预算数</t>
  </si>
  <si>
    <t>本次调整</t>
  </si>
  <si>
    <t>调整后预算数</t>
  </si>
  <si>
    <t>一、税收收入</t>
  </si>
  <si>
    <t>1.增值税</t>
  </si>
  <si>
    <t>2.企业所得税</t>
  </si>
  <si>
    <t>3.个人所得税</t>
  </si>
  <si>
    <t>4.资源税</t>
  </si>
  <si>
    <t>5.城市维护建设税</t>
  </si>
  <si>
    <t>6.房产税</t>
  </si>
  <si>
    <t>7.印花税</t>
  </si>
  <si>
    <t>8.城镇土地使用税</t>
  </si>
  <si>
    <t>9.土地增值税</t>
  </si>
  <si>
    <t>10.车船税</t>
  </si>
  <si>
    <t>11.耕地占用税</t>
  </si>
  <si>
    <t>12.契税</t>
  </si>
  <si>
    <t>13.烟叶税</t>
  </si>
  <si>
    <t>14.环境保护税</t>
  </si>
  <si>
    <t>15.其他税收</t>
  </si>
  <si>
    <t>二、非税收入</t>
  </si>
  <si>
    <t>16.专项收入</t>
  </si>
  <si>
    <t>17.行政事业性收费收入</t>
  </si>
  <si>
    <t>18.罚没收入</t>
  </si>
  <si>
    <t>19.国有资源(资产)有偿使用收入</t>
  </si>
  <si>
    <t>20.其他收入</t>
  </si>
  <si>
    <t>合   计</t>
  </si>
  <si>
    <t>附表4</t>
  </si>
  <si>
    <t>2024年靖州县公共预算支出调整科目汇总表（草案）</t>
  </si>
  <si>
    <t>1、一般公共服务</t>
  </si>
  <si>
    <t>2、国防</t>
  </si>
  <si>
    <t>3、公共安全</t>
  </si>
  <si>
    <t>4、教育</t>
  </si>
  <si>
    <t>5、科学技术</t>
  </si>
  <si>
    <t>6、文化体育与传媒</t>
  </si>
  <si>
    <t>7、社会保障和就业</t>
  </si>
  <si>
    <t>8、卫生健康</t>
  </si>
  <si>
    <t>9、节能环保</t>
  </si>
  <si>
    <t>10、城乡社区事务</t>
  </si>
  <si>
    <t>11、农林水事务</t>
  </si>
  <si>
    <t>12、交通运输</t>
  </si>
  <si>
    <t>13、资源勘探电力信息等事务</t>
  </si>
  <si>
    <t>14、商业服务业等事务</t>
  </si>
  <si>
    <t>15、金融支出</t>
  </si>
  <si>
    <t>16、自然资源气象等事务</t>
  </si>
  <si>
    <t>17、住房保障支出</t>
  </si>
  <si>
    <t>18、粮油物资储备事务</t>
  </si>
  <si>
    <t>19、灾害防治及应急管理支出</t>
  </si>
  <si>
    <t>20、债劵及其他债务付息支出</t>
  </si>
  <si>
    <t>21、上解支出</t>
  </si>
  <si>
    <t>22、政府债券转贷及其他债务还本</t>
  </si>
  <si>
    <t>附件5</t>
  </si>
  <si>
    <t>2024年新增预算项目统计表（草案）</t>
  </si>
  <si>
    <t>预算单位</t>
  </si>
  <si>
    <t>项目</t>
  </si>
  <si>
    <t>拟调整预算金额</t>
  </si>
  <si>
    <t>备  注</t>
  </si>
  <si>
    <t>文体局</t>
  </si>
  <si>
    <t>第四次全国文物普查经费</t>
  </si>
  <si>
    <t>九届人民政府第40次常务会议</t>
  </si>
  <si>
    <t>第十二批省级文物保护单位专项经费</t>
  </si>
  <si>
    <t>史志研究室</t>
  </si>
  <si>
    <t>县委党史联络组工作经费</t>
  </si>
  <si>
    <t>八届县委第24次常委会会议</t>
  </si>
  <si>
    <t>教育局</t>
  </si>
  <si>
    <t>防溺水人脸识别系统安装和网络流量经费</t>
  </si>
  <si>
    <t>九届人民政府第35次常务会议：原则同意由县财政统筹解决防溺水人脸识别系统安装经费30万元和网络流量经费2万元/年并将网络流量经费纳入县财政预算。</t>
  </si>
  <si>
    <t>营养餐改善计划整改资金</t>
  </si>
  <si>
    <t>迎接检查自查违规使用资金</t>
  </si>
  <si>
    <t>妇保院</t>
  </si>
  <si>
    <t>残疾儿童康复救助资金</t>
  </si>
  <si>
    <t>靖人常函【2024】4号，从2024年起纳入预算15万元/年，据实拨付。</t>
  </si>
  <si>
    <t>消防队</t>
  </si>
  <si>
    <t>消防车购置</t>
  </si>
  <si>
    <t>九届人民政府第37次常务会议原则同意由县财政统筹解决购买一台32米登高平台消防车费用350万元，分两年纳入县财政预算。</t>
  </si>
  <si>
    <t>自然资源局</t>
  </si>
  <si>
    <t>控制性详细规划编制费用</t>
  </si>
  <si>
    <t>第九届人民政府第38次常务会原则同意启动靖州城镇开发边界内的控制性详细规划编制工作，并由县财政统筹解决靖州县城镇开发边界内的控制性详细规划编制费用200万元，据实拨付。</t>
  </si>
  <si>
    <t>市生态环境局</t>
  </si>
  <si>
    <t>新红友和金鸡岩的废水站2024年运营维护费</t>
  </si>
  <si>
    <t>第九届人民政府第38次常务会原则同意由县财政统筹解决新红友和金鸡岩的废水站2024年运营维护费253万元，据实拨付。</t>
  </si>
  <si>
    <t>商科工信局</t>
  </si>
  <si>
    <t>兑现企业政策奖补资金</t>
  </si>
  <si>
    <t>第九届人民政府第38次常务会原则同意由县财政统筹解决2023年兑现企业政策奖补资金1137万元，据实拨付。</t>
  </si>
  <si>
    <t>恢复耕地工作奖补资金</t>
  </si>
  <si>
    <t>第九届人民政府第38次常务会原则同意采取奖补的方式实施恢复耕地工作，按不高于390元/亩的标准选取技术服务单位提供恢复耕地工作全过程技术服务，并由县财政统筹解决恢复耕地工作奖补资金1440万元和技术服务费234万元，共计1674万元，据实拨付。</t>
  </si>
  <si>
    <t>市场监督管理局</t>
  </si>
  <si>
    <t>购置电感耦合等离子体发射光谱仪</t>
  </si>
  <si>
    <t>第九届人民政府第37次常务会原则同意由县财政统筹解决购置电感耦合等离子体发射光谱仪经费30万元。</t>
  </si>
  <si>
    <t>标准物质、试剂耗材经费</t>
  </si>
  <si>
    <t>第九届人民政府第37次常务会原则同意由县财政统筹购置标准物质、试剂耗材经费20万元，据实拨付。</t>
  </si>
  <si>
    <t>残联</t>
  </si>
  <si>
    <t>两项补贴</t>
  </si>
  <si>
    <t>第九届人民政府第38次常务会原则同意将困难残疾人生活补贴和重度残疾人护理补贴标准每项从80元/人/月提高至90元/人/月。</t>
  </si>
  <si>
    <t>民政局</t>
  </si>
  <si>
    <t>散居孤儿发放标准</t>
  </si>
  <si>
    <t>第九届人民政府第38次常务会原则同意将社会散居孤儿发放标准从1100元/人/月提高到1150元/人/月。</t>
  </si>
  <si>
    <t>特困供养对象发放标准、城市特困供养对象发放标准</t>
  </si>
  <si>
    <t>第九届人民政府第38次常务会原则同意将农村特困供养对象发放标准从550元元/人/月提高到600元/人/月，城市特困供养对象发放标准从850元/人/月提高到910元/人/月。</t>
  </si>
  <si>
    <t>玉麟庵市场</t>
  </si>
  <si>
    <t>盘活国有资产</t>
  </si>
  <si>
    <t>盘活处置玉林庵市场内的资产</t>
  </si>
  <si>
    <t>水果批发市场</t>
  </si>
  <si>
    <t>盘活处置渠阳新建路资产</t>
  </si>
  <si>
    <t>森林公安局</t>
  </si>
  <si>
    <t>盘活处置万福路421号森林公安局资产</t>
  </si>
  <si>
    <t>会议研究及新增项目小计</t>
  </si>
  <si>
    <t>交通运输局</t>
  </si>
  <si>
    <t>农村公路建设</t>
  </si>
  <si>
    <t>其中农村公路带帽200万。具体项目：农村公路安防工程、旅游资源产业路、横坝公路、流坪至209国道旅游公路、藕团至高营公路、绕城公路、农村道路维修改造、农村客运一体化建设项目</t>
  </si>
  <si>
    <t>公路养护中心</t>
  </si>
  <si>
    <t>四好农村公路</t>
  </si>
  <si>
    <t>绕城公路与高速公路北连接线路域环境治理工程</t>
  </si>
  <si>
    <t>各乡镇</t>
  </si>
  <si>
    <t>裸露矿山治理工程</t>
  </si>
  <si>
    <t>狮子山陵园工程</t>
  </si>
  <si>
    <t>未成年人保护中心</t>
  </si>
  <si>
    <t>靖州一中</t>
  </si>
  <si>
    <t>艺体馆建设工程</t>
  </si>
  <si>
    <t>新建南路改扩建项目建设指挥部、靖州一中</t>
  </si>
  <si>
    <t>一中两校合一建设项目</t>
  </si>
  <si>
    <t>学生食堂改造项目</t>
  </si>
  <si>
    <t>林业局</t>
  </si>
  <si>
    <t>楠竹低改项目资金</t>
  </si>
  <si>
    <t>水利局</t>
  </si>
  <si>
    <t>城市重要堤防治理工程</t>
  </si>
  <si>
    <t>园林绿化服务中心</t>
  </si>
  <si>
    <t>市植物博物馆靖州分园建设资金</t>
  </si>
  <si>
    <t>城乡发展事务中心</t>
  </si>
  <si>
    <t>城乡建设提质改造资金</t>
  </si>
  <si>
    <t xml:space="preserve">  卫生健康局</t>
  </si>
  <si>
    <t>靖州县县域医疗卫生次中心（甘棠镇中心卫生院）建设项目</t>
  </si>
  <si>
    <t>邵怀历史遗留矿山示范工程配套资金</t>
  </si>
  <si>
    <t>新增一般债券小计</t>
  </si>
  <si>
    <t>总 合 计</t>
  </si>
  <si>
    <t>附表6</t>
  </si>
  <si>
    <t>2024年政府性基金预算调整收支总表</t>
  </si>
  <si>
    <t>收       入</t>
  </si>
  <si>
    <t>支       出</t>
  </si>
  <si>
    <t>项    目</t>
  </si>
  <si>
    <t>调整预算数</t>
  </si>
  <si>
    <t>项   目</t>
  </si>
  <si>
    <t>一、本级收入合计</t>
  </si>
  <si>
    <t>一、本级支出合计</t>
  </si>
  <si>
    <t>1、国有土地使用权出让收入</t>
  </si>
  <si>
    <t>1、文化旅游体育传媒</t>
  </si>
  <si>
    <t>2、污水处理费收入</t>
  </si>
  <si>
    <t>2、社会保障和就业支出</t>
  </si>
  <si>
    <t>3、城市基础设施配套收入</t>
  </si>
  <si>
    <t>3、城乡社区支出</t>
  </si>
  <si>
    <t>（1）国有土地使用权出让收入安排的支出</t>
  </si>
  <si>
    <t>（2）征地拆迁补偿专项资金</t>
  </si>
  <si>
    <t>（3）城乡建设用地增减挂钩支出及恢复耕地相关工作经费</t>
  </si>
  <si>
    <t>（4）污水处理费支出</t>
  </si>
  <si>
    <t>（5）城市基础设施配套收入安排的支出</t>
  </si>
  <si>
    <t>（6）乡村振兴供水保障巩固提升工程</t>
  </si>
  <si>
    <t>（7）老旧小区改造项目</t>
  </si>
  <si>
    <t>4、其他支出</t>
  </si>
  <si>
    <t>（2）水库灌溉枢纽改扩建配套设施建设项目</t>
  </si>
  <si>
    <t>（3）靖州县职业教育质量提升工程</t>
  </si>
  <si>
    <t>（4）靖州县妇幼健康服务能力提升建设项目</t>
  </si>
  <si>
    <t>（5）靖州县茯苓菌种选育繁殖研发生产中心建设项目</t>
  </si>
  <si>
    <t>（6）置换隐性债务</t>
  </si>
  <si>
    <t>5、债务付息支出（专项债券付息）</t>
  </si>
  <si>
    <t>二、政府性基金上级补助收入</t>
  </si>
  <si>
    <t>二、政府性基金上解支出</t>
  </si>
  <si>
    <t>1、移民后扶基金</t>
  </si>
  <si>
    <t>2、彩票公益金</t>
  </si>
  <si>
    <t>3、文化旅游体育传媒</t>
  </si>
  <si>
    <t>三、地方政府专项债券还本支出</t>
  </si>
  <si>
    <t>1、再融资专项债券收入</t>
  </si>
  <si>
    <t>2、新增专项债券收入</t>
  </si>
  <si>
    <t>四、上年结余收入</t>
  </si>
  <si>
    <t>四、调出资金</t>
  </si>
  <si>
    <t>五、年终滚存结余</t>
  </si>
  <si>
    <t>附件7</t>
  </si>
  <si>
    <t>2024年政府性基金城乡社区及其他支出项目经费表</t>
  </si>
  <si>
    <t>业务股室/项目单位</t>
  </si>
  <si>
    <t>项目名称</t>
  </si>
  <si>
    <t>金额</t>
  </si>
  <si>
    <t>备注</t>
  </si>
  <si>
    <t>预算股</t>
  </si>
  <si>
    <t>国有土地使用权出让收入安排的支出</t>
  </si>
  <si>
    <t>征地拆迁补偿专项资金</t>
  </si>
  <si>
    <t>城乡建设用地增减挂钩支出及恢复耕地相关工作经费</t>
  </si>
  <si>
    <t>污水处理费支出</t>
  </si>
  <si>
    <t>城市基础设施配套收入安排的支出</t>
  </si>
  <si>
    <t>政府基金预算项目小计</t>
  </si>
  <si>
    <t>靖州县乡村振兴供水保障巩固提升工程</t>
  </si>
  <si>
    <t>靖州县水库灌溉枢纽改扩建配套设施建设项目</t>
  </si>
  <si>
    <t>住建局</t>
  </si>
  <si>
    <t>靖州县老旧小区改造项目</t>
  </si>
  <si>
    <t>靖州县职业教育质量提升工程</t>
  </si>
  <si>
    <t>妇幼保健院</t>
  </si>
  <si>
    <t>靖州县妇幼健康服务能力提升建设项目</t>
  </si>
  <si>
    <t>九苓公司</t>
  </si>
  <si>
    <t>靖州县茯苓菌种选育繁殖研发生产中心建设项目</t>
  </si>
  <si>
    <t>城投公司</t>
  </si>
  <si>
    <t>置换隐性债务</t>
  </si>
  <si>
    <t>新增专项债券小计</t>
  </si>
  <si>
    <t>合  计</t>
  </si>
  <si>
    <t>附件3</t>
  </si>
  <si>
    <t>一般公共预算收入情况表</t>
  </si>
  <si>
    <t>预算科目</t>
  </si>
  <si>
    <t>2021年结算数</t>
  </si>
  <si>
    <t>2022年预算数</t>
  </si>
  <si>
    <t>2022年执行情况</t>
  </si>
  <si>
    <t>调整后计划数</t>
  </si>
  <si>
    <t>一、本年收入</t>
  </si>
  <si>
    <t>1、增值税税收返还收入</t>
  </si>
  <si>
    <t>其中：营改增体制调整2017年税收返还（上解）</t>
  </si>
  <si>
    <t>2、消费税基数返还收入</t>
  </si>
  <si>
    <t>3、所得税基数返还收入</t>
  </si>
  <si>
    <t>4、成品油价格和税费改革税收返还收入</t>
  </si>
  <si>
    <t>5、其他返还性收入</t>
  </si>
  <si>
    <t>(1)2010年省财政体制改革定增值税营业税基数返还收入</t>
  </si>
  <si>
    <t>(2)2013年城镇土地使用税基数返还收入</t>
  </si>
  <si>
    <t>（二）一般性转移支付收入</t>
  </si>
  <si>
    <t>1、体制补助收入</t>
  </si>
  <si>
    <t>2、均衡性转移支付收入</t>
  </si>
  <si>
    <t>3、县级基本财力保障机制奖补资金收入</t>
  </si>
  <si>
    <t>4、结算补助收入</t>
  </si>
  <si>
    <t>（1）定额结算补助</t>
  </si>
  <si>
    <t>1）1994年分税制体制改革核定结算补助</t>
  </si>
  <si>
    <t>2）2010年体制改革省对市县定额补助</t>
  </si>
  <si>
    <t>3）增值税收入基数调减补助</t>
  </si>
  <si>
    <t>4）退耕还林转移支付补助</t>
  </si>
  <si>
    <t>5）暂停征收固定资产投资方向调节税补助</t>
  </si>
  <si>
    <t>6）湘潭机电厂补助</t>
  </si>
  <si>
    <t>7）岳阳洞氮税率倒挂补助</t>
  </si>
  <si>
    <t>8）少数民族乡(含少数民族人口数过半县所辖乡)补助</t>
  </si>
  <si>
    <t>9）向红公司搬迁/永定供电公司上划补助</t>
  </si>
  <si>
    <t>10）芷江补助</t>
  </si>
  <si>
    <t>11）益阳、洪江贮木场补助</t>
  </si>
  <si>
    <t>12）沅陵库区补助、常德烟税超收奖励</t>
  </si>
  <si>
    <t>13）常德卷烟厂税收增量分成</t>
  </si>
  <si>
    <t>14）常德、湘西自治州卷烟税收返还结算补助</t>
  </si>
  <si>
    <t>15）欧阳海水库水费附加征缴</t>
  </si>
  <si>
    <t>16）小烟厂买断兼并补助</t>
  </si>
  <si>
    <t>17）部分工商业者生活困难补助经费</t>
  </si>
  <si>
    <t>18）炎帝陵、舜帝陵基金会补助</t>
  </si>
  <si>
    <t>19）湘西自治州、吉首、泸溪三家电力公司上划补助</t>
  </si>
  <si>
    <t>20）常德西洞庭电力公司上划补助</t>
  </si>
  <si>
    <t>21）五强溪电站库区财力补助</t>
  </si>
  <si>
    <t>22）育林基金降低征收标准补助</t>
  </si>
  <si>
    <t>23）韶山南环线景观工程养护费200万,韶山特别支部陈列馆50万</t>
  </si>
  <si>
    <t>24）市对县市定额补助（按市财政上报数填列，省直管县市填列正数，市级此项不填列，通过专项上解中固定上解第26项填列正数）(含湘财预[2010]198号文件核定基数)</t>
  </si>
  <si>
    <t>25）农业税减免补助</t>
  </si>
  <si>
    <t>26）市县调研经费补助（原接待费补助）</t>
  </si>
  <si>
    <t>27）盐矿增值税分成</t>
  </si>
  <si>
    <t>28）南山牧场补助</t>
  </si>
  <si>
    <t>29）粮食第二技工学校下划</t>
  </si>
  <si>
    <t>30)军转干部人员经费（原一般公共服务转移支付收入，按2012年度结算数填列）</t>
  </si>
  <si>
    <t>31）质监、工商部门下划基数</t>
  </si>
  <si>
    <t>32）屈原管理区并村奖励基数63万元</t>
  </si>
  <si>
    <t>（2）其他结算补助收入</t>
  </si>
  <si>
    <t>1）文化事业建设费返还（70%）</t>
  </si>
  <si>
    <t>2）2021年度市县国库工作经费</t>
  </si>
  <si>
    <t>3)2021年度省级数据备份中心（邵阳机房）运行维护费</t>
  </si>
  <si>
    <t>4)特殊县补助</t>
  </si>
  <si>
    <t>5)其它结算补助</t>
  </si>
  <si>
    <t>5、资源枯竭型城市转移支付补助收入</t>
  </si>
  <si>
    <t>6、企业事业单位划转补助收入</t>
  </si>
  <si>
    <t>7、产粮（油）大县奖励资金收入</t>
  </si>
  <si>
    <t>8、重点生态功能区转移支付收入</t>
  </si>
  <si>
    <t>9、固定数额补助收入</t>
  </si>
  <si>
    <t>(1)调整工资转移支付补助收入</t>
  </si>
  <si>
    <t>1）提前下达2018年调整工资和年终一次性奖金转移支付（补助基数）</t>
  </si>
  <si>
    <t>2）艰苦边远地区津补贴</t>
  </si>
  <si>
    <t>(2)农村税费改革转移支付补助收入</t>
  </si>
  <si>
    <t>1）农村税费改革转移支付补助收入</t>
  </si>
  <si>
    <t>2）其他农村税费改革转移支付补助收入</t>
  </si>
  <si>
    <t>(3)工商部门停征两费转移支付收入</t>
  </si>
  <si>
    <t>(4)公共卫生与基层医疗卫生事业单位绩效工资转移支付资金</t>
  </si>
  <si>
    <t>(5)其他</t>
  </si>
  <si>
    <t>10、革命老区转移支付收入</t>
  </si>
  <si>
    <t>11、民族地区转移支付收入</t>
  </si>
  <si>
    <t>12、贫困地区转移支付收入</t>
  </si>
  <si>
    <t>13、公共安全共同财政事权转移支付收入</t>
  </si>
  <si>
    <t>14、教育共同财政事权转移支付收入</t>
  </si>
  <si>
    <t>15、科学技术共同财政事权转移支付收入</t>
  </si>
  <si>
    <t>16、文化旅游体育与传媒共同财政事权转移支付收入</t>
  </si>
  <si>
    <t>17、社会保障与就业共同财政事权转移支付收入</t>
  </si>
  <si>
    <t>18、医疗卫生共同财政事权转移支付收入</t>
  </si>
  <si>
    <t>19、节能环保共同财政事权转移支付收入</t>
  </si>
  <si>
    <t>20、农林水共同财政事权转移支付收入</t>
  </si>
  <si>
    <t>21、交通运输共同财政事权转移支付收入</t>
  </si>
  <si>
    <t>22、资源勘探工业信息等共同财政事权转移支付收入</t>
  </si>
  <si>
    <t>23、住房保障共同财政事权转移支付收入</t>
  </si>
  <si>
    <t>24、粮油物资储备共同财政事权转移支付收入</t>
  </si>
  <si>
    <t>25、灾害防治及应急管理共同财政事权转移支付收入</t>
  </si>
  <si>
    <t>26、其他一般性转移支付收入</t>
  </si>
  <si>
    <t>（1）决算补助（只填列省对市县决算补助）</t>
  </si>
  <si>
    <t>（2）其他</t>
  </si>
  <si>
    <t>1、省对市县专项转移支付</t>
  </si>
  <si>
    <t>2、市对省直管县市未列入补助基数的转移支付</t>
  </si>
  <si>
    <t>3、没有行政隶属关系的市县之间的转移支付补助</t>
  </si>
  <si>
    <t>三、接受其他地区援助收入</t>
  </si>
  <si>
    <t>（一）接受其他省（自治区、直辖市、计划单列市）收入</t>
  </si>
  <si>
    <t>（二）接受省内其他地市（区）援助</t>
  </si>
  <si>
    <t>（三）接受市内其他县市（区）援助</t>
  </si>
  <si>
    <t>四、债务收入</t>
  </si>
  <si>
    <t>（一）中央政府债务收入</t>
  </si>
  <si>
    <t>（二）地方政府债务收入</t>
  </si>
  <si>
    <t>五、债务转贷收入</t>
  </si>
  <si>
    <t>（一）再融资一般债券收入</t>
  </si>
  <si>
    <t>（二）新增一般债券收入</t>
  </si>
  <si>
    <t>（三）国际组织借款收入</t>
  </si>
  <si>
    <t>（四）外国政府借款收入</t>
  </si>
  <si>
    <t>六、待偿债置换一般债券上年结余</t>
  </si>
  <si>
    <t>七、上年结余</t>
  </si>
  <si>
    <t>八、动用预算稳定调节基金</t>
  </si>
  <si>
    <t>九、调入资金</t>
  </si>
  <si>
    <t>（一）政府性基金调入</t>
  </si>
  <si>
    <t>（二）国有资本经营预算调入</t>
  </si>
  <si>
    <t>（三）其他调入</t>
  </si>
  <si>
    <t>附件4</t>
  </si>
  <si>
    <t>2022年预算调整统计表（草案）</t>
  </si>
  <si>
    <t>单位：元</t>
  </si>
  <si>
    <t>归口股室</t>
  </si>
  <si>
    <t>拟调整预算合计</t>
  </si>
  <si>
    <t>工资</t>
  </si>
  <si>
    <t>保险配套</t>
  </si>
  <si>
    <t>住房公积金</t>
  </si>
  <si>
    <t>职业年金</t>
  </si>
  <si>
    <t>行  财</t>
  </si>
  <si>
    <t>党校</t>
  </si>
  <si>
    <t>编办</t>
  </si>
  <si>
    <t>机关事务中心</t>
  </si>
  <si>
    <t>检察院、法院</t>
  </si>
  <si>
    <t>老干部服务中心</t>
  </si>
  <si>
    <t>司法局</t>
  </si>
  <si>
    <t>统计局</t>
  </si>
  <si>
    <t>统战部</t>
  </si>
  <si>
    <t>县妇联</t>
  </si>
  <si>
    <t>县纪委</t>
  </si>
  <si>
    <t>县科协</t>
  </si>
  <si>
    <t>县人大</t>
  </si>
  <si>
    <t>县宣传部</t>
  </si>
  <si>
    <t>县政协办</t>
  </si>
  <si>
    <t>信访局</t>
  </si>
  <si>
    <t>县政法委</t>
  </si>
  <si>
    <t>总工会</t>
  </si>
  <si>
    <t>组织部</t>
  </si>
  <si>
    <t>合计</t>
  </si>
  <si>
    <t>企业外经</t>
  </si>
  <si>
    <t>工商联</t>
  </si>
  <si>
    <t>水果市场中心</t>
  </si>
  <si>
    <t>应急局</t>
  </si>
  <si>
    <t>政务中心</t>
  </si>
  <si>
    <t>产业开发区</t>
  </si>
  <si>
    <t>经济建设股</t>
  </si>
  <si>
    <t>土地房屋征收</t>
  </si>
  <si>
    <t>交通局</t>
  </si>
  <si>
    <t>城乡发展中心</t>
  </si>
  <si>
    <t>供销社</t>
  </si>
  <si>
    <t>排牙山</t>
  </si>
  <si>
    <t>住房保障中心</t>
  </si>
  <si>
    <t>农业股</t>
  </si>
  <si>
    <t>乡村振兴局</t>
  </si>
  <si>
    <t>库区移民事务中心</t>
  </si>
  <si>
    <t>农业农村局</t>
  </si>
  <si>
    <t>示范场</t>
  </si>
  <si>
    <t>畜牧水产局</t>
  </si>
  <si>
    <t>各乡镇及便民服务中心</t>
  </si>
  <si>
    <t>飞山便民服务中心</t>
  </si>
  <si>
    <t>横江桥便民服务中心</t>
  </si>
  <si>
    <t>江东便民服务中心</t>
  </si>
  <si>
    <t>铺口便民服务中心</t>
  </si>
  <si>
    <t>大堡子镇</t>
  </si>
  <si>
    <t>平茶镇</t>
  </si>
  <si>
    <t>三锹乡</t>
  </si>
  <si>
    <t>太阳坪</t>
  </si>
  <si>
    <t>文溪乡</t>
  </si>
  <si>
    <t>新厂镇</t>
  </si>
  <si>
    <t>坳上镇</t>
  </si>
  <si>
    <t>甘棠镇</t>
  </si>
  <si>
    <t>寨牙乡</t>
  </si>
  <si>
    <t>社保股</t>
  </si>
  <si>
    <t>卫生健康局</t>
  </si>
  <si>
    <t>退役军人事务局</t>
  </si>
  <si>
    <t>计生协</t>
  </si>
  <si>
    <t>福利院</t>
  </si>
  <si>
    <t>疾控中心</t>
  </si>
  <si>
    <t>人社局</t>
  </si>
  <si>
    <t>社保服务中心</t>
  </si>
  <si>
    <t>就业服务中心</t>
  </si>
  <si>
    <t>军供站</t>
  </si>
  <si>
    <t>教科文股</t>
  </si>
  <si>
    <t>教育系统</t>
  </si>
  <si>
    <t>文化执法大队</t>
  </si>
  <si>
    <t>文联</t>
  </si>
  <si>
    <t>图书馆</t>
  </si>
  <si>
    <t xml:space="preserve">  合 计</t>
  </si>
  <si>
    <t>附件6</t>
  </si>
  <si>
    <t>2022年非税收入成本支出调整明细表（草案）</t>
  </si>
  <si>
    <t>收入</t>
  </si>
  <si>
    <t>成本支出</t>
  </si>
  <si>
    <t>国有资产出租收入</t>
  </si>
  <si>
    <t>文化旅游广电体育局</t>
  </si>
  <si>
    <t>2022年国有资产出租收入成本</t>
  </si>
  <si>
    <t>职业中学</t>
  </si>
  <si>
    <t>农机事务中心</t>
  </si>
  <si>
    <t>移民局</t>
  </si>
  <si>
    <t>罚没收入</t>
  </si>
  <si>
    <t>医疗保障局</t>
  </si>
  <si>
    <t>增加40万元非税罚没收入</t>
  </si>
  <si>
    <t>卫计执法局</t>
  </si>
  <si>
    <t>罚没收入成本</t>
  </si>
  <si>
    <t>水库租金收入成本</t>
  </si>
  <si>
    <t>藕团乡人民政府</t>
  </si>
  <si>
    <t>太阳坪乡人民政府</t>
  </si>
  <si>
    <t>新厂镇人民政府</t>
  </si>
  <si>
    <t>文溪乡人民政府</t>
  </si>
  <si>
    <t>财政局</t>
  </si>
  <si>
    <t>国有资产出租收入成本</t>
  </si>
  <si>
    <t>渠阳便民服务中心</t>
  </si>
  <si>
    <t>门面租金收入成本</t>
  </si>
  <si>
    <t>交警大队</t>
  </si>
  <si>
    <t>政府办</t>
  </si>
  <si>
    <t>征收成本</t>
  </si>
  <si>
    <t>水资源费</t>
  </si>
  <si>
    <t>其他一般罚没收入</t>
  </si>
  <si>
    <t>森林公安</t>
  </si>
  <si>
    <t>巡察办</t>
  </si>
  <si>
    <t>残疾人就业保障金</t>
  </si>
  <si>
    <t>第三代残疾证办证及残疾人运动会等</t>
  </si>
  <si>
    <t>2022政府采购统计表</t>
  </si>
  <si>
    <t>单位名称</t>
  </si>
  <si>
    <t>采购项目</t>
  </si>
  <si>
    <t>项目金额</t>
  </si>
  <si>
    <t>已付金额</t>
  </si>
  <si>
    <t>需付金额</t>
  </si>
  <si>
    <t>渠阳镇芙蓉学校</t>
  </si>
  <si>
    <t>渠阳镇芙蓉学校教学仪器设备采购</t>
  </si>
  <si>
    <t>渠阳镇芙蓉学校校园文化建设</t>
  </si>
  <si>
    <t>渠阳镇芙蓉学校围墙改造等</t>
  </si>
  <si>
    <t>渠阳镇芙蓉学校图书及配套设备采购</t>
  </si>
  <si>
    <t>渠阳镇芙蓉学校建设资金</t>
  </si>
  <si>
    <t>县芙蓉学校</t>
  </si>
  <si>
    <t>县芙蓉学校建设资金</t>
  </si>
  <si>
    <t>坳上学校</t>
  </si>
  <si>
    <t>坳上学校教学仪器设备采购</t>
  </si>
  <si>
    <t>坳上学校实验楼、教学楼改造</t>
  </si>
  <si>
    <t>坳上镇中心幼儿园改造工程</t>
  </si>
  <si>
    <t>乐群小学</t>
  </si>
  <si>
    <t>乐群小学校园文化建设</t>
  </si>
  <si>
    <t>乐群小学多功能报告厅装修工程</t>
  </si>
  <si>
    <t>藕团中学</t>
  </si>
  <si>
    <t>藕团中学教学仪器设备及生活设施采购</t>
  </si>
  <si>
    <t>藕团中学围墙、食堂、学生宿舍、实验楼等改造</t>
  </si>
  <si>
    <t>横江桥小学</t>
  </si>
  <si>
    <t>横江桥小学新建围墙、消防池等</t>
  </si>
  <si>
    <t>大堡子中学</t>
  </si>
  <si>
    <t>大堡子中学消防池等工程</t>
  </si>
  <si>
    <t>县二幼儿园</t>
  </si>
  <si>
    <t>县二幼儿园建设资金</t>
  </si>
  <si>
    <t>靖州县一中</t>
  </si>
  <si>
    <t>靖州县一中标准化考场建设设备采购</t>
  </si>
  <si>
    <t>职中</t>
  </si>
  <si>
    <t>职中教学综合楼教室智慧黑板</t>
  </si>
  <si>
    <t>职中二期建设资金</t>
  </si>
  <si>
    <t>靖州县教育局</t>
  </si>
  <si>
    <r>
      <rPr>
        <sz val="11"/>
        <color indexed="8"/>
        <rFont val="楷体"/>
        <charset val="134"/>
      </rPr>
      <t>靖州县公办学校</t>
    </r>
    <r>
      <rPr>
        <sz val="11"/>
        <color indexed="63"/>
        <rFont val="楷体"/>
        <charset val="134"/>
      </rPr>
      <t>专职保安服务采购</t>
    </r>
  </si>
  <si>
    <t>2022年靖州县学校食堂肉蛋、蔬菜、及原辅材料采购及配送</t>
  </si>
  <si>
    <t>2022年靖州县学校食堂米、油采购及配送</t>
  </si>
  <si>
    <t>靖州县营养餐学校食堂灶厨具、厨房电器采购及安装</t>
  </si>
  <si>
    <t>5所学校新建教学楼高清视频监控系统</t>
  </si>
  <si>
    <t>班班通多媒体教学设备和电脑采购</t>
  </si>
  <si>
    <t>小计</t>
  </si>
  <si>
    <t>文体局+体育中心人脸识别系统</t>
  </si>
  <si>
    <t>体育器材</t>
  </si>
  <si>
    <t>长征国家文化公园靖州段标识标牌</t>
  </si>
  <si>
    <t>湖南公共文化进村入户.戏曲进乡村</t>
  </si>
  <si>
    <t>江边苗寨修缮工程</t>
  </si>
  <si>
    <t>融媒体中心小计</t>
  </si>
  <si>
    <t>靖州县媒体资料归档存储系统</t>
  </si>
  <si>
    <t>飞山转播台基础设施改造工程</t>
  </si>
  <si>
    <t>融媒体中心基础配套设施改造工程</t>
  </si>
  <si>
    <t xml:space="preserve"> </t>
  </si>
  <si>
    <t>融媒体中心食堂设备</t>
  </si>
  <si>
    <t>飞山转播台天馈系统维修</t>
  </si>
  <si>
    <t>靖州县应急广播体系建设项目</t>
  </si>
  <si>
    <t>执法执勤车5台</t>
  </si>
  <si>
    <t>公务用车购置</t>
  </si>
  <si>
    <t>新增</t>
  </si>
  <si>
    <t>公安局</t>
  </si>
  <si>
    <t>执法执勤车</t>
  </si>
  <si>
    <t>交通智能管理系统维修维护</t>
  </si>
  <si>
    <t>会议项目</t>
  </si>
  <si>
    <t>靖州县城区重点区域交通设施提质改造</t>
  </si>
  <si>
    <t>县委办</t>
  </si>
  <si>
    <t>市党委专用通信2级网二级工程</t>
  </si>
  <si>
    <t>移动安全办公平台建设</t>
  </si>
  <si>
    <t>禁毒办</t>
  </si>
  <si>
    <t>靖州县禁毒宣传教育基地设备采购</t>
  </si>
  <si>
    <t>追加</t>
  </si>
  <si>
    <t>行政政法股</t>
  </si>
  <si>
    <t>“832平台”和乡村振兴馆预留份额之和</t>
  </si>
  <si>
    <t>坳上镇人民政府</t>
  </si>
  <si>
    <t>平茶镇人民政府</t>
  </si>
  <si>
    <t>三锹乡人民政府</t>
  </si>
  <si>
    <t>大堡子镇人民政府</t>
  </si>
  <si>
    <t>甘棠镇人民政府</t>
  </si>
  <si>
    <t>渠阳便民中心</t>
  </si>
  <si>
    <t>艮山口便民中心</t>
  </si>
  <si>
    <t>江东便民中心</t>
  </si>
  <si>
    <t>寨牙乡人民政府</t>
  </si>
  <si>
    <t>政府采购的办公椅子1000元，办公室购买政务地图6200元，买油锯1000元。林业站购买GPS6500元。预计采购30000元。</t>
  </si>
  <si>
    <t>横江桥便民中心</t>
  </si>
  <si>
    <t>不确定集镇房屋安全整治工程项目6万是否通过我中心结算;墨宝斋办公用品1万，办公印刷费2万，翔晟打印店2万，恒想打印店1万，共计6万。</t>
  </si>
  <si>
    <t>飞山便民中心</t>
  </si>
  <si>
    <t>1、飞山社区治理改革实施工程项目：90万；2、办公费：20万；3、中心装修维护：10.8万；4、广告制作、宣传打印等：15万；5、832、乡村振兴平台采购：3万；6、干部职工健康体检费：3.8万；7、服务及其他：10万。</t>
  </si>
  <si>
    <t>铺口便民中心</t>
  </si>
  <si>
    <t>广告打印宣传20万，已完成制作18万多，但未付款</t>
  </si>
  <si>
    <t>乡财事务中心</t>
  </si>
  <si>
    <t>中心机房设备升级改造</t>
  </si>
  <si>
    <t>政务中心排队叫号系统</t>
  </si>
  <si>
    <t>机房设备和排队系统采购代理费</t>
  </si>
  <si>
    <t>食品药品抽检经费</t>
  </si>
  <si>
    <t>食品快速检测实验室建设</t>
  </si>
  <si>
    <t>鑫汇中央广场食品安全示范街道创建</t>
  </si>
  <si>
    <t>应急管理局</t>
  </si>
  <si>
    <t>应急制服费</t>
  </si>
  <si>
    <t>消防水池采购项目</t>
  </si>
  <si>
    <t>防汛抗旱应急救援抢险物资设备购置</t>
  </si>
  <si>
    <t>企业外经股</t>
  </si>
  <si>
    <t>农产品质量安全监管追溯体系建设</t>
  </si>
  <si>
    <r>
      <rPr>
        <sz val="11"/>
        <color indexed="8"/>
        <rFont val="Calibri"/>
        <charset val="134"/>
      </rPr>
      <t>2022</t>
    </r>
    <r>
      <rPr>
        <sz val="11"/>
        <color indexed="8"/>
        <rFont val="楷体"/>
        <charset val="134"/>
      </rPr>
      <t>年高标准农田设计项目-绿肥种子采购</t>
    </r>
  </si>
  <si>
    <t>2022年高标准农田建设项目-有机肥采购</t>
  </si>
  <si>
    <t>2022年高标准农田建设项目-杀虫采购灯</t>
  </si>
  <si>
    <t>2022年高标准农田建设项目-监理费采购</t>
  </si>
  <si>
    <t>2022年高标准农田建设项目-设计费采购</t>
  </si>
  <si>
    <t>靖州县渠阳镇官团村牛背岭机耕路硬化工程</t>
  </si>
  <si>
    <t>2019年靖州县甘棠镇平原村、乐群村基础设施建设项目</t>
  </si>
  <si>
    <t>2019年靖州县甘棠镇乐群村河道治理项目</t>
  </si>
  <si>
    <t>2019年靖州县甘棠镇乐群村基础设施建设项目</t>
  </si>
  <si>
    <t>2020年杂交稻制种大县补贴项目基础设施提质改造计划（藕团、新厂、铺口）</t>
  </si>
  <si>
    <t>2020年基地田间气象信息平台建设项目</t>
  </si>
  <si>
    <t>2020年杂交水稻制种大县补贴项目基础设施提质改造计划（新厂炮团）</t>
  </si>
  <si>
    <t>靖州县农业农村局信息平台续建完善采购</t>
  </si>
  <si>
    <t>2021年靖州县坳上镇新华村制种基地基础设施建设项目</t>
  </si>
  <si>
    <t>2021年制种基地基础设施管护项目</t>
  </si>
  <si>
    <t>2021年靖州县太阳坪粮站种子仓库能力提升项目</t>
  </si>
  <si>
    <t>2021年靖州县杂交水稻机械化制种设备采购</t>
  </si>
  <si>
    <t>2021年靖州县太阳坪种子烘干能力提升项目</t>
  </si>
  <si>
    <t>2021年制种大县高素质制种农户培训项目设备采购</t>
  </si>
  <si>
    <t>靖州县铺口五星村、甘棠镇甘棠村制种基地设施改造项目</t>
  </si>
  <si>
    <t>2021年靖州县公共信息服务和管理平台项目</t>
  </si>
  <si>
    <t>靖州县太阳坪种子烘干能力提升项目电源工程</t>
  </si>
  <si>
    <t>湖南优至种业靖州种子产业园种子加工车间地坪改造</t>
  </si>
  <si>
    <t>湖南优至种业有限公司靖州种子产业园恒温低湿库改造工程</t>
  </si>
  <si>
    <t>靖州种子产业园管网改造及基础设施建设项目</t>
  </si>
  <si>
    <t>靖州种子产业园企业数字化制种管理平台建设</t>
  </si>
  <si>
    <t>靖州县政企共建制种大县高标准制种基地建设项目信息化物联网设备采购项目</t>
  </si>
  <si>
    <t>集中育秧中心建设工程</t>
  </si>
  <si>
    <t>烘干中心建设工程</t>
  </si>
  <si>
    <t>高标准农田制种基础设施提质改造工程</t>
  </si>
  <si>
    <t>专业化服务组织培育项目</t>
  </si>
  <si>
    <t>公共信心服务和管理平台项目</t>
  </si>
  <si>
    <t>种子质量安全监管建设项目</t>
  </si>
  <si>
    <t>全县种子基地基础设施管理维修和管护工程</t>
  </si>
  <si>
    <t>太阳坪粮站第二期改造提质升级项目</t>
  </si>
  <si>
    <t>水利建设配套资金</t>
  </si>
  <si>
    <t>“靖州茯苓”产业品牌建设项目</t>
  </si>
  <si>
    <t>三和村三产融合乡村振兴示范点策划设计服务项目</t>
  </si>
  <si>
    <t>疾控中心实验室检测及医疗储备楼改造项目</t>
  </si>
  <si>
    <t>实验室装修</t>
  </si>
  <si>
    <t>土建</t>
  </si>
  <si>
    <t>护幼保健院</t>
  </si>
  <si>
    <t>儿童康复训练</t>
  </si>
  <si>
    <t>藉团分院电器设备采购及安装</t>
  </si>
  <si>
    <t>靖州县特殊困难老年人家庭适老化改造服务项目</t>
  </si>
  <si>
    <t>特困人员照料护理项目</t>
  </si>
  <si>
    <t>靖州县养老服务体系建设</t>
  </si>
  <si>
    <t>人民医院</t>
  </si>
  <si>
    <t>县级临床重点专科妇产科、儿科建设项目生物刺激反馈仪等设备采购，  县级临床重点专科耳、鼻、喉、眼科及消化内科建设项目电子鼻咽喉内窥镜等设备采购</t>
  </si>
  <si>
    <t>中医院</t>
  </si>
  <si>
    <t>康复科能力建设</t>
  </si>
  <si>
    <t>其他医疗设备采购</t>
  </si>
  <si>
    <t>中医院项目部</t>
  </si>
  <si>
    <t>靖州县中医医院整体迁建（含残疾人康复中心）项目</t>
  </si>
  <si>
    <t>排牙山林场</t>
  </si>
  <si>
    <t>2019年欧洲投资银行贷款湖南森林质量提质增效项目</t>
  </si>
  <si>
    <t>需支付金额为项目结算余款</t>
  </si>
  <si>
    <t>2020年欧洲投资银行贷款湖南森林质量提质增效项目</t>
  </si>
  <si>
    <t>2021年欧洲投资银行贷款湖南森林质量提质增效项目</t>
  </si>
  <si>
    <t>需支付金额为项目70%进度款</t>
  </si>
  <si>
    <t>2022年欧洲投资银行贷款湖南森林质量提质增效项目</t>
  </si>
  <si>
    <t>2021年湘桂岩溶地区石漠化综合治理项目</t>
  </si>
  <si>
    <t>需支付金额为项目70%进度款余款及结算余款</t>
  </si>
  <si>
    <t>2022年中央财政衔接推进乡村振兴补助（特色种苗基地建设）</t>
  </si>
  <si>
    <t>需支付金额为项目合同总款</t>
  </si>
  <si>
    <t>2022年造林项目</t>
  </si>
  <si>
    <t>发改局</t>
  </si>
  <si>
    <t>靖州县临储粮储备项目</t>
  </si>
  <si>
    <t>生态环境局</t>
  </si>
  <si>
    <t>靖州县城市大气网格化监测系统采购项目</t>
  </si>
  <si>
    <t>2020年预算安排，质保金到期未付</t>
  </si>
  <si>
    <t>2019年靖州县农村环境质量监测</t>
  </si>
  <si>
    <t>2021年度预算安排，结余指标23.193万元，资金有缺口</t>
  </si>
  <si>
    <t>2021年靖州县农村环境质量监测项目</t>
  </si>
  <si>
    <t>2021年度预算安排，结余指标30.4万元，资金有缺口</t>
  </si>
  <si>
    <t>靖州县2021年重点污染源监测</t>
  </si>
  <si>
    <t>2021年度预算安排，结余指标20.4万元，资金有缺口</t>
  </si>
  <si>
    <t>全县土壤污染治理与修复成效技术评估费</t>
  </si>
  <si>
    <t>2021年度预算安排</t>
  </si>
  <si>
    <t>生态功能区考核监测费</t>
  </si>
  <si>
    <t>2022年度预算安排</t>
  </si>
  <si>
    <t>农村环境检测</t>
  </si>
  <si>
    <t>红友采石场废水处理站运营</t>
  </si>
  <si>
    <t>2022年度预算安排,按实际处理量计算</t>
  </si>
  <si>
    <t>金鸡岩采石场重金属废水电化学工艺设备系统废水运营</t>
  </si>
  <si>
    <t>红友采石场矿区历史遗留问题建设工程</t>
  </si>
  <si>
    <t>红友废水处理站在线监测设施运营及废水收集池和截洪沟清淤、维修经费</t>
  </si>
  <si>
    <t>生态产业化和产业生态化成效评估项目</t>
  </si>
  <si>
    <t>绿色发展与碳中和路径研究项目</t>
  </si>
  <si>
    <t>金鸡岩废水处理站污泥填埋站运营工程</t>
  </si>
  <si>
    <t>红友废水处理站购置一套应急废水处理设施</t>
  </si>
  <si>
    <t>2021年靖州县城乡病媒生物防治</t>
  </si>
  <si>
    <t>2021年城区重点部位清理</t>
  </si>
  <si>
    <t>2022年靖州县城乡病媒生物防治</t>
  </si>
  <si>
    <t>剩余30%，在2023年一季度付</t>
  </si>
  <si>
    <t>2022年城区重点部位清理</t>
  </si>
  <si>
    <t>环卫所</t>
  </si>
  <si>
    <t>移动式生活垃圾压缩设备(5套）</t>
  </si>
  <si>
    <t>乡村振兴拨款</t>
  </si>
  <si>
    <t>靖州县城区泔水收集运输服务项目</t>
  </si>
  <si>
    <t>2022年7-12月</t>
  </si>
  <si>
    <t>怀化市2022年度湘西南水土流失及石漠化综合治理</t>
  </si>
  <si>
    <t>靖州县森林火灾风险普查项目</t>
  </si>
  <si>
    <t>靖州苗族侗族自治县林地保护利用规划（2021-2035年）编制项目</t>
  </si>
  <si>
    <t>森林督查</t>
  </si>
  <si>
    <t>怀化市创建国家森林城市靖州县工务段公园和松山公园绿化改造项目</t>
  </si>
  <si>
    <t>靖州县林业有害生物防治</t>
  </si>
  <si>
    <t>2021-2023年靖州县松材线虫病疫区拔除总绩效承包服务</t>
  </si>
  <si>
    <t>靖州县松材线虫病防控绩效验收及疫木利用和“草原有害生物”和“森林、草原、湿地系统外来入侵物种”普查技术服务</t>
  </si>
  <si>
    <t>靖州县松材线虫病打孔注药防治服务</t>
  </si>
  <si>
    <t>渠阳镇金鑫村竹林经营碳汇基线调查和编制碳汇项目设计（PDD）文件项目采购合同</t>
  </si>
  <si>
    <t>靖州县林长制智慧平台软硬件采购合同</t>
  </si>
  <si>
    <t>靖州县林长制宣传牌制度牌制作安装项目采购合同</t>
  </si>
  <si>
    <t>湖南靖州五龙潭国家湿地公园办公楼改造工程</t>
  </si>
  <si>
    <t>湖南靖州五龙潭国家湿地公园宣教馆改造工程</t>
  </si>
  <si>
    <t>湖南靖州五龙潭国家湿地公园游客服务中心附属设施工程</t>
  </si>
  <si>
    <t>湖南靖州五龙潭国家湿地公园标识标牌工程</t>
  </si>
  <si>
    <t>湖南靖州五龙潭国家湿地公园宣教中心布展工程</t>
  </si>
  <si>
    <t xml:space="preserve">林科达技术服务费
</t>
  </si>
  <si>
    <t>湖南靖州五龙潭国家湿地公园码头改造、监理、设计等</t>
  </si>
  <si>
    <t>靖州县河街、卫门口、飞山新城小区棚户区改造工程建设项目</t>
  </si>
  <si>
    <t>靖州县渠阳南片区老旧小区基础配套设施</t>
  </si>
  <si>
    <t>预计年底结算</t>
  </si>
  <si>
    <t>渠阳路、梅林路、永平路等绿植市场化养护费用</t>
  </si>
  <si>
    <t>每季度结算</t>
  </si>
  <si>
    <t>靖州县藕团至高营公路建设工程</t>
  </si>
  <si>
    <t>施工合同</t>
  </si>
  <si>
    <t>靖州县藕团至高营公路建设工程第三方服务费</t>
  </si>
  <si>
    <t>靖州县甘棠镇县道X003改造工程（工程费）</t>
  </si>
  <si>
    <t>靖州县甘棠镇县道X003改造工程第三方服务费</t>
  </si>
  <si>
    <t>靖州县甘棠镇平原至甘棠公路维修工程（工程款）</t>
  </si>
  <si>
    <t>靖州县大堡子镇三江村6、7组道路维修工程</t>
  </si>
  <si>
    <t>靖州县渠阳镇高桥村公塘组大冲坡通组公路工程</t>
  </si>
  <si>
    <t>靖州县Y834（新寨－黎溪－黎江）农村公路改造工程</t>
  </si>
  <si>
    <t>靖州县渠阳镇爱国村5组公路水毁工程</t>
  </si>
  <si>
    <t>靖州县甘棠镇龙峰一组至塘头村十三组道路硬化工程</t>
  </si>
  <si>
    <t>靖州县渠阳镇黎明村轿顶岩至十里村大湾坪道路硬化工程</t>
  </si>
  <si>
    <t>靖州县太阳坪乡地芒村新塘种植养殖基地道路硬化工程</t>
  </si>
  <si>
    <t>靖州县排牙山林场公路生命安全防护工程</t>
  </si>
  <si>
    <t>靖州县渠阳镇官团村元丰脐橙特色产业园连接道路工程</t>
  </si>
  <si>
    <t>靖州县渠阳镇官团村杨梅基地连接道路工程</t>
  </si>
  <si>
    <t>靖州县渠阳镇泥湾村万家园千亩台梅基地连接道路工程</t>
  </si>
  <si>
    <t>湖南四通食品科技有限公司山核桃种植基地连接道路工程</t>
  </si>
  <si>
    <t>靖州县渠阳镇泥湾村老兵水果种植专业合作社连接道路</t>
  </si>
  <si>
    <t>靖州县渠阳镇绿绿原生态杨梅产业园连接道路</t>
  </si>
  <si>
    <t>靖州县中国杨梅生态博物馆品种园连接道路</t>
  </si>
  <si>
    <t>靖州县渠阳镇双合村山核桃基地连接道路</t>
  </si>
  <si>
    <t>靖州县大堡子镇岩寨村寨脚至内岩冲口公路提质改造工程</t>
  </si>
  <si>
    <t>靖州县大堡子镇三江村三江至恩田湾公路提质改造工程</t>
  </si>
  <si>
    <t>靖州县寨牙乡大林村七组通组公路工程</t>
  </si>
  <si>
    <t>靖州县寨牙乡大林村八组通组公路工程</t>
  </si>
  <si>
    <t>靖州县寨牙乡岩脚村二组通组公路工程</t>
  </si>
  <si>
    <t>靖州县藕团乡老里村樟木塘至塘堡公路路面维修工程</t>
  </si>
  <si>
    <t>靖州县藕团乡老里村三江至老里村部公路路面维修工程</t>
  </si>
  <si>
    <t>靖州县渠阳镇流坪村十四组至十三组路面硬化工程</t>
  </si>
  <si>
    <t>新厂镇Y864三岔路口至丁洞加宽工程</t>
  </si>
  <si>
    <t>靖州县平茶镇平茶至地祥大团公路水毁及安保工程</t>
  </si>
  <si>
    <t>靖州县文溪乡长溪村长溪至宝冲公路路面修缮工程</t>
  </si>
  <si>
    <t>靖州县甘棠镇建国村11、15组公路提质改造工程</t>
  </si>
  <si>
    <t>靖州县文溪乡下宝村村部桥梁建设工程</t>
  </si>
  <si>
    <t>坳上村道路维修项目</t>
  </si>
  <si>
    <t>靖州县渠阳镇断桥至马园（G356--绕城公路）公路路面维修工程</t>
  </si>
  <si>
    <t>靖州县渠阳镇金鑫村二组通组公路水毁工程</t>
  </si>
  <si>
    <t>靖州县文溪乡朗溪村朗溪至金马公路维修工程</t>
  </si>
  <si>
    <t>三锹乡菜地村水毁修复工程</t>
  </si>
  <si>
    <t>2021 年靖州县 C011（竹寨-桥团）C020（东林-地皮冲）农村公路生命安全防护工程</t>
  </si>
  <si>
    <t>2021年靖州县C04A（大木村村道）C05A（大开村村道）农村公路生命安全防护工程</t>
  </si>
  <si>
    <t>2021 年靖州县 C057（场上-水冲）C182（戈家-青岗山）农村公路生命安全防护工程</t>
  </si>
  <si>
    <t>2021年靖州县C066（新乐桥-新乐）C086（风雨桥-芳团）农村公路生命安全防护工程</t>
  </si>
  <si>
    <t>2021年靖州县C100（三桥团-大溪）农村公路生命安全防护工程</t>
  </si>
  <si>
    <t>2021 年靖州县 C101（铁山-张家榜）C177（石匠打岩-杨冲）农村公路生命安全防护工程</t>
  </si>
  <si>
    <t>2021年靖州县C120（善里-皇甫）C124（小段小学-朱家脑）C19B（小段小学-小段五组）农村公路生命安全防护工程</t>
  </si>
  <si>
    <t>2021年靖州县C140（渠江村村道）C191（S249-五老峰）C181（和平-善里）农村公路生命安全防护工程</t>
  </si>
  <si>
    <t>2021年靖州县C145（上营寨-县溪）农村公路生命安全防护工程</t>
  </si>
  <si>
    <t>2021年靖州县C153（李家山-李家界）C155（文溪-李家界）农村公路生命安全防护工程</t>
  </si>
  <si>
    <t>2021年靖州县C008（塘头-溪口）C014（贯堡渡-诸葛）C080（坝阳坪-转头弯）C112（高桥-侯家团）农村公路生命安全防护工程</t>
  </si>
  <si>
    <t>2021年靖州县C094（畜牧场-麻疯村）C119（炮团-竹山园）C122（三岔路口-燕团）C171（黎江-大岭）农村公路生命安全防护工程</t>
  </si>
  <si>
    <t>2019、2020、2021第三方费用</t>
  </si>
  <si>
    <t>不停车检测系统</t>
  </si>
  <si>
    <t>靖黎高速公路施工道路过平茶镇集镇道路维修工程项目</t>
  </si>
  <si>
    <t>城乡客运一体化项目</t>
  </si>
  <si>
    <t>农村公路建设第三方服务费</t>
  </si>
  <si>
    <t>G209包茂高速靖州互通至靖黎高速靖州南互通公路工程项目可行性研究报告编制费</t>
  </si>
  <si>
    <t>流坪至G209国道旅游公路工程</t>
  </si>
  <si>
    <t>流坪村左岸道路应急工程</t>
  </si>
  <si>
    <t>城管局</t>
  </si>
  <si>
    <t>2021-2022年永平路标识标线</t>
  </si>
  <si>
    <t>2021-2022年市政零星维修</t>
  </si>
  <si>
    <t>2022年城市桥梁检测及规划修编及2021年桥梁维修</t>
  </si>
  <si>
    <t>2022年花坛改造</t>
  </si>
  <si>
    <t>城区人行道板维修</t>
  </si>
  <si>
    <t>城区排水防涝</t>
  </si>
  <si>
    <t>进度款</t>
  </si>
  <si>
    <t>靖州县耕地后备资源调查和标注“恢复属性”地类技术服务项目</t>
  </si>
  <si>
    <t>靖州县2021年度国土变更调查技术服务项目</t>
  </si>
  <si>
    <t>靖州县园地、林地、草地分等定级工作</t>
  </si>
  <si>
    <t>靖州县城镇基准地价成果更新</t>
  </si>
  <si>
    <t>湖南省靖州县渠阳镇光明建筑石料用灰岩矿勘查</t>
  </si>
  <si>
    <t>靖州县八姑岩矿区高压线杆迁项目</t>
  </si>
  <si>
    <t>靖州县耕地保护国土空间专项规划及国土空间规划“一张图”实施监督信息系统</t>
  </si>
  <si>
    <t>靖州县国土空间总体规划（2020-2035年）</t>
  </si>
  <si>
    <t>靖州县茯苓小镇规划项目</t>
  </si>
  <si>
    <t>靖州县城西城北片区控制性详细规划与城市设计</t>
  </si>
  <si>
    <t>2022年度恢复耕地技术服务</t>
  </si>
  <si>
    <t>2022年耕地“进出平衡”技术服务</t>
  </si>
  <si>
    <t>田长制网格化技术服务</t>
  </si>
  <si>
    <t>2022年城乡建设用地增减挂钩项目技术服务</t>
  </si>
  <si>
    <t>靖州县地质灾害风险普查项目</t>
  </si>
  <si>
    <t>靖州县历史遗留矿山生态修复项目</t>
  </si>
  <si>
    <t>粮食系统（改、扩、翻）工程</t>
  </si>
  <si>
    <t>工程尾款</t>
  </si>
  <si>
    <t>渠阳镇芙蓉学校污水管网工程</t>
  </si>
  <si>
    <t>质保金</t>
  </si>
  <si>
    <t>老旧小区（房屋维修）改造工程</t>
  </si>
  <si>
    <t>工程进度款</t>
  </si>
  <si>
    <t>河街社区房屋维修改造工程</t>
  </si>
  <si>
    <t>老旧小区（道路及地面）改造工程</t>
  </si>
  <si>
    <t>2020年教育系统棚户区改造（改、扩、翻）工程</t>
  </si>
  <si>
    <t>2020年棚户区改造（贮木场片区）配套基础设施建设——雨水、污水管网改造工程</t>
  </si>
  <si>
    <t>2021年靖州县教育系统老旧小区改造（一中家属区）配套基础设施项目</t>
  </si>
  <si>
    <t>异溪河新建管网工程</t>
  </si>
  <si>
    <t>污水处理厂扩容提质项目土方工程</t>
  </si>
  <si>
    <t>违章建筑房屋质量安全和消防安全检测鉴定费</t>
  </si>
  <si>
    <t>服务费</t>
  </si>
  <si>
    <t>土地和房屋征收</t>
  </si>
  <si>
    <t>棚改家属楼房屋评估和拆除费</t>
  </si>
  <si>
    <t>靖州县x170线额溪桥拆除重建工程</t>
  </si>
  <si>
    <t>靖州县Y836线湘龙桥拆除重建工程</t>
  </si>
  <si>
    <t>靖州县C030线马院三桥拆除重建工程</t>
  </si>
  <si>
    <t>S578靖州县大堡子镇三江村大梁坡右侧三体滑坡应急处治工程</t>
  </si>
  <si>
    <t>靖州县S249凉亭行一桥危桥改造工程</t>
  </si>
  <si>
    <t>2021年靖州县国道G356线第二批大中修工程（K1634+000-K1638+000、K1664+000-K1664+438)</t>
  </si>
  <si>
    <t>靖州县G356线藕团二桥拆除重建工程</t>
  </si>
  <si>
    <t>靖州苗族侗族自治县公路建设养护中心塘湖服务区建设项目</t>
  </si>
  <si>
    <t>2021年靖州县G209、G356线安全设施精细化提升项目</t>
  </si>
  <si>
    <t>2021年靖州县第一批普通国省道路面中修工程1标段</t>
  </si>
  <si>
    <t>2021年靖州县第一批普通国省道路面中修工程2标段</t>
  </si>
  <si>
    <t>2021年靖州县第一批普通国省道路面中修工程3标段</t>
  </si>
  <si>
    <t>靖州县2022年G209国道薄层罩面工程（K2962+700-K2967+000、K2970+000-2971+000）</t>
  </si>
  <si>
    <t>靖州县2022年干线公路小修及预防性养护工程</t>
  </si>
  <si>
    <t>腰古坡隧道提质改造工程</t>
  </si>
  <si>
    <t>靖州县C121线路面维修工程</t>
  </si>
  <si>
    <t>75.7702</t>
  </si>
  <si>
    <t>靖州县渠阳镇三合村至马园黄田湾道路维修工程</t>
  </si>
  <si>
    <t>165.1216</t>
  </si>
  <si>
    <t>甘棠镇大桥村Y998线路面维修工程</t>
  </si>
  <si>
    <t>三锹村C157K0-K2公里道路维修工程</t>
  </si>
  <si>
    <t>靖州县先锋村Y800线道路维修工程</t>
  </si>
  <si>
    <t>三锹乡挡土墙修建工程</t>
  </si>
  <si>
    <t>三锹村C157线道路维修工程</t>
  </si>
  <si>
    <t>经建股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</si>
</sst>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1">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Red]&quot;\&quot;\-#,##0.00"/>
    <numFmt numFmtId="177" formatCode="_-* #,##0.00_-;\-* #,##0.00_-;_-* &quot;-&quot;??_-;_-@_-"/>
    <numFmt numFmtId="178" formatCode="_-* #,##0_-;\-* #,##0_-;_-* &quot;-&quot;_-;_-@_-"/>
    <numFmt numFmtId="179" formatCode="_-#,##0_-;\(#,##0\);_-\ \ &quot;-&quot;_-;_-@_-"/>
    <numFmt numFmtId="180" formatCode="_-#,##0.00_-;\(#,##0.00\);_-\ \ &quot;-&quot;_-;_-@_-"/>
    <numFmt numFmtId="181" formatCode="mmm/dd/yyyy;_-\ &quot;N/A&quot;_-;_-\ &quot;-&quot;_-"/>
    <numFmt numFmtId="182" formatCode="mmm/yyyy;_-\ &quot;N/A&quot;_-;_-\ &quot;-&quot;_-"/>
    <numFmt numFmtId="183" formatCode="_-#,##0%_-;\(#,##0%\);_-\ &quot;-&quot;_-"/>
    <numFmt numFmtId="184" formatCode="_-#,###,_-;\(#,###,\);_-\ \ &quot;-&quot;_-;_-@_-"/>
    <numFmt numFmtId="185" formatCode="_-#,###.00,_-;\(#,###.00,\);_-\ \ &quot;-&quot;_-;_-@_-"/>
    <numFmt numFmtId="186" formatCode="_-#0&quot;.&quot;0,_-;\(#0&quot;.&quot;0,\);_-\ \ &quot;-&quot;_-;_-@_-"/>
    <numFmt numFmtId="187" formatCode="_-#0&quot;.&quot;0000_-;\(#0&quot;.&quot;0000\);_-\ \ &quot;-&quot;_-;_-@_-"/>
    <numFmt numFmtId="188" formatCode="_-* #,##0.0000000000_-;\-* #,##0.0000000000_-;_-* &quot;-&quot;??_-;_-@_-"/>
    <numFmt numFmtId="189" formatCode="0.0%"/>
    <numFmt numFmtId="190" formatCode="#,##0;\-#,##0;&quot;-&quot;"/>
    <numFmt numFmtId="191" formatCode="\(#,##0\)\ "/>
    <numFmt numFmtId="192" formatCode="[Blue]0.0%;[Blue]\(0.0%\)"/>
    <numFmt numFmtId="193" formatCode="0.0%;\(0.0%\)"/>
    <numFmt numFmtId="194" formatCode="[Red]0.0%;[Red]\(0.0%\)"/>
    <numFmt numFmtId="195" formatCode="[Blue]#,##0_);[Blue]\(#,##0\)"/>
    <numFmt numFmtId="196" formatCode="#,##0_);[Blue]\(#,##0\)"/>
    <numFmt numFmtId="197" formatCode="&quot;$&quot;#,##0;[Red]&quot;$&quot;&quot;$&quot;&quot;$&quot;&quot;$&quot;&quot;$&quot;&quot;$&quot;&quot;$&quot;\-#,##0"/>
    <numFmt numFmtId="198" formatCode="#,##0;\(#,##0\)"/>
    <numFmt numFmtId="199" formatCode="#,##0.0_);\(#,##0.0\)"/>
    <numFmt numFmtId="200" formatCode="#,##0;[Red]\(#,##0\)"/>
    <numFmt numFmtId="201" formatCode="_-&quot;$&quot;* #,##0_-;\-&quot;$&quot;* #,##0_-;_-&quot;$&quot;* &quot;-&quot;_-;_-@_-"/>
    <numFmt numFmtId="202" formatCode="&quot;$&quot;#,##0_);\(&quot;$&quot;#,##0\)"/>
    <numFmt numFmtId="203" formatCode="&quot;$&quot;#,##0.00_);\(&quot;$&quot;#,##0.00\)"/>
    <numFmt numFmtId="204" formatCode="&quot;\&quot;#,##0;&quot;\&quot;\-#,##0"/>
    <numFmt numFmtId="205" formatCode="\$#,##0.00;\(\$#,##0.00\)"/>
    <numFmt numFmtId="206" formatCode="#,##0.000000"/>
    <numFmt numFmtId="207" formatCode="\$#,##0;\(\$#,##0\)"/>
    <numFmt numFmtId="208" formatCode="_([$€-2]* #,##0.00_);_([$€-2]* \(#,##0.00\);_([$€-2]* &quot;-&quot;??_)"/>
    <numFmt numFmtId="209" formatCode="#,##0.00\¥;\-#,##0.00\¥"/>
    <numFmt numFmtId="210" formatCode="_-* #,##0.00\¥_-;\-* #,##0.00\¥_-;_-* &quot;-&quot;??\¥_-;_-@_-"/>
    <numFmt numFmtId="211" formatCode="0.000%"/>
    <numFmt numFmtId="212" formatCode="&quot;$&quot;#,##0_);[Red]\(&quot;$&quot;#,##0\)"/>
    <numFmt numFmtId="213" formatCode="&quot;$&quot;#,##0.00_);[Red]\(&quot;$&quot;#,##0.00\)"/>
    <numFmt numFmtId="214" formatCode="_-* #,##0\¥_-;\-* #,##0\¥_-;_-* &quot;-&quot;\¥_-;_-@_-"/>
    <numFmt numFmtId="215" formatCode="&quot;$&quot;\ #,##0.00_-;[Red]&quot;$&quot;\ #,##0.00\-"/>
    <numFmt numFmtId="216" formatCode="_-&quot;$&quot;\ * #,##0_-;_-&quot;$&quot;\ * #,##0\-;_-&quot;$&quot;\ * &quot;-&quot;_-;_-@_-"/>
    <numFmt numFmtId="217" formatCode="&quot;?#,##0;\(&quot;?#,##0\)"/>
    <numFmt numFmtId="218" formatCode="0%;\(0%\)"/>
    <numFmt numFmtId="219" formatCode="#\ ??/??"/>
    <numFmt numFmtId="220" formatCode="&quot;$&quot;#,##0;\-&quot;$&quot;#,##0"/>
    <numFmt numFmtId="221" formatCode="\ \ @"/>
    <numFmt numFmtId="222" formatCode="#,##0_);\(#,##0_)"/>
    <numFmt numFmtId="223" formatCode="_(* #,##0.0,_);_(* \(#,##0.0,\);_(* &quot;-&quot;_);_(@_)"/>
    <numFmt numFmtId="224" formatCode="_(&quot;$&quot;* #,##0.00_);_(&quot;$&quot;* \(#,##0.00\);_(&quot;$&quot;* &quot;-&quot;??_);_(@_)"/>
    <numFmt numFmtId="225" formatCode="_(&quot;$&quot;* #,##0_);_(&quot;$&quot;* \(#,##0\);_(&quot;$&quot;* &quot;-&quot;_);_(@_)"/>
    <numFmt numFmtId="226" formatCode="_-* #,##0_$_-;\-* #,##0_$_-;_-* &quot;-&quot;_$_-;_-@_-"/>
    <numFmt numFmtId="227" formatCode="_-* #,##0.00_$_-;\-* #,##0.00_$_-;_-* &quot;-&quot;??_$_-;_-@_-"/>
    <numFmt numFmtId="228" formatCode="_-* #,##0&quot;$&quot;_-;\-* #,##0&quot;$&quot;_-;_-* &quot;-&quot;&quot;$&quot;_-;_-@_-"/>
    <numFmt numFmtId="229" formatCode="_-* #,##0.00&quot;$&quot;_-;\-* #,##0.00&quot;$&quot;_-;_-* &quot;-&quot;??&quot;$&quot;_-;_-@_-"/>
    <numFmt numFmtId="230" formatCode="_-&quot;$&quot;* #,##0.00_-;\-&quot;$&quot;* #,##0.00_-;_-&quot;$&quot;* &quot;-&quot;??_-;_-@_-"/>
    <numFmt numFmtId="231" formatCode="* #,##0;* \-#,##0;* &quot;-&quot;;@"/>
    <numFmt numFmtId="232" formatCode="yy\.mm\.dd"/>
    <numFmt numFmtId="233"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34" formatCode="0.0"/>
    <numFmt numFmtId="235" formatCode="_ &quot;\&quot;* #,##0_ ;_ &quot;\&quot;* \-#,##0_ ;_ &quot;\&quot;* &quot;-&quot;_ ;_ @_ "/>
    <numFmt numFmtId="236" formatCode="_ &quot;\&quot;* #,##0.00_ ;_ &quot;\&quot;* \-#,##0.00_ ;_ &quot;\&quot;* &quot;-&quot;??_ ;_ @_ "/>
    <numFmt numFmtId="237" formatCode="0.00_ "/>
    <numFmt numFmtId="238" formatCode="#,##0.00_ "/>
    <numFmt numFmtId="239" formatCode="#,##0_ "/>
    <numFmt numFmtId="240" formatCode="0_ "/>
  </numFmts>
  <fonts count="153">
    <font>
      <sz val="11"/>
      <color theme="1"/>
      <name val="宋体"/>
      <charset val="134"/>
      <scheme val="minor"/>
    </font>
    <font>
      <sz val="22"/>
      <color indexed="8"/>
      <name val="宋体"/>
      <charset val="134"/>
    </font>
    <font>
      <sz val="11"/>
      <color indexed="8"/>
      <name val="楷体"/>
      <charset val="134"/>
    </font>
    <font>
      <b/>
      <sz val="11"/>
      <color indexed="8"/>
      <name val="楷体"/>
      <charset val="134"/>
    </font>
    <font>
      <sz val="11"/>
      <name val="楷体"/>
      <charset val="134"/>
    </font>
    <font>
      <sz val="10"/>
      <color indexed="8"/>
      <name val="楷体"/>
      <charset val="134"/>
    </font>
    <font>
      <sz val="11"/>
      <color indexed="8"/>
      <name val="Calibri"/>
      <charset val="134"/>
    </font>
    <font>
      <b/>
      <sz val="10"/>
      <color indexed="8"/>
      <name val="楷体"/>
      <charset val="134"/>
    </font>
    <font>
      <b/>
      <sz val="11"/>
      <name val="楷体"/>
      <charset val="134"/>
    </font>
    <font>
      <sz val="10"/>
      <name val="楷体"/>
      <charset val="134"/>
    </font>
    <font>
      <b/>
      <sz val="10"/>
      <name val="楷体"/>
      <charset val="134"/>
    </font>
    <font>
      <sz val="11"/>
      <color indexed="10"/>
      <name val="宋体"/>
      <charset val="134"/>
    </font>
    <font>
      <b/>
      <sz val="11"/>
      <color indexed="8"/>
      <name val="宋体"/>
      <charset val="134"/>
    </font>
    <font>
      <sz val="16"/>
      <color indexed="8"/>
      <name val="方正小标宋简体"/>
      <charset val="134"/>
    </font>
    <font>
      <sz val="11"/>
      <color indexed="8"/>
      <name val="黑体"/>
      <charset val="134"/>
    </font>
    <font>
      <sz val="11"/>
      <name val="黑体"/>
      <charset val="134"/>
    </font>
    <font>
      <sz val="16"/>
      <color indexed="8"/>
      <name val="楷体"/>
      <charset val="134"/>
    </font>
    <font>
      <b/>
      <sz val="16"/>
      <color indexed="8"/>
      <name val="楷体"/>
      <charset val="134"/>
    </font>
    <font>
      <b/>
      <sz val="16"/>
      <color indexed="8"/>
      <name val="宋体"/>
      <charset val="134"/>
    </font>
    <font>
      <sz val="11"/>
      <name val="Times New Roman"/>
      <charset val="134"/>
    </font>
    <font>
      <b/>
      <sz val="11"/>
      <color theme="1"/>
      <name val="宋体"/>
      <charset val="134"/>
      <scheme val="minor"/>
    </font>
    <font>
      <b/>
      <sz val="20"/>
      <color theme="1"/>
      <name val="宋体"/>
      <charset val="134"/>
      <scheme val="minor"/>
    </font>
    <font>
      <sz val="11"/>
      <color theme="1"/>
      <name val="楷体"/>
      <charset val="134"/>
    </font>
    <font>
      <sz val="11"/>
      <color theme="1"/>
      <name val="Times New Roman"/>
      <charset val="134"/>
    </font>
    <font>
      <b/>
      <sz val="11"/>
      <color theme="1"/>
      <name val="楷体"/>
      <charset val="134"/>
    </font>
    <font>
      <sz val="12"/>
      <color theme="1"/>
      <name val="楷体"/>
      <charset val="134"/>
    </font>
    <font>
      <b/>
      <sz val="14"/>
      <color theme="1"/>
      <name val="楷体"/>
      <charset val="134"/>
    </font>
    <font>
      <sz val="20"/>
      <name val="方正小标宋简体"/>
      <charset val="134"/>
    </font>
    <font>
      <sz val="10"/>
      <name val="黑体"/>
      <charset val="134"/>
    </font>
    <font>
      <sz val="12"/>
      <name val="楷体"/>
      <charset val="134"/>
    </font>
    <font>
      <sz val="11"/>
      <name val="宋体"/>
      <charset val="134"/>
    </font>
    <font>
      <b/>
      <sz val="12"/>
      <name val="黑体"/>
      <charset val="134"/>
    </font>
    <font>
      <b/>
      <sz val="11"/>
      <name val="Times New Roman"/>
      <charset val="134"/>
    </font>
    <font>
      <sz val="11"/>
      <color indexed="9"/>
      <name val="楷体"/>
      <charset val="134"/>
    </font>
    <font>
      <sz val="20"/>
      <color indexed="8"/>
      <name val="方正小标宋简体"/>
      <charset val="134"/>
    </font>
    <font>
      <b/>
      <sz val="11"/>
      <color indexed="8"/>
      <name val="黑体"/>
      <charset val="134"/>
    </font>
    <font>
      <b/>
      <sz val="11"/>
      <name val="黑体"/>
      <charset val="134"/>
    </font>
    <font>
      <sz val="11"/>
      <color rgb="FF000000"/>
      <name val="楷体"/>
      <charset val="134"/>
    </font>
    <font>
      <sz val="11"/>
      <color rgb="FF000000"/>
      <name val="Times New Roman"/>
      <charset val="134"/>
    </font>
    <font>
      <b/>
      <sz val="12"/>
      <color theme="1"/>
      <name val="楷体"/>
      <charset val="134"/>
    </font>
    <font>
      <sz val="11"/>
      <name val="仿宋"/>
      <charset val="134"/>
    </font>
    <font>
      <sz val="11"/>
      <color theme="1"/>
      <name val="仿宋"/>
      <charset val="134"/>
    </font>
    <font>
      <sz val="10"/>
      <color indexed="8"/>
      <name val="宋体"/>
      <charset val="134"/>
    </font>
    <font>
      <b/>
      <sz val="10"/>
      <color indexed="8"/>
      <name val="宋体"/>
      <charset val="134"/>
    </font>
    <font>
      <sz val="11"/>
      <color indexed="8"/>
      <name val="宋体"/>
      <charset val="134"/>
    </font>
    <font>
      <sz val="11"/>
      <color indexed="8"/>
      <name val="Times New Roman"/>
      <charset val="134"/>
    </font>
    <font>
      <b/>
      <sz val="11"/>
      <color indexed="8"/>
      <name val="Times New Roman"/>
      <charset val="134"/>
    </font>
    <font>
      <b/>
      <sz val="11"/>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
      <sz val="10"/>
      <name val="Times New Roman"/>
      <charset val="134"/>
    </font>
    <font>
      <sz val="11"/>
      <color indexed="9"/>
      <name val="宋体"/>
      <charset val="134"/>
    </font>
    <font>
      <sz val="12"/>
      <name val="????"/>
      <charset val="134"/>
    </font>
    <font>
      <sz val="12"/>
      <name val="Times New Roman"/>
      <charset val="134"/>
    </font>
    <font>
      <sz val="10"/>
      <name val="Helv"/>
      <charset val="134"/>
    </font>
    <font>
      <sz val="10"/>
      <name val="Geneva"/>
      <charset val="134"/>
    </font>
    <font>
      <sz val="10"/>
      <color indexed="8"/>
      <name val="Arial"/>
      <charset val="134"/>
    </font>
    <font>
      <u val="singleAccounting"/>
      <vertAlign val="subscript"/>
      <sz val="10"/>
      <name val="Times New Roman"/>
      <charset val="134"/>
    </font>
    <font>
      <i/>
      <sz val="9"/>
      <name val="Times New Roman"/>
      <charset val="134"/>
    </font>
    <font>
      <sz val="12"/>
      <color indexed="9"/>
      <name val="宋体"/>
      <charset val="134"/>
    </font>
    <font>
      <sz val="12"/>
      <color indexed="8"/>
      <name val="宋体"/>
      <charset val="134"/>
    </font>
    <font>
      <sz val="8"/>
      <name val="Times New Roman"/>
      <charset val="134"/>
    </font>
    <font>
      <sz val="11"/>
      <color indexed="20"/>
      <name val="宋体"/>
      <charset val="134"/>
    </font>
    <font>
      <b/>
      <sz val="11"/>
      <color indexed="52"/>
      <name val="宋体"/>
      <charset val="134"/>
    </font>
    <font>
      <b/>
      <sz val="10"/>
      <name val="Helv"/>
      <charset val="134"/>
    </font>
    <font>
      <b/>
      <sz val="11"/>
      <color indexed="9"/>
      <name val="宋体"/>
      <charset val="134"/>
    </font>
    <font>
      <b/>
      <sz val="13"/>
      <name val="Tms Rmn"/>
      <charset val="134"/>
    </font>
    <font>
      <b/>
      <sz val="10"/>
      <name val="MS Sans Serif"/>
      <charset val="134"/>
    </font>
    <font>
      <b/>
      <sz val="8"/>
      <name val="Arial"/>
      <charset val="134"/>
    </font>
    <font>
      <sz val="10"/>
      <name val="MS Serif"/>
      <charset val="134"/>
    </font>
    <font>
      <sz val="10"/>
      <name val="Courier"/>
      <charset val="134"/>
    </font>
    <font>
      <sz val="10"/>
      <name val="MS Sans Serif"/>
      <charset val="134"/>
    </font>
    <font>
      <sz val="10"/>
      <color indexed="16"/>
      <name val="MS Serif"/>
      <charset val="134"/>
    </font>
    <font>
      <sz val="9"/>
      <name val="Times New Roman"/>
      <charset val="134"/>
    </font>
    <font>
      <sz val="8"/>
      <name val="Arial"/>
      <charset val="134"/>
    </font>
    <font>
      <i/>
      <sz val="11"/>
      <color indexed="23"/>
      <name val="宋体"/>
      <charset val="134"/>
    </font>
    <font>
      <u/>
      <sz val="10"/>
      <color indexed="36"/>
      <name val="Arial"/>
      <charset val="134"/>
    </font>
    <font>
      <sz val="11"/>
      <color indexed="17"/>
      <name val="宋体"/>
      <charset val="134"/>
    </font>
    <font>
      <b/>
      <sz val="12"/>
      <name val="Helv"/>
      <charset val="134"/>
    </font>
    <font>
      <b/>
      <sz val="12"/>
      <name val="Arial"/>
      <charset val="134"/>
    </font>
    <font>
      <b/>
      <sz val="10"/>
      <name val="Arial"/>
      <charset val="134"/>
    </font>
    <font>
      <b/>
      <sz val="15"/>
      <color indexed="56"/>
      <name val="宋体"/>
      <charset val="134"/>
    </font>
    <font>
      <b/>
      <sz val="13"/>
      <color indexed="56"/>
      <name val="宋体"/>
      <charset val="134"/>
    </font>
    <font>
      <b/>
      <sz val="11"/>
      <color indexed="56"/>
      <name val="宋体"/>
      <charset val="134"/>
    </font>
    <font>
      <u/>
      <sz val="10"/>
      <color indexed="12"/>
      <name val="Arial"/>
      <charset val="134"/>
    </font>
    <font>
      <sz val="11"/>
      <color indexed="62"/>
      <name val="宋体"/>
      <charset val="134"/>
    </font>
    <font>
      <sz val="12"/>
      <name val="Helv"/>
      <charset val="134"/>
    </font>
    <font>
      <sz val="18"/>
      <name val="Times New Roman"/>
      <charset val="134"/>
    </font>
    <font>
      <b/>
      <sz val="13"/>
      <name val="Times New Roman"/>
      <charset val="134"/>
    </font>
    <font>
      <b/>
      <i/>
      <sz val="12"/>
      <name val="Times New Roman"/>
      <charset val="134"/>
    </font>
    <font>
      <i/>
      <sz val="12"/>
      <name val="Times New Roman"/>
      <charset val="134"/>
    </font>
    <font>
      <sz val="11"/>
      <color indexed="52"/>
      <name val="宋体"/>
      <charset val="134"/>
    </font>
    <font>
      <sz val="12"/>
      <color indexed="9"/>
      <name val="Helv"/>
      <charset val="134"/>
    </font>
    <font>
      <b/>
      <sz val="11"/>
      <name val="Helv"/>
      <charset val="134"/>
    </font>
    <font>
      <sz val="11"/>
      <color indexed="60"/>
      <name val="宋体"/>
      <charset val="134"/>
    </font>
    <font>
      <sz val="7"/>
      <name val="Small Fonts"/>
      <charset val="134"/>
    </font>
    <font>
      <sz val="10"/>
      <color indexed="8"/>
      <name val="MS Sans Serif"/>
      <charset val="134"/>
    </font>
    <font>
      <b/>
      <sz val="11"/>
      <color indexed="63"/>
      <name val="宋体"/>
      <charset val="134"/>
    </font>
    <font>
      <b/>
      <sz val="11"/>
      <color indexed="16"/>
      <name val="Times New Roman"/>
      <charset val="134"/>
    </font>
    <font>
      <sz val="10"/>
      <name val="Tms Rmn"/>
      <charset val="134"/>
    </font>
    <font>
      <sz val="8"/>
      <color indexed="16"/>
      <name val="Century Schoolbook"/>
      <charset val="134"/>
    </font>
    <font>
      <b/>
      <i/>
      <sz val="10"/>
      <name val="Times New Roman"/>
      <charset val="134"/>
    </font>
    <font>
      <b/>
      <sz val="10"/>
      <name val="Tms Rmn"/>
      <charset val="134"/>
    </font>
    <font>
      <b/>
      <sz val="12"/>
      <name val="MS Sans Serif"/>
      <charset val="134"/>
    </font>
    <font>
      <sz val="12"/>
      <name val="MS Sans Serif"/>
      <charset val="134"/>
    </font>
    <font>
      <b/>
      <sz val="8"/>
      <color indexed="8"/>
      <name val="Helv"/>
      <charset val="134"/>
    </font>
    <font>
      <b/>
      <sz val="9"/>
      <name val="Times New Roman"/>
      <charset val="134"/>
    </font>
    <font>
      <sz val="11"/>
      <color indexed="12"/>
      <name val="Times New Roman"/>
      <charset val="134"/>
    </font>
    <font>
      <b/>
      <sz val="18"/>
      <color indexed="56"/>
      <name val="宋体"/>
      <charset val="134"/>
    </font>
    <font>
      <b/>
      <sz val="14"/>
      <name val="楷体"/>
      <charset val="134"/>
    </font>
    <font>
      <b/>
      <sz val="18"/>
      <color indexed="62"/>
      <name val="宋体"/>
      <charset val="134"/>
    </font>
    <font>
      <sz val="12"/>
      <color indexed="20"/>
      <name val="宋体"/>
      <charset val="134"/>
    </font>
    <font>
      <sz val="10.5"/>
      <color indexed="20"/>
      <name val="宋体"/>
      <charset val="134"/>
    </font>
    <font>
      <sz val="12"/>
      <color indexed="20"/>
      <name val="楷体_GB2312"/>
      <charset val="134"/>
    </font>
    <font>
      <sz val="12"/>
      <color indexed="16"/>
      <name val="宋体"/>
      <charset val="134"/>
    </font>
    <font>
      <sz val="10"/>
      <color indexed="20"/>
      <name val="宋体"/>
      <charset val="134"/>
    </font>
    <font>
      <sz val="10"/>
      <color indexed="8"/>
      <name val="Tahoma"/>
      <charset val="134"/>
    </font>
    <font>
      <sz val="9"/>
      <name val="宋体"/>
      <charset val="134"/>
    </font>
    <font>
      <u/>
      <sz val="10"/>
      <color indexed="12"/>
      <name val="MS Sans Serif"/>
      <charset val="134"/>
    </font>
    <font>
      <u/>
      <sz val="12"/>
      <color indexed="12"/>
      <name val="宋体"/>
      <charset val="134"/>
    </font>
    <font>
      <b/>
      <sz val="9"/>
      <name val="Arial"/>
      <charset val="134"/>
    </font>
    <font>
      <sz val="10"/>
      <name val="宋体"/>
      <charset val="134"/>
    </font>
    <font>
      <sz val="12"/>
      <color indexed="17"/>
      <name val="宋体"/>
      <charset val="134"/>
    </font>
    <font>
      <sz val="10.5"/>
      <color indexed="17"/>
      <name val="宋体"/>
      <charset val="134"/>
    </font>
    <font>
      <sz val="12"/>
      <color indexed="17"/>
      <name val="楷体_GB2312"/>
      <charset val="134"/>
    </font>
    <font>
      <sz val="10"/>
      <color indexed="17"/>
      <name val="宋体"/>
      <charset val="134"/>
    </font>
    <font>
      <u/>
      <sz val="10"/>
      <color indexed="14"/>
      <name val="MS Sans Serif"/>
      <charset val="134"/>
    </font>
    <font>
      <u/>
      <sz val="12"/>
      <color indexed="36"/>
      <name val="宋体"/>
      <charset val="134"/>
    </font>
    <font>
      <sz val="12"/>
      <name val="官帕眉"/>
      <charset val="134"/>
    </font>
    <font>
      <b/>
      <sz val="12"/>
      <color indexed="8"/>
      <name val="宋体"/>
      <charset val="134"/>
    </font>
    <font>
      <sz val="12"/>
      <name val="Courier"/>
      <charset val="134"/>
    </font>
    <font>
      <sz val="11"/>
      <name val="돋움"/>
      <charset val="134"/>
    </font>
    <font>
      <sz val="11"/>
      <color indexed="63"/>
      <name val="楷体"/>
      <charset val="134"/>
    </font>
  </fonts>
  <fills count="6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64"/>
      </patternFill>
    </fill>
    <fill>
      <patternFill patternType="solid">
        <fgColor indexed="62"/>
        <bgColor indexed="64"/>
      </patternFill>
    </fill>
    <fill>
      <patternFill patternType="solid">
        <fgColor indexed="25"/>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13"/>
        <bgColor indexed="64"/>
      </patternFill>
    </fill>
    <fill>
      <patternFill patternType="solid">
        <fgColor indexed="15"/>
        <bgColor indexed="64"/>
      </patternFill>
    </fill>
    <fill>
      <patternFill patternType="solid">
        <fgColor indexed="12"/>
        <bgColor indexed="64"/>
      </patternFill>
    </fill>
    <fill>
      <patternFill patternType="solid">
        <fgColor indexed="43"/>
        <bgColor indexed="64"/>
      </patternFill>
    </fill>
    <fill>
      <patternFill patternType="mediumGray">
        <fgColor indexed="22"/>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style="hair">
        <color auto="1"/>
      </left>
      <right style="hair">
        <color auto="1"/>
      </right>
      <top style="hair">
        <color auto="1"/>
      </top>
      <bottom style="hair">
        <color auto="1"/>
      </bottom>
      <diagonal/>
    </border>
    <border>
      <left/>
      <right/>
      <top style="thin">
        <color auto="1"/>
      </top>
      <bottom style="double">
        <color auto="1"/>
      </bottom>
      <diagonal/>
    </border>
    <border>
      <left/>
      <right style="thin">
        <color auto="1"/>
      </right>
      <top/>
      <bottom style="thin">
        <color auto="1"/>
      </bottom>
      <diagonal/>
    </border>
    <border>
      <left/>
      <right/>
      <top style="thin">
        <color indexed="62"/>
      </top>
      <bottom style="double">
        <color indexed="62"/>
      </bottom>
      <diagonal/>
    </border>
  </borders>
  <cellStyleXfs count="8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3" borderId="9"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0" applyNumberFormat="0" applyFill="0" applyAlignment="0" applyProtection="0">
      <alignment vertical="center"/>
    </xf>
    <xf numFmtId="0" fontId="55" fillId="0" borderId="10" applyNumberFormat="0" applyFill="0" applyAlignment="0" applyProtection="0">
      <alignment vertical="center"/>
    </xf>
    <xf numFmtId="0" fontId="56" fillId="0" borderId="11" applyNumberFormat="0" applyFill="0" applyAlignment="0" applyProtection="0">
      <alignment vertical="center"/>
    </xf>
    <xf numFmtId="0" fontId="56" fillId="0" borderId="0" applyNumberFormat="0" applyFill="0" applyBorder="0" applyAlignment="0" applyProtection="0">
      <alignment vertical="center"/>
    </xf>
    <xf numFmtId="0" fontId="57" fillId="4" borderId="12" applyNumberFormat="0" applyAlignment="0" applyProtection="0">
      <alignment vertical="center"/>
    </xf>
    <xf numFmtId="0" fontId="58" fillId="5" borderId="13" applyNumberFormat="0" applyAlignment="0" applyProtection="0">
      <alignment vertical="center"/>
    </xf>
    <xf numFmtId="0" fontId="59" fillId="5" borderId="12" applyNumberFormat="0" applyAlignment="0" applyProtection="0">
      <alignment vertical="center"/>
    </xf>
    <xf numFmtId="0" fontId="60" fillId="6" borderId="14" applyNumberFormat="0" applyAlignment="0" applyProtection="0">
      <alignment vertical="center"/>
    </xf>
    <xf numFmtId="0" fontId="61" fillId="0" borderId="15" applyNumberFormat="0" applyFill="0" applyAlignment="0" applyProtection="0">
      <alignment vertical="center"/>
    </xf>
    <xf numFmtId="0" fontId="62" fillId="0" borderId="16" applyNumberFormat="0" applyFill="0" applyAlignment="0" applyProtection="0">
      <alignment vertical="center"/>
    </xf>
    <xf numFmtId="0" fontId="63" fillId="7" borderId="0" applyNumberFormat="0" applyBorder="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7"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6" fillId="33" borderId="0" applyNumberFormat="0" applyBorder="0" applyAlignment="0" applyProtection="0">
      <alignment vertical="center"/>
    </xf>
    <xf numFmtId="0" fontId="68" fillId="0" borderId="0"/>
    <xf numFmtId="0" fontId="68" fillId="0" borderId="0"/>
    <xf numFmtId="176" fontId="44" fillId="0" borderId="0" applyFont="0" applyFill="0" applyBorder="0" applyAlignment="0" applyProtection="0"/>
    <xf numFmtId="0" fontId="44" fillId="0" borderId="0" applyFont="0" applyFill="0" applyBorder="0" applyAlignment="0" applyProtection="0"/>
    <xf numFmtId="0" fontId="69" fillId="0" borderId="0"/>
    <xf numFmtId="0" fontId="69" fillId="0" borderId="0"/>
    <xf numFmtId="0" fontId="69" fillId="0" borderId="0"/>
    <xf numFmtId="0" fontId="69" fillId="0" borderId="0"/>
    <xf numFmtId="0" fontId="68" fillId="0" borderId="0"/>
    <xf numFmtId="40" fontId="44" fillId="0" borderId="0" applyFont="0" applyFill="0" applyBorder="0" applyAlignment="0" applyProtection="0"/>
    <xf numFmtId="38" fontId="44" fillId="0" borderId="0" applyFont="0" applyFill="0" applyBorder="0" applyAlignment="0" applyProtection="0"/>
    <xf numFmtId="0" fontId="68" fillId="0" borderId="0"/>
    <xf numFmtId="177" fontId="44" fillId="0" borderId="0" applyFont="0" applyFill="0" applyBorder="0" applyAlignment="0" applyProtection="0"/>
    <xf numFmtId="178" fontId="44" fillId="0" borderId="0" applyFont="0" applyFill="0" applyBorder="0" applyAlignment="0" applyProtection="0"/>
    <xf numFmtId="0" fontId="68" fillId="0" borderId="0"/>
    <xf numFmtId="49" fontId="70" fillId="0" borderId="0" applyProtection="0">
      <alignment horizontal="left"/>
    </xf>
    <xf numFmtId="0" fontId="71" fillId="0" borderId="0" applyNumberFormat="0" applyFill="0" applyBorder="0" applyAlignment="0" applyProtection="0">
      <alignment vertical="center"/>
    </xf>
    <xf numFmtId="0" fontId="72" fillId="0" borderId="0"/>
    <xf numFmtId="0" fontId="68" fillId="0" borderId="0"/>
    <xf numFmtId="0" fontId="73" fillId="0" borderId="0"/>
    <xf numFmtId="0" fontId="68" fillId="0" borderId="0"/>
    <xf numFmtId="0" fontId="74" fillId="0" borderId="0"/>
    <xf numFmtId="0" fontId="72" fillId="0" borderId="0"/>
    <xf numFmtId="0" fontId="72" fillId="0" borderId="0"/>
    <xf numFmtId="0" fontId="68" fillId="0" borderId="0"/>
    <xf numFmtId="0" fontId="72" fillId="0" borderId="0"/>
    <xf numFmtId="0" fontId="72" fillId="0" borderId="0"/>
    <xf numFmtId="0" fontId="68" fillId="0" borderId="0"/>
    <xf numFmtId="0" fontId="72" fillId="0" borderId="0"/>
    <xf numFmtId="0" fontId="72" fillId="0" borderId="0"/>
    <xf numFmtId="0" fontId="68" fillId="0" borderId="0"/>
    <xf numFmtId="0" fontId="68" fillId="0" borderId="0">
      <protection locked="0"/>
    </xf>
    <xf numFmtId="0" fontId="72" fillId="0" borderId="0"/>
    <xf numFmtId="0" fontId="68" fillId="0" borderId="0"/>
    <xf numFmtId="0" fontId="68" fillId="0" borderId="0"/>
    <xf numFmtId="0" fontId="73" fillId="0" borderId="0"/>
    <xf numFmtId="0" fontId="74" fillId="0" borderId="0"/>
    <xf numFmtId="0" fontId="68" fillId="0" borderId="0"/>
    <xf numFmtId="0" fontId="72" fillId="0" borderId="0"/>
    <xf numFmtId="0" fontId="72" fillId="0" borderId="0"/>
    <xf numFmtId="0" fontId="68" fillId="0" borderId="0">
      <protection locked="0"/>
    </xf>
    <xf numFmtId="0" fontId="72" fillId="0" borderId="0"/>
    <xf numFmtId="0" fontId="73" fillId="0" borderId="0"/>
    <xf numFmtId="0" fontId="72" fillId="0" borderId="0"/>
    <xf numFmtId="0" fontId="72" fillId="0" borderId="0"/>
    <xf numFmtId="0" fontId="72" fillId="0" borderId="0"/>
    <xf numFmtId="0" fontId="68" fillId="0" borderId="0"/>
    <xf numFmtId="0" fontId="68" fillId="0" borderId="0"/>
    <xf numFmtId="0" fontId="72" fillId="0" borderId="0"/>
    <xf numFmtId="0" fontId="73" fillId="0" borderId="0"/>
    <xf numFmtId="0" fontId="68" fillId="0" borderId="0">
      <protection locked="0"/>
    </xf>
    <xf numFmtId="0" fontId="72" fillId="0" borderId="0"/>
    <xf numFmtId="0" fontId="68" fillId="0" borderId="0"/>
    <xf numFmtId="0" fontId="68" fillId="0" borderId="0">
      <protection locked="0"/>
    </xf>
    <xf numFmtId="0" fontId="73" fillId="0" borderId="0"/>
    <xf numFmtId="0" fontId="73" fillId="0" borderId="0"/>
    <xf numFmtId="0" fontId="68" fillId="0" borderId="0"/>
    <xf numFmtId="0" fontId="74" fillId="0" borderId="0"/>
    <xf numFmtId="0" fontId="73" fillId="0" borderId="0"/>
    <xf numFmtId="0" fontId="68" fillId="0" borderId="0"/>
    <xf numFmtId="0" fontId="75" fillId="0" borderId="0"/>
    <xf numFmtId="49" fontId="44" fillId="0" borderId="0" applyFont="0" applyFill="0" applyBorder="0" applyAlignment="0" applyProtection="0"/>
    <xf numFmtId="0" fontId="68" fillId="0" borderId="0"/>
    <xf numFmtId="0" fontId="74" fillId="0" borderId="0"/>
    <xf numFmtId="0" fontId="73" fillId="0" borderId="0"/>
    <xf numFmtId="0" fontId="75" fillId="0" borderId="0"/>
    <xf numFmtId="0" fontId="73" fillId="0" borderId="0"/>
    <xf numFmtId="0" fontId="76" fillId="0" borderId="0">
      <alignment vertical="top"/>
    </xf>
    <xf numFmtId="0" fontId="76" fillId="0" borderId="0">
      <alignment vertical="top"/>
    </xf>
    <xf numFmtId="0" fontId="76" fillId="0" borderId="0">
      <alignment vertical="top"/>
    </xf>
    <xf numFmtId="0" fontId="76" fillId="0" borderId="0">
      <alignment vertical="top"/>
    </xf>
    <xf numFmtId="0" fontId="73" fillId="0" borderId="0"/>
    <xf numFmtId="0" fontId="72" fillId="0" borderId="0"/>
    <xf numFmtId="0" fontId="68" fillId="0" borderId="0"/>
    <xf numFmtId="0" fontId="68" fillId="0" borderId="0"/>
    <xf numFmtId="0" fontId="74" fillId="0" borderId="0"/>
    <xf numFmtId="0" fontId="73" fillId="0" borderId="0"/>
    <xf numFmtId="0" fontId="74" fillId="0" borderId="0"/>
    <xf numFmtId="0" fontId="73" fillId="0" borderId="0"/>
    <xf numFmtId="0" fontId="73" fillId="0" borderId="0"/>
    <xf numFmtId="0" fontId="68" fillId="0" borderId="0"/>
    <xf numFmtId="0" fontId="74" fillId="0" borderId="0"/>
    <xf numFmtId="0" fontId="73" fillId="0" borderId="0"/>
    <xf numFmtId="0" fontId="68" fillId="0" borderId="0"/>
    <xf numFmtId="0" fontId="68" fillId="0" borderId="0">
      <protection locked="0"/>
    </xf>
    <xf numFmtId="0" fontId="74" fillId="0" borderId="0"/>
    <xf numFmtId="0" fontId="73" fillId="0" borderId="0"/>
    <xf numFmtId="0" fontId="72" fillId="0" borderId="0"/>
    <xf numFmtId="0" fontId="68" fillId="0" borderId="0"/>
    <xf numFmtId="0" fontId="68" fillId="0" borderId="0">
      <protection locked="0"/>
    </xf>
    <xf numFmtId="0" fontId="72" fillId="0" borderId="0"/>
    <xf numFmtId="0" fontId="68" fillId="0" borderId="0"/>
    <xf numFmtId="0" fontId="73" fillId="0" borderId="0"/>
    <xf numFmtId="0" fontId="68" fillId="0" borderId="0"/>
    <xf numFmtId="0" fontId="68" fillId="0" borderId="0"/>
    <xf numFmtId="0" fontId="68" fillId="0" borderId="0"/>
    <xf numFmtId="0" fontId="74" fillId="0" borderId="0"/>
    <xf numFmtId="0" fontId="73" fillId="0" borderId="0"/>
    <xf numFmtId="0" fontId="68" fillId="0" borderId="0"/>
    <xf numFmtId="0" fontId="74" fillId="0" borderId="0"/>
    <xf numFmtId="0" fontId="72" fillId="0" borderId="0"/>
    <xf numFmtId="0" fontId="68" fillId="0" borderId="0"/>
    <xf numFmtId="0" fontId="68" fillId="0" borderId="0"/>
    <xf numFmtId="0" fontId="73" fillId="0" borderId="0"/>
    <xf numFmtId="0" fontId="68" fillId="0" borderId="0"/>
    <xf numFmtId="0" fontId="68" fillId="0" borderId="0"/>
    <xf numFmtId="0" fontId="68" fillId="0" borderId="0"/>
    <xf numFmtId="0" fontId="68" fillId="0" borderId="0">
      <protection locked="0"/>
    </xf>
    <xf numFmtId="0" fontId="74" fillId="0" borderId="0"/>
    <xf numFmtId="0" fontId="76" fillId="0" borderId="0">
      <alignment vertical="top"/>
    </xf>
    <xf numFmtId="0" fontId="68" fillId="0" borderId="0"/>
    <xf numFmtId="0" fontId="72" fillId="0" borderId="0"/>
    <xf numFmtId="0" fontId="74" fillId="0" borderId="0"/>
    <xf numFmtId="0" fontId="73" fillId="0" borderId="0"/>
    <xf numFmtId="0" fontId="68" fillId="0" borderId="0"/>
    <xf numFmtId="0" fontId="73" fillId="0" borderId="0"/>
    <xf numFmtId="0" fontId="68" fillId="0" borderId="0"/>
    <xf numFmtId="0" fontId="68" fillId="0" borderId="0"/>
    <xf numFmtId="0" fontId="68" fillId="0" borderId="0"/>
    <xf numFmtId="0" fontId="74" fillId="0" borderId="0"/>
    <xf numFmtId="0" fontId="73" fillId="0" borderId="0"/>
    <xf numFmtId="0" fontId="73" fillId="0" borderId="0"/>
    <xf numFmtId="0" fontId="69" fillId="0" borderId="0"/>
    <xf numFmtId="0" fontId="68" fillId="0" borderId="0">
      <protection locked="0"/>
    </xf>
    <xf numFmtId="0" fontId="73" fillId="0" borderId="0"/>
    <xf numFmtId="0" fontId="68" fillId="0" borderId="0"/>
    <xf numFmtId="0" fontId="68" fillId="0" borderId="0">
      <protection locked="0"/>
    </xf>
    <xf numFmtId="0" fontId="68" fillId="0" borderId="0"/>
    <xf numFmtId="179" fontId="70" fillId="0" borderId="0" applyFill="0" applyBorder="0" applyProtection="0">
      <alignment horizontal="right"/>
    </xf>
    <xf numFmtId="180" fontId="70" fillId="0" borderId="0" applyFill="0" applyBorder="0" applyProtection="0">
      <alignment horizontal="right"/>
    </xf>
    <xf numFmtId="181" fontId="77" fillId="0" borderId="0" applyFill="0" applyBorder="0" applyProtection="0">
      <alignment horizontal="center"/>
    </xf>
    <xf numFmtId="182" fontId="77" fillId="0" borderId="0" applyFill="0" applyBorder="0" applyProtection="0">
      <alignment horizontal="center"/>
    </xf>
    <xf numFmtId="183" fontId="78" fillId="0" borderId="0" applyFill="0" applyBorder="0" applyProtection="0">
      <alignment horizontal="right"/>
    </xf>
    <xf numFmtId="184" fontId="70" fillId="0" borderId="0" applyFill="0" applyBorder="0" applyProtection="0">
      <alignment horizontal="right"/>
    </xf>
    <xf numFmtId="185" fontId="70" fillId="0" borderId="0" applyFill="0" applyBorder="0" applyProtection="0">
      <alignment horizontal="right"/>
    </xf>
    <xf numFmtId="186" fontId="70" fillId="0" borderId="0" applyFill="0" applyBorder="0" applyProtection="0">
      <alignment horizontal="right"/>
    </xf>
    <xf numFmtId="187" fontId="70" fillId="0" borderId="0" applyFill="0" applyBorder="0" applyProtection="0">
      <alignment horizontal="right"/>
    </xf>
    <xf numFmtId="0" fontId="69" fillId="0" borderId="0" applyNumberFormat="0" applyFill="0" applyBorder="0" applyAlignment="0" applyProtection="0"/>
    <xf numFmtId="188" fontId="44" fillId="0" borderId="0" applyFont="0" applyFill="0" applyBorder="0" applyAlignment="0" applyProtection="0"/>
    <xf numFmtId="0" fontId="73" fillId="0" borderId="0"/>
    <xf numFmtId="189" fontId="44" fillId="0" borderId="0" applyFont="0" applyFill="0" applyBorder="0" applyAlignment="0" applyProtection="0"/>
    <xf numFmtId="10" fontId="44" fillId="0" borderId="0" applyFont="0" applyFill="0" applyBorder="0" applyAlignment="0" applyProtection="0"/>
    <xf numFmtId="0" fontId="44" fillId="0" borderId="0" applyNumberFormat="0" applyFont="0" applyFill="0" applyBorder="0" applyAlignment="0">
      <alignment horizontal="center"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4" fillId="37" borderId="0" applyNumberFormat="0" applyBorder="0" applyAlignment="0" applyProtection="0">
      <alignment vertical="center"/>
    </xf>
    <xf numFmtId="0" fontId="44" fillId="38" borderId="0" applyNumberFormat="0" applyBorder="0" applyAlignment="0" applyProtection="0">
      <alignment vertical="center"/>
    </xf>
    <xf numFmtId="0" fontId="44" fillId="39"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40" borderId="0" applyNumberFormat="0" applyBorder="0" applyAlignment="0" applyProtection="0">
      <alignment vertical="center"/>
    </xf>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44" fillId="37" borderId="0" applyNumberFormat="0" applyBorder="0" applyAlignment="0" applyProtection="0">
      <alignment vertical="center"/>
    </xf>
    <xf numFmtId="0" fontId="44" fillId="40" borderId="0" applyNumberFormat="0" applyBorder="0" applyAlignment="0" applyProtection="0">
      <alignment vertical="center"/>
    </xf>
    <xf numFmtId="0" fontId="44" fillId="43"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71" fillId="44" borderId="0" applyNumberFormat="0" applyBorder="0" applyAlignment="0" applyProtection="0">
      <alignment vertical="center"/>
    </xf>
    <xf numFmtId="0" fontId="71" fillId="41" borderId="0" applyNumberFormat="0" applyBorder="0" applyAlignment="0" applyProtection="0">
      <alignment vertical="center"/>
    </xf>
    <xf numFmtId="0" fontId="71" fillId="42" borderId="0" applyNumberFormat="0" applyBorder="0" applyAlignment="0" applyProtection="0">
      <alignment vertical="center"/>
    </xf>
    <xf numFmtId="0" fontId="71" fillId="45" borderId="0" applyNumberFormat="0" applyBorder="0" applyAlignment="0" applyProtection="0">
      <alignment vertical="center"/>
    </xf>
    <xf numFmtId="0" fontId="71" fillId="46" borderId="0" applyNumberFormat="0" applyBorder="0" applyAlignment="0" applyProtection="0">
      <alignment vertical="center"/>
    </xf>
    <xf numFmtId="0" fontId="71" fillId="47" borderId="0" applyNumberFormat="0" applyBorder="0" applyAlignment="0" applyProtection="0">
      <alignment vertical="center"/>
    </xf>
    <xf numFmtId="0" fontId="71" fillId="44" borderId="0" applyNumberFormat="0" applyBorder="0" applyAlignment="0" applyProtection="0">
      <alignment vertical="center"/>
    </xf>
    <xf numFmtId="0" fontId="71" fillId="44"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2" borderId="0" applyNumberFormat="0" applyBorder="0" applyAlignment="0" applyProtection="0">
      <alignment vertical="center"/>
    </xf>
    <xf numFmtId="0" fontId="71" fillId="42"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6" borderId="0" applyNumberFormat="0" applyBorder="0" applyAlignment="0" applyProtection="0">
      <alignment vertical="center"/>
    </xf>
    <xf numFmtId="0" fontId="71" fillId="46" borderId="0" applyNumberFormat="0" applyBorder="0" applyAlignment="0" applyProtection="0">
      <alignment vertical="center"/>
    </xf>
    <xf numFmtId="0" fontId="71" fillId="47" borderId="0" applyNumberFormat="0" applyBorder="0" applyAlignment="0" applyProtection="0">
      <alignment vertical="center"/>
    </xf>
    <xf numFmtId="0" fontId="71" fillId="47" borderId="0" applyNumberFormat="0" applyBorder="0" applyAlignment="0" applyProtection="0">
      <alignment vertical="center"/>
    </xf>
    <xf numFmtId="0" fontId="74" fillId="0" borderId="0">
      <protection locked="0"/>
    </xf>
    <xf numFmtId="0" fontId="79" fillId="4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79" fillId="40" borderId="0" applyNumberFormat="0" applyBorder="0" applyAlignment="0" applyProtection="0"/>
    <xf numFmtId="0" fontId="71" fillId="49" borderId="0" applyNumberFormat="0" applyBorder="0" applyAlignment="0" applyProtection="0">
      <alignment vertical="center"/>
    </xf>
    <xf numFmtId="0" fontId="79" fillId="50" borderId="0" applyNumberFormat="0" applyBorder="0" applyAlignment="0" applyProtection="0"/>
    <xf numFmtId="0" fontId="80" fillId="51" borderId="0" applyNumberFormat="0" applyBorder="0" applyAlignment="0" applyProtection="0"/>
    <xf numFmtId="0" fontId="80" fillId="52" borderId="0" applyNumberFormat="0" applyBorder="0" applyAlignment="0" applyProtection="0"/>
    <xf numFmtId="0" fontId="79" fillId="53" borderId="0" applyNumberFormat="0" applyBorder="0" applyAlignment="0" applyProtection="0"/>
    <xf numFmtId="0" fontId="71" fillId="54" borderId="0" applyNumberFormat="0" applyBorder="0" applyAlignment="0" applyProtection="0">
      <alignment vertical="center"/>
    </xf>
    <xf numFmtId="0" fontId="79" fillId="53" borderId="0" applyNumberFormat="0" applyBorder="0" applyAlignment="0" applyProtection="0"/>
    <xf numFmtId="0" fontId="80" fillId="51" borderId="0" applyNumberFormat="0" applyBorder="0" applyAlignment="0" applyProtection="0"/>
    <xf numFmtId="0" fontId="80" fillId="36" borderId="0" applyNumberFormat="0" applyBorder="0" applyAlignment="0" applyProtection="0"/>
    <xf numFmtId="0" fontId="79" fillId="52" borderId="0" applyNumberFormat="0" applyBorder="0" applyAlignment="0" applyProtection="0"/>
    <xf numFmtId="0" fontId="71" fillId="55" borderId="0" applyNumberFormat="0" applyBorder="0" applyAlignment="0" applyProtection="0">
      <alignment vertical="center"/>
    </xf>
    <xf numFmtId="0" fontId="79" fillId="48" borderId="0" applyNumberFormat="0" applyBorder="0" applyAlignment="0" applyProtection="0"/>
    <xf numFmtId="0" fontId="80" fillId="34" borderId="0" applyNumberFormat="0" applyBorder="0" applyAlignment="0" applyProtection="0"/>
    <xf numFmtId="0" fontId="80" fillId="52" borderId="0" applyNumberFormat="0" applyBorder="0" applyAlignment="0" applyProtection="0"/>
    <xf numFmtId="0" fontId="79" fillId="52" borderId="0" applyNumberFormat="0" applyBorder="0" applyAlignment="0" applyProtection="0"/>
    <xf numFmtId="0" fontId="71" fillId="45" borderId="0" applyNumberFormat="0" applyBorder="0" applyAlignment="0" applyProtection="0">
      <alignment vertical="center"/>
    </xf>
    <xf numFmtId="0" fontId="79" fillId="46" borderId="0" applyNumberFormat="0" applyBorder="0" applyAlignment="0" applyProtection="0"/>
    <xf numFmtId="0" fontId="80" fillId="38" borderId="0" applyNumberFormat="0" applyBorder="0" applyAlignment="0" applyProtection="0"/>
    <xf numFmtId="0" fontId="80" fillId="34" borderId="0" applyNumberFormat="0" applyBorder="0" applyAlignment="0" applyProtection="0"/>
    <xf numFmtId="0" fontId="79" fillId="40" borderId="0" applyNumberFormat="0" applyBorder="0" applyAlignment="0" applyProtection="0"/>
    <xf numFmtId="0" fontId="71" fillId="46" borderId="0" applyNumberFormat="0" applyBorder="0" applyAlignment="0" applyProtection="0">
      <alignment vertical="center"/>
    </xf>
    <xf numFmtId="0" fontId="79" fillId="47" borderId="0" applyNumberFormat="0" applyBorder="0" applyAlignment="0" applyProtection="0"/>
    <xf numFmtId="0" fontId="80" fillId="51" borderId="0" applyNumberFormat="0" applyBorder="0" applyAlignment="0" applyProtection="0"/>
    <xf numFmtId="0" fontId="80" fillId="39" borderId="0" applyNumberFormat="0" applyBorder="0" applyAlignment="0" applyProtection="0"/>
    <xf numFmtId="0" fontId="79" fillId="39" borderId="0" applyNumberFormat="0" applyBorder="0" applyAlignment="0" applyProtection="0"/>
    <xf numFmtId="0" fontId="71" fillId="56" borderId="0" applyNumberFormat="0" applyBorder="0" applyAlignment="0" applyProtection="0">
      <alignment vertical="center"/>
    </xf>
    <xf numFmtId="0" fontId="81" fillId="0" borderId="0">
      <alignment horizontal="center" wrapText="1"/>
      <protection locked="0"/>
    </xf>
    <xf numFmtId="0" fontId="82" fillId="35" borderId="0" applyNumberFormat="0" applyBorder="0" applyAlignment="0" applyProtection="0">
      <alignment vertical="center"/>
    </xf>
    <xf numFmtId="190" fontId="76" fillId="0" borderId="0" applyFill="0" applyBorder="0" applyAlignment="0"/>
    <xf numFmtId="0" fontId="69" fillId="0" borderId="0" applyFill="0" applyBorder="0" applyAlignment="0"/>
    <xf numFmtId="0" fontId="69" fillId="0" borderId="0" applyFill="0" applyBorder="0" applyAlignment="0"/>
    <xf numFmtId="191" fontId="68" fillId="0" borderId="0" applyFill="0" applyBorder="0" applyAlignment="0"/>
    <xf numFmtId="192" fontId="68" fillId="0" borderId="0" applyFill="0" applyBorder="0" applyAlignment="0"/>
    <xf numFmtId="193" fontId="68" fillId="0" borderId="0" applyFill="0" applyBorder="0" applyAlignment="0"/>
    <xf numFmtId="194" fontId="68" fillId="0" borderId="0" applyFill="0" applyBorder="0" applyAlignment="0"/>
    <xf numFmtId="195" fontId="68" fillId="0" borderId="0" applyFill="0" applyBorder="0" applyAlignment="0"/>
    <xf numFmtId="196" fontId="68" fillId="0" borderId="0" applyFill="0" applyBorder="0" applyAlignment="0"/>
    <xf numFmtId="191" fontId="68" fillId="0" borderId="0" applyFill="0" applyBorder="0" applyAlignment="0"/>
    <xf numFmtId="0" fontId="83" fillId="52" borderId="17" applyNumberFormat="0" applyAlignment="0" applyProtection="0">
      <alignment vertical="center"/>
    </xf>
    <xf numFmtId="0" fontId="84" fillId="0" borderId="0"/>
    <xf numFmtId="0" fontId="85" fillId="53" borderId="18" applyNumberFormat="0" applyAlignment="0" applyProtection="0">
      <alignment vertical="center"/>
    </xf>
    <xf numFmtId="0" fontId="86" fillId="0" borderId="7" applyNumberFormat="0" applyFill="0" applyProtection="0">
      <alignment horizontal="center"/>
    </xf>
    <xf numFmtId="0" fontId="87" fillId="0" borderId="0" applyNumberFormat="0" applyFill="0" applyBorder="0" applyAlignment="0" applyProtection="0"/>
    <xf numFmtId="0" fontId="88" fillId="0" borderId="2">
      <alignment horizontal="center"/>
    </xf>
    <xf numFmtId="197" fontId="68" fillId="0" borderId="0"/>
    <xf numFmtId="197" fontId="68" fillId="0" borderId="0"/>
    <xf numFmtId="197" fontId="68" fillId="0" borderId="0"/>
    <xf numFmtId="197" fontId="68" fillId="0" borderId="0"/>
    <xf numFmtId="197" fontId="68" fillId="0" borderId="0"/>
    <xf numFmtId="197" fontId="68" fillId="0" borderId="0"/>
    <xf numFmtId="197" fontId="68" fillId="0" borderId="0"/>
    <xf numFmtId="197" fontId="68" fillId="0" borderId="0"/>
    <xf numFmtId="41" fontId="44" fillId="0" borderId="0" applyFont="0" applyFill="0" applyBorder="0" applyAlignment="0" applyProtection="0"/>
    <xf numFmtId="195" fontId="44" fillId="0" borderId="0" applyFont="0" applyFill="0" applyBorder="0" applyAlignment="0" applyProtection="0"/>
    <xf numFmtId="198" fontId="70" fillId="0" borderId="0"/>
    <xf numFmtId="37" fontId="44" fillId="0" borderId="0" applyFont="0" applyFill="0" applyBorder="0" applyAlignment="0" applyProtection="0"/>
    <xf numFmtId="199" fontId="44" fillId="0" borderId="0" applyFont="0" applyFill="0" applyBorder="0" applyAlignment="0" applyProtection="0"/>
    <xf numFmtId="39" fontId="44" fillId="0" borderId="0" applyFont="0" applyFill="0" applyBorder="0" applyAlignment="0" applyProtection="0"/>
    <xf numFmtId="39" fontId="44" fillId="0" borderId="0" applyFont="0" applyFill="0" applyBorder="0" applyAlignment="0" applyProtection="0"/>
    <xf numFmtId="0" fontId="44" fillId="0" borderId="0" applyFont="0" applyFill="0" applyBorder="0" applyAlignment="0" applyProtection="0"/>
    <xf numFmtId="200" fontId="68" fillId="0" borderId="0"/>
    <xf numFmtId="0" fontId="89" fillId="0" borderId="0" applyNumberFormat="0" applyAlignment="0">
      <alignment horizontal="left"/>
    </xf>
    <xf numFmtId="0" fontId="90" fillId="0" borderId="0" applyNumberFormat="0" applyAlignment="0"/>
    <xf numFmtId="201" fontId="44" fillId="0" borderId="0" applyFont="0" applyFill="0" applyBorder="0" applyAlignment="0" applyProtection="0"/>
    <xf numFmtId="191" fontId="44" fillId="0" borderId="0" applyFont="0" applyFill="0" applyBorder="0" applyAlignment="0" applyProtection="0"/>
    <xf numFmtId="24" fontId="44" fillId="0" borderId="0" applyFont="0" applyFill="0" applyBorder="0" applyAlignment="0" applyProtection="0"/>
    <xf numFmtId="25" fontId="44" fillId="0" borderId="0" applyFont="0" applyFill="0" applyBorder="0" applyAlignment="0" applyProtection="0"/>
    <xf numFmtId="202" fontId="44" fillId="0" borderId="0" applyFont="0" applyFill="0" applyBorder="0" applyAlignment="0" applyProtection="0"/>
    <xf numFmtId="203" fontId="44" fillId="0" borderId="0" applyFont="0" applyFill="0" applyBorder="0" applyAlignment="0" applyProtection="0"/>
    <xf numFmtId="204" fontId="44" fillId="0" borderId="0" applyFont="0" applyFill="0" applyBorder="0" applyAlignment="0" applyProtection="0"/>
    <xf numFmtId="0" fontId="44" fillId="0" borderId="0" applyFont="0" applyFill="0" applyBorder="0" applyAlignment="0" applyProtection="0"/>
    <xf numFmtId="205" fontId="70" fillId="0" borderId="0"/>
    <xf numFmtId="206" fontId="68" fillId="0" borderId="0">
      <protection locked="0"/>
    </xf>
    <xf numFmtId="14" fontId="76" fillId="0" borderId="0" applyFill="0" applyBorder="0" applyAlignment="0"/>
    <xf numFmtId="15" fontId="91" fillId="0" borderId="0"/>
    <xf numFmtId="207" fontId="70" fillId="0" borderId="0"/>
    <xf numFmtId="195" fontId="68" fillId="0" borderId="0" applyFill="0" applyBorder="0" applyAlignment="0"/>
    <xf numFmtId="191" fontId="68" fillId="0" borderId="0" applyFill="0" applyBorder="0" applyAlignment="0"/>
    <xf numFmtId="195" fontId="68" fillId="0" borderId="0" applyFill="0" applyBorder="0" applyAlignment="0"/>
    <xf numFmtId="196" fontId="68" fillId="0" borderId="0" applyFill="0" applyBorder="0" applyAlignment="0"/>
    <xf numFmtId="191" fontId="68" fillId="0" borderId="0" applyFill="0" applyBorder="0" applyAlignment="0"/>
    <xf numFmtId="0" fontId="92" fillId="0" borderId="0" applyNumberFormat="0" applyAlignment="0">
      <alignment horizontal="left"/>
    </xf>
    <xf numFmtId="0" fontId="93" fillId="0" borderId="0">
      <alignment horizontal="left"/>
    </xf>
    <xf numFmtId="0" fontId="94" fillId="57" borderId="1"/>
    <xf numFmtId="208" fontId="44" fillId="0" borderId="0" applyFont="0" applyFill="0" applyBorder="0" applyAlignment="0" applyProtection="0"/>
    <xf numFmtId="0" fontId="95" fillId="0" borderId="0" applyNumberFormat="0" applyFill="0" applyBorder="0" applyAlignment="0" applyProtection="0">
      <alignment vertical="center"/>
    </xf>
    <xf numFmtId="0" fontId="73" fillId="0" borderId="0" applyNumberFormat="0" applyFill="0" applyBorder="0" applyAlignment="0" applyProtection="0"/>
    <xf numFmtId="0" fontId="68" fillId="0" borderId="0"/>
    <xf numFmtId="206" fontId="68" fillId="0" borderId="0">
      <protection locked="0"/>
    </xf>
    <xf numFmtId="206" fontId="68" fillId="0" borderId="0">
      <protection locked="0"/>
    </xf>
    <xf numFmtId="206" fontId="68" fillId="0" borderId="0">
      <protection locked="0"/>
    </xf>
    <xf numFmtId="206" fontId="68" fillId="0" borderId="0">
      <protection locked="0"/>
    </xf>
    <xf numFmtId="206" fontId="68" fillId="0" borderId="0">
      <protection locked="0"/>
    </xf>
    <xf numFmtId="206" fontId="68" fillId="0" borderId="0">
      <protection locked="0"/>
    </xf>
    <xf numFmtId="206" fontId="68" fillId="0" borderId="0">
      <protection locked="0"/>
    </xf>
    <xf numFmtId="206" fontId="68" fillId="0" borderId="0">
      <protection locked="0"/>
    </xf>
    <xf numFmtId="0" fontId="96" fillId="0" borderId="0" applyNumberFormat="0" applyFill="0" applyBorder="0" applyAlignment="0" applyProtection="0">
      <alignment vertical="top"/>
      <protection locked="0"/>
    </xf>
    <xf numFmtId="0" fontId="97" fillId="36" borderId="0" applyNumberFormat="0" applyBorder="0" applyAlignment="0" applyProtection="0">
      <alignment vertical="center"/>
    </xf>
    <xf numFmtId="0" fontId="94" fillId="52" borderId="0" applyNumberFormat="0" applyBorder="0" applyAlignment="0" applyProtection="0"/>
    <xf numFmtId="0" fontId="98" fillId="0" borderId="0">
      <alignment horizontal="left"/>
    </xf>
    <xf numFmtId="0" fontId="99" fillId="0" borderId="19" applyNumberFormat="0" applyAlignment="0" applyProtection="0">
      <alignment horizontal="left" vertical="center"/>
    </xf>
    <xf numFmtId="0" fontId="99" fillId="0" borderId="8">
      <alignment horizontal="left" vertical="center"/>
    </xf>
    <xf numFmtId="0" fontId="100" fillId="0" borderId="0" applyNumberFormat="0" applyFill="0"/>
    <xf numFmtId="0" fontId="101" fillId="0" borderId="20" applyNumberFormat="0" applyFill="0" applyAlignment="0" applyProtection="0">
      <alignment vertical="center"/>
    </xf>
    <xf numFmtId="0" fontId="102" fillId="0" borderId="21" applyNumberFormat="0" applyFill="0" applyAlignment="0" applyProtection="0">
      <alignment vertical="center"/>
    </xf>
    <xf numFmtId="0" fontId="103" fillId="0" borderId="22" applyNumberFormat="0" applyFill="0" applyAlignment="0" applyProtection="0">
      <alignment vertical="center"/>
    </xf>
    <xf numFmtId="0" fontId="103" fillId="0" borderId="0" applyNumberFormat="0" applyFill="0" applyBorder="0" applyAlignment="0" applyProtection="0">
      <alignment vertical="center"/>
    </xf>
    <xf numFmtId="206" fontId="68" fillId="0" borderId="0">
      <protection locked="0"/>
    </xf>
    <xf numFmtId="206" fontId="68" fillId="0" borderId="0">
      <protection locked="0"/>
    </xf>
    <xf numFmtId="0" fontId="104" fillId="0" borderId="0" applyNumberFormat="0" applyFill="0" applyBorder="0" applyAlignment="0" applyProtection="0">
      <alignment vertical="top"/>
      <protection locked="0"/>
    </xf>
    <xf numFmtId="0" fontId="105" fillId="39" borderId="17" applyNumberFormat="0" applyAlignment="0" applyProtection="0">
      <alignment vertical="center"/>
    </xf>
    <xf numFmtId="0" fontId="94" fillId="51" borderId="1" applyNumberFormat="0" applyBorder="0" applyAlignment="0" applyProtection="0"/>
    <xf numFmtId="209" fontId="69" fillId="58" borderId="0"/>
    <xf numFmtId="209" fontId="69" fillId="58" borderId="0"/>
    <xf numFmtId="199" fontId="106" fillId="58" borderId="0"/>
    <xf numFmtId="38" fontId="107" fillId="0" borderId="0"/>
    <xf numFmtId="38" fontId="108" fillId="0" borderId="0"/>
    <xf numFmtId="38" fontId="109" fillId="0" borderId="0"/>
    <xf numFmtId="38" fontId="110" fillId="0" borderId="0"/>
    <xf numFmtId="0" fontId="19" fillId="0" borderId="0"/>
    <xf numFmtId="0" fontId="19" fillId="0" borderId="0"/>
    <xf numFmtId="0" fontId="44" fillId="0" borderId="0" applyNumberFormat="0" applyFont="0" applyFill="0" applyBorder="0" applyProtection="0">
      <alignment horizontal="left" vertical="center"/>
    </xf>
    <xf numFmtId="195" fontId="68" fillId="0" borderId="0" applyFill="0" applyBorder="0" applyAlignment="0"/>
    <xf numFmtId="191" fontId="68" fillId="0" borderId="0" applyFill="0" applyBorder="0" applyAlignment="0"/>
    <xf numFmtId="195" fontId="68" fillId="0" borderId="0" applyFill="0" applyBorder="0" applyAlignment="0"/>
    <xf numFmtId="196" fontId="68" fillId="0" borderId="0" applyFill="0" applyBorder="0" applyAlignment="0"/>
    <xf numFmtId="191" fontId="68" fillId="0" borderId="0" applyFill="0" applyBorder="0" applyAlignment="0"/>
    <xf numFmtId="0" fontId="111" fillId="0" borderId="23" applyNumberFormat="0" applyFill="0" applyAlignment="0" applyProtection="0">
      <alignment vertical="center"/>
    </xf>
    <xf numFmtId="209" fontId="69" fillId="59" borderId="0"/>
    <xf numFmtId="209" fontId="69" fillId="59" borderId="0"/>
    <xf numFmtId="199" fontId="112" fillId="59" borderId="0"/>
    <xf numFmtId="38" fontId="44" fillId="0" borderId="0" applyFont="0" applyFill="0" applyBorder="0" applyAlignment="0" applyProtection="0"/>
    <xf numFmtId="40" fontId="44" fillId="0" borderId="0" applyFont="0" applyFill="0" applyBorder="0" applyAlignment="0" applyProtection="0"/>
    <xf numFmtId="210" fontId="44" fillId="0" borderId="0" applyFont="0" applyFill="0" applyBorder="0" applyAlignment="0" applyProtection="0"/>
    <xf numFmtId="211" fontId="44" fillId="0" borderId="0" applyFont="0" applyFill="0" applyBorder="0" applyAlignment="0" applyProtection="0"/>
    <xf numFmtId="0" fontId="113" fillId="0" borderId="24"/>
    <xf numFmtId="212" fontId="44" fillId="0" borderId="0" applyFont="0" applyFill="0" applyBorder="0" applyAlignment="0" applyProtection="0"/>
    <xf numFmtId="213" fontId="44" fillId="0" borderId="0" applyFont="0" applyFill="0" applyBorder="0" applyAlignment="0" applyProtection="0"/>
    <xf numFmtId="214" fontId="44" fillId="0" borderId="0" applyFont="0" applyFill="0" applyBorder="0" applyAlignment="0" applyProtection="0"/>
    <xf numFmtId="189" fontId="44" fillId="0" borderId="0" applyFont="0" applyFill="0" applyBorder="0" applyAlignment="0" applyProtection="0"/>
    <xf numFmtId="215" fontId="44" fillId="0" borderId="0" applyFont="0" applyFill="0" applyBorder="0" applyAlignment="0" applyProtection="0"/>
    <xf numFmtId="216" fontId="44" fillId="0" borderId="0" applyFont="0" applyFill="0" applyBorder="0" applyAlignment="0" applyProtection="0"/>
    <xf numFmtId="0" fontId="114" fillId="60" borderId="0" applyNumberFormat="0" applyBorder="0" applyAlignment="0" applyProtection="0">
      <alignment vertical="center"/>
    </xf>
    <xf numFmtId="0" fontId="70" fillId="0" borderId="0"/>
    <xf numFmtId="37" fontId="115" fillId="0" borderId="0"/>
    <xf numFmtId="0" fontId="106" fillId="0" borderId="0"/>
    <xf numFmtId="0" fontId="0" fillId="0" borderId="0"/>
    <xf numFmtId="217" fontId="69" fillId="0" borderId="0"/>
    <xf numFmtId="0" fontId="68" fillId="0" borderId="0"/>
    <xf numFmtId="0" fontId="116" fillId="0" borderId="0"/>
    <xf numFmtId="0" fontId="44" fillId="51" borderId="25" applyNumberFormat="0" applyFont="0" applyAlignment="0" applyProtection="0">
      <alignment vertical="center"/>
    </xf>
    <xf numFmtId="0" fontId="117" fillId="52" borderId="26" applyNumberFormat="0" applyAlignment="0" applyProtection="0">
      <alignment vertical="center"/>
    </xf>
    <xf numFmtId="40" fontId="45" fillId="2" borderId="0">
      <alignment horizontal="right"/>
    </xf>
    <xf numFmtId="0" fontId="118" fillId="2" borderId="27"/>
    <xf numFmtId="14" fontId="81" fillId="0" borderId="0">
      <alignment horizontal="center" wrapText="1"/>
      <protection locked="0"/>
    </xf>
    <xf numFmtId="9" fontId="44" fillId="0" borderId="0" applyFont="0" applyFill="0" applyBorder="0" applyAlignment="0" applyProtection="0"/>
    <xf numFmtId="10" fontId="44" fillId="0" borderId="0" applyFont="0" applyFill="0" applyBorder="0" applyAlignment="0" applyProtection="0"/>
    <xf numFmtId="194" fontId="44" fillId="0" borderId="0" applyFont="0" applyFill="0" applyBorder="0" applyAlignment="0" applyProtection="0"/>
    <xf numFmtId="218" fontId="44" fillId="0" borderId="0" applyFont="0" applyFill="0" applyBorder="0" applyAlignment="0" applyProtection="0"/>
    <xf numFmtId="10" fontId="44" fillId="0" borderId="0" applyFont="0" applyFill="0" applyBorder="0" applyAlignment="0" applyProtection="0"/>
    <xf numFmtId="9" fontId="44" fillId="0" borderId="0" applyFont="0" applyFill="0" applyBorder="0" applyAlignment="0" applyProtection="0"/>
    <xf numFmtId="10" fontId="44" fillId="0" borderId="0" applyFont="0" applyFill="0" applyBorder="0" applyAlignment="0" applyProtection="0"/>
    <xf numFmtId="9" fontId="44" fillId="0" borderId="0" applyFont="0" applyFill="0" applyBorder="0" applyAlignment="0" applyProtection="0"/>
    <xf numFmtId="219" fontId="44" fillId="0" borderId="0" applyFont="0" applyFill="0" applyProtection="0"/>
    <xf numFmtId="0" fontId="94" fillId="52" borderId="1"/>
    <xf numFmtId="195" fontId="68" fillId="0" borderId="0" applyFill="0" applyBorder="0" applyAlignment="0"/>
    <xf numFmtId="191" fontId="68" fillId="0" borderId="0" applyFill="0" applyBorder="0" applyAlignment="0"/>
    <xf numFmtId="195" fontId="68" fillId="0" borderId="0" applyFill="0" applyBorder="0" applyAlignment="0"/>
    <xf numFmtId="196" fontId="68" fillId="0" borderId="0" applyFill="0" applyBorder="0" applyAlignment="0"/>
    <xf numFmtId="191" fontId="68" fillId="0" borderId="0" applyFill="0" applyBorder="0" applyAlignment="0"/>
    <xf numFmtId="4" fontId="93" fillId="0" borderId="0">
      <alignment horizontal="right"/>
    </xf>
    <xf numFmtId="220" fontId="119" fillId="0" borderId="0"/>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0" fontId="87" fillId="0" borderId="24">
      <alignment horizontal="center"/>
    </xf>
    <xf numFmtId="3" fontId="44" fillId="0" borderId="0" applyFont="0" applyFill="0" applyBorder="0" applyAlignment="0" applyProtection="0"/>
    <xf numFmtId="0" fontId="44" fillId="61" borderId="0" applyNumberFormat="0" applyFont="0" applyBorder="0" applyAlignment="0" applyProtection="0"/>
    <xf numFmtId="4" fontId="120" fillId="0" borderId="0">
      <alignment horizontal="right"/>
    </xf>
    <xf numFmtId="0" fontId="69" fillId="0" borderId="0" applyNumberFormat="0" applyFill="0" applyBorder="0" applyAlignment="0" applyProtection="0">
      <alignment horizontal="left"/>
    </xf>
    <xf numFmtId="0" fontId="69" fillId="0" borderId="0" applyNumberFormat="0" applyFill="0" applyBorder="0" applyAlignment="0" applyProtection="0">
      <alignment horizontal="left"/>
    </xf>
    <xf numFmtId="0" fontId="87" fillId="0" borderId="0" applyNumberFormat="0" applyFill="0" applyBorder="0" applyAlignment="0" applyProtection="0"/>
    <xf numFmtId="0" fontId="121" fillId="0" borderId="0">
      <alignment horizontal="left"/>
    </xf>
    <xf numFmtId="43" fontId="94" fillId="0" borderId="28"/>
    <xf numFmtId="0" fontId="122" fillId="62" borderId="3">
      <protection locked="0"/>
    </xf>
    <xf numFmtId="0" fontId="116" fillId="0" borderId="0"/>
    <xf numFmtId="0" fontId="123" fillId="0" borderId="1">
      <alignment horizontal="center"/>
    </xf>
    <xf numFmtId="0" fontId="123" fillId="0" borderId="0">
      <alignment horizontal="center" vertical="center"/>
    </xf>
    <xf numFmtId="0" fontId="124" fillId="0" borderId="0" applyNumberFormat="0" applyFill="0">
      <alignment horizontal="left" vertical="center"/>
    </xf>
    <xf numFmtId="0" fontId="113" fillId="0" borderId="0"/>
    <xf numFmtId="40" fontId="125" fillId="0" borderId="0" applyBorder="0">
      <alignment horizontal="right"/>
    </xf>
    <xf numFmtId="0" fontId="122" fillId="62" borderId="3">
      <protection locked="0"/>
    </xf>
    <xf numFmtId="0" fontId="68" fillId="0" borderId="0"/>
    <xf numFmtId="0" fontId="122" fillId="62" borderId="3">
      <protection locked="0"/>
    </xf>
    <xf numFmtId="49" fontId="76" fillId="0" borderId="0" applyFill="0" applyBorder="0" applyAlignment="0"/>
    <xf numFmtId="221" fontId="76" fillId="0" borderId="0" applyFill="0" applyBorder="0" applyAlignment="0"/>
    <xf numFmtId="222" fontId="68" fillId="0" borderId="0" applyFill="0" applyBorder="0" applyAlignment="0"/>
    <xf numFmtId="223" fontId="44" fillId="0" borderId="0" applyFont="0" applyFill="0" applyBorder="0" applyAlignment="0" applyProtection="0"/>
    <xf numFmtId="0" fontId="126" fillId="0" borderId="0">
      <alignment horizontal="center"/>
    </xf>
    <xf numFmtId="206" fontId="68" fillId="0" borderId="29">
      <protection locked="0"/>
    </xf>
    <xf numFmtId="0" fontId="127" fillId="0" borderId="0" applyNumberFormat="0" applyFill="0" applyBorder="0" applyAlignment="0">
      <protection locked="0"/>
    </xf>
    <xf numFmtId="0" fontId="11" fillId="0" borderId="0" applyNumberFormat="0" applyFill="0" applyBorder="0" applyAlignment="0" applyProtection="0">
      <alignment vertical="center"/>
    </xf>
    <xf numFmtId="0" fontId="44" fillId="0" borderId="0" applyNumberFormat="0" applyFont="0" applyFill="0" applyBorder="0" applyProtection="0">
      <alignment horizontal="center" vertical="center" wrapText="1"/>
    </xf>
    <xf numFmtId="9" fontId="44" fillId="0" borderId="0" applyFont="0" applyFill="0" applyBorder="0" applyAlignment="0" applyProtection="0"/>
    <xf numFmtId="0" fontId="73" fillId="0" borderId="0"/>
    <xf numFmtId="0" fontId="68" fillId="0" borderId="0"/>
    <xf numFmtId="178" fontId="44" fillId="0" borderId="0" applyFont="0" applyFill="0" applyBorder="0" applyAlignment="0" applyProtection="0"/>
    <xf numFmtId="177"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178" fontId="44" fillId="0" borderId="0" applyFont="0" applyFill="0" applyBorder="0" applyAlignment="0" applyProtection="0"/>
    <xf numFmtId="177" fontId="44" fillId="0" borderId="0" applyFont="0" applyFill="0" applyBorder="0" applyAlignment="0" applyProtection="0"/>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183" fontId="78" fillId="0" borderId="0" applyFill="0" applyBorder="0" applyProtection="0">
      <alignment horizontal="right"/>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224" fontId="44" fillId="0" borderId="0" applyFont="0" applyFill="0" applyBorder="0" applyAlignment="0" applyProtection="0"/>
    <xf numFmtId="225" fontId="44" fillId="0" borderId="0" applyFont="0" applyFill="0" applyBorder="0" applyAlignment="0" applyProtection="0"/>
    <xf numFmtId="0" fontId="68" fillId="0" borderId="4" applyNumberFormat="0" applyFill="0" applyProtection="0">
      <alignment horizontal="right"/>
    </xf>
    <xf numFmtId="0" fontId="101" fillId="0" borderId="20" applyNumberFormat="0" applyFill="0" applyAlignment="0" applyProtection="0">
      <alignment vertical="center"/>
    </xf>
    <xf numFmtId="0" fontId="101" fillId="0" borderId="20" applyNumberFormat="0" applyFill="0" applyAlignment="0" applyProtection="0">
      <alignment vertical="center"/>
    </xf>
    <xf numFmtId="0" fontId="102" fillId="0" borderId="21" applyNumberFormat="0" applyFill="0" applyAlignment="0" applyProtection="0">
      <alignment vertical="center"/>
    </xf>
    <xf numFmtId="0" fontId="102" fillId="0" borderId="21" applyNumberFormat="0" applyFill="0" applyAlignment="0" applyProtection="0">
      <alignment vertical="center"/>
    </xf>
    <xf numFmtId="0" fontId="103" fillId="0" borderId="22" applyNumberFormat="0" applyFill="0" applyAlignment="0" applyProtection="0">
      <alignment vertical="center"/>
    </xf>
    <xf numFmtId="0" fontId="103" fillId="0" borderId="22" applyNumberFormat="0" applyFill="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4" applyNumberFormat="0" applyFill="0" applyProtection="0">
      <alignment horizontal="center"/>
    </xf>
    <xf numFmtId="0" fontId="68" fillId="0" borderId="0"/>
    <xf numFmtId="0" fontId="130" fillId="0" borderId="0" applyNumberFormat="0" applyFill="0" applyBorder="0" applyAlignment="0" applyProtection="0"/>
    <xf numFmtId="0" fontId="9" fillId="0" borderId="30" applyNumberFormat="0" applyFill="0" applyProtection="0">
      <alignment horizont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131" fillId="37" borderId="0" applyNumberFormat="0" applyBorder="0" applyAlignment="0" applyProtection="0">
      <alignment vertical="center"/>
    </xf>
    <xf numFmtId="0" fontId="131" fillId="37" borderId="0" applyNumberFormat="0" applyBorder="0" applyAlignment="0" applyProtection="0">
      <alignment vertical="center"/>
    </xf>
    <xf numFmtId="0" fontId="132" fillId="37" borderId="0" applyNumberFormat="0" applyBorder="0" applyAlignment="0" applyProtection="0">
      <alignment vertical="center"/>
    </xf>
    <xf numFmtId="0" fontId="131" fillId="37" borderId="0" applyNumberFormat="0" applyBorder="0" applyAlignment="0" applyProtection="0">
      <alignment vertical="center"/>
    </xf>
    <xf numFmtId="0" fontId="131" fillId="37" borderId="0" applyNumberFormat="0" applyBorder="0" applyAlignment="0" applyProtection="0">
      <alignment vertical="center"/>
    </xf>
    <xf numFmtId="0" fontId="82" fillId="37" borderId="0" applyNumberFormat="0" applyBorder="0" applyAlignment="0" applyProtection="0">
      <alignment vertical="center"/>
    </xf>
    <xf numFmtId="0" fontId="82" fillId="35" borderId="0" applyNumberFormat="0" applyBorder="0" applyAlignment="0" applyProtection="0">
      <alignment vertical="center"/>
    </xf>
    <xf numFmtId="0" fontId="82" fillId="37" borderId="0" applyNumberFormat="0" applyBorder="0" applyAlignment="0" applyProtection="0">
      <alignment vertical="center"/>
    </xf>
    <xf numFmtId="0" fontId="82" fillId="37" borderId="0" applyNumberFormat="0" applyBorder="0" applyAlignment="0" applyProtection="0">
      <alignment vertical="center"/>
    </xf>
    <xf numFmtId="0" fontId="82" fillId="35" borderId="0" applyNumberFormat="0" applyBorder="0" applyAlignment="0" applyProtection="0">
      <alignment vertical="center"/>
    </xf>
    <xf numFmtId="0" fontId="133" fillId="35" borderId="0" applyNumberFormat="0" applyBorder="0" applyAlignment="0" applyProtection="0">
      <alignment vertical="center"/>
    </xf>
    <xf numFmtId="0" fontId="132" fillId="37" borderId="0" applyNumberFormat="0" applyBorder="0" applyAlignment="0" applyProtection="0">
      <alignment vertical="center"/>
    </xf>
    <xf numFmtId="0" fontId="132" fillId="37" borderId="0" applyNumberFormat="0" applyBorder="0" applyAlignment="0" applyProtection="0">
      <alignment vertical="center"/>
    </xf>
    <xf numFmtId="0" fontId="82" fillId="35" borderId="0" applyNumberFormat="0" applyBorder="0" applyAlignment="0" applyProtection="0">
      <alignment vertical="center"/>
    </xf>
    <xf numFmtId="0" fontId="82" fillId="37" borderId="0" applyNumberFormat="0" applyBorder="0" applyAlignment="0" applyProtection="0">
      <alignment vertical="center"/>
    </xf>
    <xf numFmtId="0" fontId="82" fillId="35" borderId="0" applyNumberFormat="0" applyBorder="0" applyAlignment="0" applyProtection="0">
      <alignment vertical="center"/>
    </xf>
    <xf numFmtId="0" fontId="133"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133"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134" fillId="35" borderId="0" applyNumberFormat="0" applyBorder="0" applyAlignment="0" applyProtection="0"/>
    <xf numFmtId="0" fontId="132" fillId="35" borderId="0" applyNumberFormat="0" applyBorder="0" applyAlignment="0" applyProtection="0">
      <alignment vertical="center"/>
    </xf>
    <xf numFmtId="0" fontId="131" fillId="35" borderId="0" applyNumberFormat="0" applyBorder="0" applyAlignment="0" applyProtection="0">
      <alignment vertical="center"/>
    </xf>
    <xf numFmtId="0" fontId="82" fillId="35" borderId="0" applyNumberFormat="0" applyBorder="0" applyAlignment="0" applyProtection="0">
      <alignment vertical="center"/>
    </xf>
    <xf numFmtId="0" fontId="135" fillId="37" borderId="0" applyNumberFormat="0" applyBorder="0" applyAlignment="0" applyProtection="0">
      <alignment vertical="center"/>
    </xf>
    <xf numFmtId="0" fontId="134" fillId="35" borderId="0" applyNumberFormat="0" applyBorder="0" applyAlignment="0" applyProtection="0"/>
    <xf numFmtId="0" fontId="132" fillId="37" borderId="0" applyNumberFormat="0" applyBorder="0" applyAlignment="0" applyProtection="0">
      <alignment vertical="center"/>
    </xf>
    <xf numFmtId="0" fontId="131" fillId="37" borderId="0" applyNumberFormat="0" applyBorder="0" applyAlignment="0" applyProtection="0">
      <alignment vertical="center"/>
    </xf>
    <xf numFmtId="0" fontId="132" fillId="37" borderId="0" applyNumberFormat="0" applyBorder="0" applyAlignment="0" applyProtection="0">
      <alignment vertical="center"/>
    </xf>
    <xf numFmtId="0" fontId="82" fillId="35" borderId="0" applyNumberFormat="0" applyBorder="0" applyAlignment="0" applyProtection="0">
      <alignment vertical="center"/>
    </xf>
    <xf numFmtId="0" fontId="82" fillId="37" borderId="0" applyNumberFormat="0" applyBorder="0" applyAlignment="0" applyProtection="0">
      <alignment vertical="center"/>
    </xf>
    <xf numFmtId="0" fontId="133" fillId="35" borderId="0" applyNumberFormat="0" applyBorder="0" applyAlignment="0" applyProtection="0">
      <alignment vertical="center"/>
    </xf>
    <xf numFmtId="0" fontId="133"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132" fillId="37" borderId="0" applyNumberFormat="0" applyBorder="0" applyAlignment="0" applyProtection="0">
      <alignment vertical="center"/>
    </xf>
    <xf numFmtId="0" fontId="133" fillId="35" borderId="0" applyNumberFormat="0" applyBorder="0" applyAlignment="0" applyProtection="0">
      <alignment vertical="center"/>
    </xf>
    <xf numFmtId="0" fontId="135" fillId="35" borderId="0" applyNumberFormat="0" applyBorder="0" applyAlignment="0" applyProtection="0">
      <alignment vertical="center"/>
    </xf>
    <xf numFmtId="0" fontId="135" fillId="35" borderId="0" applyNumberFormat="0" applyBorder="0" applyAlignment="0" applyProtection="0">
      <alignment vertical="center"/>
    </xf>
    <xf numFmtId="0" fontId="82" fillId="35" borderId="0" applyNumberFormat="0" applyBorder="0" applyAlignment="0" applyProtection="0">
      <alignment vertical="center"/>
    </xf>
    <xf numFmtId="0" fontId="82" fillId="37" borderId="0" applyNumberFormat="0" applyBorder="0" applyAlignment="0" applyProtection="0">
      <alignment vertical="center"/>
    </xf>
    <xf numFmtId="0" fontId="134" fillId="35" borderId="0" applyNumberFormat="0" applyBorder="0" applyAlignment="0" applyProtection="0"/>
    <xf numFmtId="0" fontId="82" fillId="37" borderId="0" applyNumberFormat="0" applyBorder="0" applyAlignment="0" applyProtection="0">
      <alignment vertical="center"/>
    </xf>
    <xf numFmtId="0" fontId="133" fillId="35" borderId="0" applyNumberFormat="0" applyBorder="0" applyAlignment="0" applyProtection="0">
      <alignment vertical="center"/>
    </xf>
    <xf numFmtId="0" fontId="133"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133" fillId="35" borderId="0" applyNumberFormat="0" applyBorder="0" applyAlignment="0" applyProtection="0">
      <alignment vertical="center"/>
    </xf>
    <xf numFmtId="0" fontId="82" fillId="35" borderId="0" applyNumberFormat="0" applyBorder="0" applyAlignment="0" applyProtection="0">
      <alignment vertical="center"/>
    </xf>
    <xf numFmtId="0" fontId="133" fillId="35" borderId="0" applyNumberFormat="0" applyBorder="0" applyAlignment="0" applyProtection="0">
      <alignment vertical="center"/>
    </xf>
    <xf numFmtId="0" fontId="133"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133" fillId="35" borderId="0" applyNumberFormat="0" applyBorder="0" applyAlignment="0" applyProtection="0">
      <alignment vertical="center"/>
    </xf>
    <xf numFmtId="0" fontId="133" fillId="35" borderId="0" applyNumberFormat="0" applyBorder="0" applyAlignment="0" applyProtection="0">
      <alignment vertical="center"/>
    </xf>
    <xf numFmtId="0" fontId="82" fillId="35" borderId="0" applyNumberFormat="0" applyBorder="0" applyAlignment="0" applyProtection="0">
      <alignment vertical="center"/>
    </xf>
    <xf numFmtId="0" fontId="82" fillId="37" borderId="0" applyNumberFormat="0" applyBorder="0" applyAlignment="0" applyProtection="0">
      <alignment vertical="center"/>
    </xf>
    <xf numFmtId="0" fontId="133"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133"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132" fillId="37" borderId="0" applyNumberFormat="0" applyBorder="0" applyAlignment="0" applyProtection="0">
      <alignment vertical="center"/>
    </xf>
    <xf numFmtId="0" fontId="133" fillId="35" borderId="0" applyNumberFormat="0" applyBorder="0" applyAlignment="0" applyProtection="0">
      <alignment vertical="center"/>
    </xf>
    <xf numFmtId="0" fontId="44" fillId="0" borderId="0">
      <alignment vertical="center"/>
    </xf>
    <xf numFmtId="0" fontId="69"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68" fillId="0" borderId="0">
      <alignment vertical="top"/>
    </xf>
    <xf numFmtId="0" fontId="136"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137" fillId="0" borderId="0"/>
    <xf numFmtId="0" fontId="69" fillId="0" borderId="0"/>
    <xf numFmtId="0" fontId="69" fillId="0" borderId="0"/>
    <xf numFmtId="0" fontId="69" fillId="0" borderId="0"/>
    <xf numFmtId="0" fontId="69" fillId="0" borderId="0">
      <alignment vertical="center"/>
    </xf>
    <xf numFmtId="0" fontId="44" fillId="0" borderId="0">
      <alignment vertical="center"/>
    </xf>
    <xf numFmtId="0" fontId="44" fillId="0" borderId="0">
      <alignment vertical="center"/>
    </xf>
    <xf numFmtId="0" fontId="69" fillId="0" borderId="0">
      <alignment vertical="center"/>
    </xf>
    <xf numFmtId="0" fontId="69" fillId="0" borderId="0"/>
    <xf numFmtId="0" fontId="44" fillId="0" borderId="0">
      <alignment vertical="center"/>
    </xf>
    <xf numFmtId="0" fontId="69" fillId="0" borderId="0">
      <alignment horizontal="left" wrapText="1"/>
    </xf>
    <xf numFmtId="0" fontId="44" fillId="0" borderId="0">
      <alignment vertical="center"/>
    </xf>
    <xf numFmtId="0" fontId="69" fillId="0" borderId="0">
      <alignment horizontal="left" wrapText="1"/>
    </xf>
    <xf numFmtId="0" fontId="69" fillId="0" borderId="0">
      <alignment horizontal="left" wrapText="1"/>
    </xf>
    <xf numFmtId="0" fontId="69" fillId="0" borderId="0"/>
    <xf numFmtId="0" fontId="69" fillId="0" borderId="0">
      <alignment horizontal="left" wrapText="1"/>
    </xf>
    <xf numFmtId="0" fontId="69" fillId="0" borderId="0">
      <alignment horizontal="left" wrapText="1"/>
    </xf>
    <xf numFmtId="0" fontId="69" fillId="0" borderId="0"/>
    <xf numFmtId="0" fontId="44" fillId="0" borderId="0">
      <alignment vertical="center"/>
    </xf>
    <xf numFmtId="0" fontId="69" fillId="0" borderId="0"/>
    <xf numFmtId="0" fontId="44" fillId="0" borderId="0">
      <alignment vertical="center"/>
    </xf>
    <xf numFmtId="0" fontId="69" fillId="0" borderId="0"/>
    <xf numFmtId="0" fontId="44" fillId="0" borderId="0">
      <alignment vertical="center"/>
    </xf>
    <xf numFmtId="0" fontId="69" fillId="0" borderId="0">
      <alignment vertical="center"/>
    </xf>
    <xf numFmtId="0" fontId="44" fillId="0" borderId="0">
      <alignment vertical="center"/>
    </xf>
    <xf numFmtId="0" fontId="44" fillId="0" borderId="0">
      <alignment vertical="center"/>
    </xf>
    <xf numFmtId="0" fontId="44" fillId="0" borderId="0">
      <alignment vertical="center"/>
    </xf>
    <xf numFmtId="0" fontId="69" fillId="0" borderId="0">
      <alignment vertical="center"/>
    </xf>
    <xf numFmtId="0" fontId="69" fillId="0" borderId="0"/>
    <xf numFmtId="0" fontId="69" fillId="0" borderId="0"/>
    <xf numFmtId="0" fontId="69" fillId="0" borderId="0"/>
    <xf numFmtId="0" fontId="80" fillId="0" borderId="0"/>
    <xf numFmtId="0" fontId="69" fillId="0" borderId="0">
      <alignment vertical="center"/>
    </xf>
    <xf numFmtId="0" fontId="44" fillId="0" borderId="0">
      <alignment vertical="center"/>
    </xf>
    <xf numFmtId="0" fontId="69" fillId="0" borderId="0">
      <alignment vertical="center"/>
    </xf>
    <xf numFmtId="0" fontId="80" fillId="0" borderId="0">
      <alignment vertical="center"/>
    </xf>
    <xf numFmtId="0" fontId="80" fillId="0" borderId="0">
      <alignment vertical="center"/>
    </xf>
    <xf numFmtId="0" fontId="69" fillId="0" borderId="0">
      <alignment vertical="center"/>
      <protection locked="0"/>
    </xf>
    <xf numFmtId="0" fontId="69" fillId="0" borderId="0"/>
    <xf numFmtId="0" fontId="69" fillId="0" borderId="0">
      <alignment vertical="center"/>
    </xf>
    <xf numFmtId="0" fontId="69" fillId="0" borderId="0">
      <alignment vertical="center"/>
    </xf>
    <xf numFmtId="0" fontId="69" fillId="0" borderId="0"/>
    <xf numFmtId="0" fontId="44" fillId="0" borderId="0" applyNumberFormat="0" applyFont="0" applyFill="0" applyBorder="0" applyAlignment="0" applyProtection="0"/>
    <xf numFmtId="0" fontId="44" fillId="0" borderId="0">
      <alignment vertical="center"/>
    </xf>
    <xf numFmtId="0" fontId="69" fillId="0" borderId="0">
      <alignment vertical="center"/>
    </xf>
    <xf numFmtId="0" fontId="44" fillId="0" borderId="0">
      <alignment vertical="center"/>
    </xf>
    <xf numFmtId="0" fontId="69" fillId="0" borderId="0">
      <alignment vertical="center"/>
    </xf>
    <xf numFmtId="0" fontId="69" fillId="0" borderId="0">
      <alignment vertical="center"/>
    </xf>
    <xf numFmtId="0" fontId="44" fillId="0" borderId="0">
      <alignment vertical="center"/>
    </xf>
    <xf numFmtId="0" fontId="69" fillId="0" borderId="0"/>
    <xf numFmtId="0" fontId="69" fillId="0" borderId="0"/>
    <xf numFmtId="0" fontId="69" fillId="0" borderId="0"/>
    <xf numFmtId="0" fontId="138" fillId="0" borderId="0" applyNumberFormat="0" applyFill="0" applyBorder="0" applyAlignment="0" applyProtection="0"/>
    <xf numFmtId="0" fontId="139" fillId="0" borderId="0" applyNumberFormat="0" applyFill="0" applyBorder="0" applyAlignment="0" applyProtection="0">
      <alignment vertical="top"/>
      <protection locked="0"/>
    </xf>
    <xf numFmtId="0" fontId="69" fillId="0" borderId="0" applyNumberFormat="0" applyFill="0" applyBorder="0" applyAlignment="0" applyProtection="0"/>
    <xf numFmtId="0" fontId="140" fillId="0" borderId="0" applyNumberFormat="0" applyFill="0" applyBorder="0" applyAlignment="0" applyProtection="0"/>
    <xf numFmtId="0" fontId="141" fillId="0" borderId="0" applyFill="0" applyBorder="0" applyAlignment="0"/>
    <xf numFmtId="0" fontId="141" fillId="0" borderId="0" applyFill="0" applyBorder="0" applyAlignment="0"/>
    <xf numFmtId="9" fontId="44" fillId="0" borderId="0" applyFont="0" applyFill="0" applyBorder="0" applyAlignment="0" applyProtection="0"/>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142" fillId="38" borderId="0" applyNumberFormat="0" applyBorder="0" applyAlignment="0" applyProtection="0">
      <alignment vertical="center"/>
    </xf>
    <xf numFmtId="0" fontId="142" fillId="38" borderId="0" applyNumberFormat="0" applyBorder="0" applyAlignment="0" applyProtection="0">
      <alignment vertical="center"/>
    </xf>
    <xf numFmtId="0" fontId="143" fillId="38" borderId="0" applyNumberFormat="0" applyBorder="0" applyAlignment="0" applyProtection="0">
      <alignment vertical="center"/>
    </xf>
    <xf numFmtId="0" fontId="142" fillId="38" borderId="0" applyNumberFormat="0" applyBorder="0" applyAlignment="0" applyProtection="0">
      <alignment vertical="center"/>
    </xf>
    <xf numFmtId="0" fontId="142" fillId="38" borderId="0" applyNumberFormat="0" applyBorder="0" applyAlignment="0" applyProtection="0">
      <alignment vertical="center"/>
    </xf>
    <xf numFmtId="0" fontId="97" fillId="38" borderId="0" applyNumberFormat="0" applyBorder="0" applyAlignment="0" applyProtection="0">
      <alignment vertical="center"/>
    </xf>
    <xf numFmtId="0" fontId="97" fillId="36" borderId="0" applyNumberFormat="0" applyBorder="0" applyAlignment="0" applyProtection="0">
      <alignment vertical="center"/>
    </xf>
    <xf numFmtId="0" fontId="97" fillId="38" borderId="0" applyNumberFormat="0" applyBorder="0" applyAlignment="0" applyProtection="0">
      <alignment vertical="center"/>
    </xf>
    <xf numFmtId="0" fontId="97" fillId="38" borderId="0" applyNumberFormat="0" applyBorder="0" applyAlignment="0" applyProtection="0">
      <alignment vertical="center"/>
    </xf>
    <xf numFmtId="0" fontId="97" fillId="36" borderId="0" applyNumberFormat="0" applyBorder="0" applyAlignment="0" applyProtection="0">
      <alignment vertical="center"/>
    </xf>
    <xf numFmtId="0" fontId="144" fillId="36" borderId="0" applyNumberFormat="0" applyBorder="0" applyAlignment="0" applyProtection="0">
      <alignment vertical="center"/>
    </xf>
    <xf numFmtId="0" fontId="143" fillId="38" borderId="0" applyNumberFormat="0" applyBorder="0" applyAlignment="0" applyProtection="0">
      <alignment vertical="center"/>
    </xf>
    <xf numFmtId="0" fontId="143" fillId="38" borderId="0" applyNumberFormat="0" applyBorder="0" applyAlignment="0" applyProtection="0">
      <alignment vertical="center"/>
    </xf>
    <xf numFmtId="0" fontId="97" fillId="36" borderId="0" applyNumberFormat="0" applyBorder="0" applyAlignment="0" applyProtection="0">
      <alignment vertical="center"/>
    </xf>
    <xf numFmtId="0" fontId="97" fillId="38" borderId="0" applyNumberFormat="0" applyBorder="0" applyAlignment="0" applyProtection="0">
      <alignment vertical="center"/>
    </xf>
    <xf numFmtId="0" fontId="97" fillId="36" borderId="0" applyNumberFormat="0" applyBorder="0" applyAlignment="0" applyProtection="0">
      <alignment vertical="center"/>
    </xf>
    <xf numFmtId="0" fontId="144"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144"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142" fillId="36" borderId="0" applyNumberFormat="0" applyBorder="0" applyAlignment="0" applyProtection="0"/>
    <xf numFmtId="0" fontId="143" fillId="36" borderId="0" applyNumberFormat="0" applyBorder="0" applyAlignment="0" applyProtection="0">
      <alignment vertical="center"/>
    </xf>
    <xf numFmtId="0" fontId="142" fillId="36" borderId="0" applyNumberFormat="0" applyBorder="0" applyAlignment="0" applyProtection="0">
      <alignment vertical="center"/>
    </xf>
    <xf numFmtId="0" fontId="97" fillId="36" borderId="0" applyNumberFormat="0" applyBorder="0" applyAlignment="0" applyProtection="0">
      <alignment vertical="center"/>
    </xf>
    <xf numFmtId="0" fontId="145" fillId="38" borderId="0" applyNumberFormat="0" applyBorder="0" applyAlignment="0" applyProtection="0">
      <alignment vertical="center"/>
    </xf>
    <xf numFmtId="0" fontId="142" fillId="36" borderId="0" applyNumberFormat="0" applyBorder="0" applyAlignment="0" applyProtection="0"/>
    <xf numFmtId="0" fontId="143" fillId="38" borderId="0" applyNumberFormat="0" applyBorder="0" applyAlignment="0" applyProtection="0">
      <alignment vertical="center"/>
    </xf>
    <xf numFmtId="0" fontId="142" fillId="38" borderId="0" applyNumberFormat="0" applyBorder="0" applyAlignment="0" applyProtection="0">
      <alignment vertical="center"/>
    </xf>
    <xf numFmtId="0" fontId="143" fillId="38" borderId="0" applyNumberFormat="0" applyBorder="0" applyAlignment="0" applyProtection="0">
      <alignment vertical="center"/>
    </xf>
    <xf numFmtId="0" fontId="97" fillId="36" borderId="0" applyNumberFormat="0" applyBorder="0" applyAlignment="0" applyProtection="0">
      <alignment vertical="center"/>
    </xf>
    <xf numFmtId="0" fontId="97" fillId="38" borderId="0" applyNumberFormat="0" applyBorder="0" applyAlignment="0" applyProtection="0">
      <alignment vertical="center"/>
    </xf>
    <xf numFmtId="0" fontId="144" fillId="36" borderId="0" applyNumberFormat="0" applyBorder="0" applyAlignment="0" applyProtection="0">
      <alignment vertical="center"/>
    </xf>
    <xf numFmtId="0" fontId="144"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143" fillId="38" borderId="0" applyNumberFormat="0" applyBorder="0" applyAlignment="0" applyProtection="0">
      <alignment vertical="center"/>
    </xf>
    <xf numFmtId="0" fontId="144" fillId="36" borderId="0" applyNumberFormat="0" applyBorder="0" applyAlignment="0" applyProtection="0">
      <alignment vertical="center"/>
    </xf>
    <xf numFmtId="0" fontId="145" fillId="36" borderId="0" applyNumberFormat="0" applyBorder="0" applyAlignment="0" applyProtection="0">
      <alignment vertical="center"/>
    </xf>
    <xf numFmtId="0" fontId="145" fillId="36" borderId="0" applyNumberFormat="0" applyBorder="0" applyAlignment="0" applyProtection="0">
      <alignment vertical="center"/>
    </xf>
    <xf numFmtId="0" fontId="97" fillId="36" borderId="0" applyNumberFormat="0" applyBorder="0" applyAlignment="0" applyProtection="0">
      <alignment vertical="center"/>
    </xf>
    <xf numFmtId="0" fontId="97" fillId="38" borderId="0" applyNumberFormat="0" applyBorder="0" applyAlignment="0" applyProtection="0">
      <alignment vertical="center"/>
    </xf>
    <xf numFmtId="0" fontId="142" fillId="36" borderId="0" applyNumberFormat="0" applyBorder="0" applyAlignment="0" applyProtection="0"/>
    <xf numFmtId="0" fontId="97" fillId="38" borderId="0" applyNumberFormat="0" applyBorder="0" applyAlignment="0" applyProtection="0">
      <alignment vertical="center"/>
    </xf>
    <xf numFmtId="0" fontId="144" fillId="36" borderId="0" applyNumberFormat="0" applyBorder="0" applyAlignment="0" applyProtection="0">
      <alignment vertical="center"/>
    </xf>
    <xf numFmtId="0" fontId="144"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144" fillId="36" borderId="0" applyNumberFormat="0" applyBorder="0" applyAlignment="0" applyProtection="0">
      <alignment vertical="center"/>
    </xf>
    <xf numFmtId="0" fontId="97" fillId="36" borderId="0" applyNumberFormat="0" applyBorder="0" applyAlignment="0" applyProtection="0">
      <alignment vertical="center"/>
    </xf>
    <xf numFmtId="0" fontId="144" fillId="36" borderId="0" applyNumberFormat="0" applyBorder="0" applyAlignment="0" applyProtection="0">
      <alignment vertical="center"/>
    </xf>
    <xf numFmtId="0" fontId="144"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144" fillId="36" borderId="0" applyNumberFormat="0" applyBorder="0" applyAlignment="0" applyProtection="0">
      <alignment vertical="center"/>
    </xf>
    <xf numFmtId="0" fontId="144" fillId="36" borderId="0" applyNumberFormat="0" applyBorder="0" applyAlignment="0" applyProtection="0">
      <alignment vertical="center"/>
    </xf>
    <xf numFmtId="0" fontId="97" fillId="36" borderId="0" applyNumberFormat="0" applyBorder="0" applyAlignment="0" applyProtection="0">
      <alignment vertical="center"/>
    </xf>
    <xf numFmtId="0" fontId="97" fillId="38" borderId="0" applyNumberFormat="0" applyBorder="0" applyAlignment="0" applyProtection="0">
      <alignment vertical="center"/>
    </xf>
    <xf numFmtId="0" fontId="144"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144" fillId="36" borderId="0" applyNumberFormat="0" applyBorder="0" applyAlignment="0" applyProtection="0">
      <alignment vertical="center"/>
    </xf>
    <xf numFmtId="0" fontId="97" fillId="36" borderId="0" applyNumberFormat="0" applyBorder="0" applyAlignment="0" applyProtection="0">
      <alignment vertical="center"/>
    </xf>
    <xf numFmtId="0" fontId="97" fillId="36" borderId="0" applyNumberFormat="0" applyBorder="0" applyAlignment="0" applyProtection="0">
      <alignment vertical="center"/>
    </xf>
    <xf numFmtId="0" fontId="143" fillId="38" borderId="0" applyNumberFormat="0" applyBorder="0" applyAlignment="0" applyProtection="0">
      <alignment vertical="center"/>
    </xf>
    <xf numFmtId="0" fontId="144" fillId="36" borderId="0" applyNumberFormat="0" applyBorder="0" applyAlignment="0" applyProtection="0">
      <alignment vertical="center"/>
    </xf>
    <xf numFmtId="4" fontId="44" fillId="0" borderId="0" applyFont="0" applyFill="0" applyBorder="0" applyAlignment="0" applyProtection="0"/>
    <xf numFmtId="41" fontId="44" fillId="0" borderId="0" applyFont="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alignment vertical="top"/>
      <protection locked="0"/>
    </xf>
    <xf numFmtId="0" fontId="12" fillId="0" borderId="31" applyNumberFormat="0" applyFill="0" applyAlignment="0" applyProtection="0">
      <alignment vertical="center"/>
    </xf>
    <xf numFmtId="0" fontId="12" fillId="0" borderId="31" applyNumberFormat="0" applyFill="0" applyAlignment="0" applyProtection="0">
      <alignment vertical="center"/>
    </xf>
    <xf numFmtId="0" fontId="12" fillId="0" borderId="31" applyNumberFormat="0" applyFill="0" applyAlignment="0" applyProtection="0">
      <alignment vertical="center"/>
    </xf>
    <xf numFmtId="0" fontId="12" fillId="0" borderId="31" applyNumberFormat="0" applyFill="0" applyAlignment="0" applyProtection="0">
      <alignment vertical="center"/>
    </xf>
    <xf numFmtId="0" fontId="83" fillId="52" borderId="17" applyNumberFormat="0" applyAlignment="0" applyProtection="0">
      <alignment vertical="center"/>
    </xf>
    <xf numFmtId="0" fontId="83" fillId="52" borderId="17" applyNumberFormat="0" applyAlignment="0" applyProtection="0">
      <alignment vertical="center"/>
    </xf>
    <xf numFmtId="0" fontId="85" fillId="53" borderId="18" applyNumberFormat="0" applyAlignment="0" applyProtection="0">
      <alignment vertical="center"/>
    </xf>
    <xf numFmtId="0" fontId="85" fillId="53" borderId="18" applyNumberFormat="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 fillId="0" borderId="30" applyNumberFormat="0" applyFill="0" applyProtection="0">
      <alignment horizontal="left"/>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1" fillId="0" borderId="23" applyNumberFormat="0" applyFill="0" applyAlignment="0" applyProtection="0">
      <alignment vertical="center"/>
    </xf>
    <xf numFmtId="0" fontId="111" fillId="0" borderId="23" applyNumberFormat="0" applyFill="0" applyAlignment="0" applyProtection="0">
      <alignment vertical="center"/>
    </xf>
    <xf numFmtId="226" fontId="44" fillId="0" borderId="0" applyFont="0" applyFill="0" applyBorder="0" applyAlignment="0" applyProtection="0"/>
    <xf numFmtId="227" fontId="44" fillId="0" borderId="0" applyFont="0" applyFill="0" applyBorder="0" applyAlignment="0" applyProtection="0"/>
    <xf numFmtId="228" fontId="44" fillId="0" borderId="0" applyFont="0" applyFill="0" applyBorder="0" applyAlignment="0" applyProtection="0"/>
    <xf numFmtId="229" fontId="44" fillId="0" borderId="0" applyFont="0" applyFill="0" applyBorder="0" applyAlignment="0" applyProtection="0"/>
    <xf numFmtId="201" fontId="44" fillId="0" borderId="0" applyFont="0" applyFill="0" applyBorder="0" applyAlignment="0" applyProtection="0"/>
    <xf numFmtId="230" fontId="44" fillId="0" borderId="0" applyFont="0" applyFill="0" applyBorder="0" applyAlignment="0" applyProtection="0"/>
    <xf numFmtId="0" fontId="70" fillId="0" borderId="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alignment vertical="center"/>
    </xf>
    <xf numFmtId="43" fontId="44" fillId="0" borderId="0" applyFont="0" applyFill="0" applyBorder="0" applyAlignment="0" applyProtection="0">
      <alignment vertical="center"/>
    </xf>
    <xf numFmtId="43" fontId="44" fillId="0" borderId="0" applyFont="0" applyFill="0" applyBorder="0" applyAlignment="0" applyProtection="0">
      <alignment vertical="center"/>
    </xf>
    <xf numFmtId="43" fontId="44" fillId="0" borderId="0" applyFont="0" applyFill="0" applyBorder="0" applyAlignment="0" applyProtection="0">
      <alignment vertical="center"/>
    </xf>
    <xf numFmtId="43" fontId="44" fillId="0" borderId="0" applyFont="0" applyFill="0" applyBorder="0" applyAlignment="0" applyProtection="0">
      <alignment vertical="center"/>
    </xf>
    <xf numFmtId="43" fontId="44" fillId="0" borderId="0" applyFont="0" applyFill="0" applyBorder="0" applyAlignment="0" applyProtection="0">
      <alignment vertical="center"/>
    </xf>
    <xf numFmtId="180" fontId="70" fillId="0" borderId="0" applyFill="0" applyBorder="0" applyProtection="0">
      <alignment horizontal="right"/>
    </xf>
    <xf numFmtId="41" fontId="44" fillId="0" borderId="0" applyFont="0" applyFill="0" applyBorder="0" applyAlignment="0" applyProtection="0"/>
    <xf numFmtId="231" fontId="100" fillId="0" borderId="0" applyFont="0" applyFill="0" applyBorder="0" applyAlignment="0" applyProtection="0"/>
    <xf numFmtId="0" fontId="148" fillId="0" borderId="0"/>
    <xf numFmtId="0" fontId="149" fillId="63" borderId="0" applyNumberFormat="0" applyBorder="0" applyAlignment="0" applyProtection="0"/>
    <xf numFmtId="0" fontId="149" fillId="64" borderId="0" applyNumberFormat="0" applyBorder="0" applyAlignment="0" applyProtection="0"/>
    <xf numFmtId="0" fontId="149" fillId="65" borderId="0" applyNumberFormat="0" applyBorder="0" applyAlignment="0" applyProtection="0"/>
    <xf numFmtId="0" fontId="71" fillId="49" borderId="0" applyNumberFormat="0" applyBorder="0" applyAlignment="0" applyProtection="0">
      <alignment vertical="center"/>
    </xf>
    <xf numFmtId="0" fontId="71" fillId="49"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6" borderId="0" applyNumberFormat="0" applyBorder="0" applyAlignment="0" applyProtection="0">
      <alignment vertical="center"/>
    </xf>
    <xf numFmtId="0" fontId="71" fillId="4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232" fontId="68" fillId="0" borderId="30" applyFill="0" applyProtection="0">
      <alignment horizontal="right"/>
    </xf>
    <xf numFmtId="0" fontId="68" fillId="0" borderId="4" applyNumberFormat="0" applyFill="0" applyProtection="0">
      <alignment horizontal="left"/>
    </xf>
    <xf numFmtId="0" fontId="114" fillId="60" borderId="0" applyNumberFormat="0" applyBorder="0" applyAlignment="0" applyProtection="0">
      <alignment vertical="center"/>
    </xf>
    <xf numFmtId="0" fontId="114" fillId="60" borderId="0" applyNumberFormat="0" applyBorder="0" applyAlignment="0" applyProtection="0">
      <alignment vertical="center"/>
    </xf>
    <xf numFmtId="0" fontId="117" fillId="52" borderId="26" applyNumberFormat="0" applyAlignment="0" applyProtection="0">
      <alignment vertical="center"/>
    </xf>
    <xf numFmtId="0" fontId="117" fillId="52" borderId="26" applyNumberFormat="0" applyAlignment="0" applyProtection="0">
      <alignment vertical="center"/>
    </xf>
    <xf numFmtId="0" fontId="105" fillId="39" borderId="17" applyNumberFormat="0" applyAlignment="0" applyProtection="0">
      <alignment vertical="center"/>
    </xf>
    <xf numFmtId="0" fontId="105" fillId="39" borderId="17" applyNumberFormat="0" applyAlignment="0" applyProtection="0">
      <alignment vertical="center"/>
    </xf>
    <xf numFmtId="1" fontId="68" fillId="0" borderId="30" applyFill="0" applyProtection="0">
      <alignment horizontal="center"/>
    </xf>
    <xf numFmtId="1" fontId="30" fillId="0" borderId="1">
      <alignment vertical="center"/>
      <protection locked="0"/>
    </xf>
    <xf numFmtId="224" fontId="44" fillId="0" borderId="0" applyFont="0" applyFill="0" applyBorder="0" applyAlignment="0" applyProtection="0"/>
    <xf numFmtId="233" fontId="44" fillId="0" borderId="0" applyFont="0" applyFill="0" applyBorder="0" applyAlignment="0" applyProtection="0"/>
    <xf numFmtId="0" fontId="68" fillId="0" borderId="0"/>
    <xf numFmtId="0" fontId="150" fillId="0" borderId="0"/>
    <xf numFmtId="234" fontId="30" fillId="0" borderId="1">
      <alignment vertical="center"/>
      <protection locked="0"/>
    </xf>
    <xf numFmtId="0" fontId="68" fillId="0" borderId="0"/>
    <xf numFmtId="0" fontId="72" fillId="0" borderId="0"/>
    <xf numFmtId="0" fontId="72" fillId="0" borderId="0"/>
    <xf numFmtId="0" fontId="91" fillId="0" borderId="0"/>
    <xf numFmtId="0" fontId="106" fillId="0" borderId="0"/>
    <xf numFmtId="43" fontId="44" fillId="0" borderId="0" applyFont="0" applyFill="0" applyBorder="0" applyAlignment="0" applyProtection="0"/>
    <xf numFmtId="41" fontId="44" fillId="0" borderId="0" applyFont="0" applyFill="0" applyBorder="0" applyAlignment="0" applyProtection="0"/>
    <xf numFmtId="0" fontId="44" fillId="51" borderId="25" applyNumberFormat="0" applyFont="0" applyAlignment="0" applyProtection="0">
      <alignment vertical="center"/>
    </xf>
    <xf numFmtId="0" fontId="44" fillId="51" borderId="25" applyNumberFormat="0" applyFont="0" applyAlignment="0" applyProtection="0">
      <alignment vertical="center"/>
    </xf>
    <xf numFmtId="0" fontId="68" fillId="0" borderId="1" applyNumberFormat="0"/>
    <xf numFmtId="41" fontId="44" fillId="0" borderId="0" applyFont="0" applyFill="0" applyBorder="0" applyAlignment="0" applyProtection="0"/>
    <xf numFmtId="43" fontId="44" fillId="0" borderId="0" applyFont="0" applyFill="0" applyBorder="0" applyAlignment="0" applyProtection="0"/>
    <xf numFmtId="235" fontId="44" fillId="0" borderId="0" applyFont="0" applyFill="0" applyBorder="0" applyAlignment="0" applyProtection="0"/>
    <xf numFmtId="236" fontId="44" fillId="0" borderId="0" applyFont="0" applyFill="0" applyBorder="0" applyAlignment="0" applyProtection="0"/>
    <xf numFmtId="0" fontId="151" fillId="0" borderId="0"/>
  </cellStyleXfs>
  <cellXfs count="326">
    <xf numFmtId="0" fontId="0" fillId="0" borderId="0" xfId="0">
      <alignment vertical="center"/>
    </xf>
    <xf numFmtId="237" fontId="0" fillId="0" borderId="0" xfId="0" applyNumberFormat="1" applyAlignment="1">
      <alignment horizontal="center" vertical="center"/>
    </xf>
    <xf numFmtId="0" fontId="1" fillId="0" borderId="0" xfId="0" applyFont="1" applyAlignment="1">
      <alignment horizontal="center" vertical="center"/>
    </xf>
    <xf numFmtId="237" fontId="1" fillId="0" borderId="0" xfId="0" applyNumberFormat="1" applyFont="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237" fontId="0" fillId="0" borderId="1" xfId="0" applyNumberForma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lignment vertical="center"/>
    </xf>
    <xf numFmtId="237" fontId="2" fillId="0" borderId="1" xfId="0" applyNumberFormat="1" applyFont="1" applyBorder="1" applyAlignment="1">
      <alignment horizontal="center" vertical="center"/>
    </xf>
    <xf numFmtId="0" fontId="0" fillId="0" borderId="1" xfId="0"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237" fontId="3" fillId="0" borderId="1" xfId="0" applyNumberFormat="1" applyFont="1" applyBorder="1" applyAlignment="1">
      <alignment horizontal="center" vertical="center"/>
    </xf>
    <xf numFmtId="0" fontId="3" fillId="0" borderId="4"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237"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646"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4" fillId="0" borderId="1" xfId="0" applyFont="1" applyBorder="1" applyAlignment="1">
      <alignment vertical="center" wrapText="1"/>
    </xf>
    <xf numFmtId="237" fontId="5" fillId="0" borderId="1" xfId="0" applyNumberFormat="1" applyFont="1" applyBorder="1" applyAlignment="1">
      <alignment horizontal="center" vertical="center"/>
    </xf>
    <xf numFmtId="0" fontId="6" fillId="0" borderId="1" xfId="0" applyFont="1" applyBorder="1" applyAlignment="1">
      <alignment vertical="center" wrapText="1"/>
    </xf>
    <xf numFmtId="237"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3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237" fontId="7"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237" fontId="9"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237" fontId="9" fillId="0"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237" fontId="10"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237"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11" fillId="0" borderId="0" xfId="0" applyFont="1">
      <alignment vertical="center"/>
    </xf>
    <xf numFmtId="237" fontId="5"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237" fontId="7" fillId="2"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237" fontId="9" fillId="0" borderId="1" xfId="629" applyNumberFormat="1" applyFont="1" applyFill="1" applyBorder="1" applyAlignment="1" applyProtection="1">
      <alignment horizontal="center" vertical="center" wrapText="1"/>
    </xf>
    <xf numFmtId="49" fontId="4" fillId="0" borderId="1" xfId="629" applyNumberFormat="1" applyFont="1" applyFill="1" applyBorder="1" applyAlignment="1" applyProtection="1">
      <alignment horizontal="left" vertical="center" wrapText="1"/>
    </xf>
    <xf numFmtId="0" fontId="12" fillId="0" borderId="1" xfId="0" applyFont="1" applyBorder="1" applyAlignment="1">
      <alignment horizontal="center" vertical="center"/>
    </xf>
    <xf numFmtId="0" fontId="0" fillId="0" borderId="0" xfId="0" applyAlignment="1">
      <alignment horizontal="left" vertical="center"/>
    </xf>
    <xf numFmtId="0" fontId="13" fillId="0" borderId="0" xfId="0" applyFont="1" applyAlignment="1">
      <alignment horizontal="center" vertical="center" wrapText="1"/>
    </xf>
    <xf numFmtId="237" fontId="13" fillId="0" borderId="0" xfId="0" applyNumberFormat="1" applyFon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237" fontId="0" fillId="0" borderId="0" xfId="0" applyNumberFormat="1" applyAlignment="1">
      <alignment vertical="center"/>
    </xf>
    <xf numFmtId="0" fontId="4" fillId="0" borderId="0" xfId="0" applyFont="1" applyAlignment="1">
      <alignment horizontal="right" vertical="center" wrapText="1"/>
    </xf>
    <xf numFmtId="0" fontId="14" fillId="0" borderId="1" xfId="0" applyFont="1" applyFill="1" applyBorder="1" applyAlignment="1">
      <alignment horizontal="center" vertical="center" wrapText="1"/>
    </xf>
    <xf numFmtId="237"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238" fontId="0" fillId="0" borderId="1" xfId="0" applyNumberFormat="1" applyBorder="1">
      <alignment vertical="center"/>
    </xf>
    <xf numFmtId="238" fontId="0" fillId="0" borderId="1" xfId="0" applyNumberFormat="1" applyBorder="1" applyAlignment="1">
      <alignment horizontal="center" vertical="center"/>
    </xf>
    <xf numFmtId="0" fontId="2" fillId="0" borderId="4" xfId="0" applyFont="1" applyFill="1" applyBorder="1" applyAlignment="1">
      <alignment horizontal="left" vertical="center" wrapText="1"/>
    </xf>
    <xf numFmtId="238" fontId="2" fillId="0" borderId="4" xfId="0" applyNumberFormat="1" applyFont="1" applyFill="1" applyBorder="1" applyAlignment="1">
      <alignment horizontal="center" vertical="center" wrapText="1"/>
    </xf>
    <xf numFmtId="238" fontId="0" fillId="0" borderId="1" xfId="0" applyNumberFormat="1" applyFill="1" applyBorder="1">
      <alignment vertical="center"/>
    </xf>
    <xf numFmtId="238" fontId="0" fillId="0" borderId="1" xfId="0" applyNumberFormat="1" applyFill="1" applyBorder="1" applyAlignment="1">
      <alignment horizontal="center"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238" fontId="2" fillId="0" borderId="1" xfId="0" applyNumberFormat="1" applyFont="1" applyFill="1" applyBorder="1" applyAlignment="1">
      <alignment horizontal="center" vertical="center"/>
    </xf>
    <xf numFmtId="238" fontId="3" fillId="0" borderId="1" xfId="0" applyNumberFormat="1" applyFont="1" applyFill="1" applyBorder="1" applyAlignment="1">
      <alignment horizontal="center" vertical="center"/>
    </xf>
    <xf numFmtId="238" fontId="8" fillId="0" borderId="1" xfId="0" applyNumberFormat="1" applyFont="1" applyBorder="1" applyAlignment="1">
      <alignment horizontal="center" vertical="center" wrapText="1"/>
    </xf>
    <xf numFmtId="238" fontId="0" fillId="0" borderId="0" xfId="0" applyNumberFormat="1">
      <alignment vertical="center"/>
    </xf>
    <xf numFmtId="238" fontId="2" fillId="0" borderId="0" xfId="0" applyNumberFormat="1" applyFont="1">
      <alignment vertical="center"/>
    </xf>
    <xf numFmtId="0" fontId="0" fillId="0" borderId="0" xfId="0" applyAlignment="1">
      <alignment vertical="center"/>
    </xf>
    <xf numFmtId="0" fontId="0" fillId="0" borderId="0" xfId="0" applyAlignment="1">
      <alignment horizontal="center" vertical="center"/>
    </xf>
    <xf numFmtId="238" fontId="0" fillId="0" borderId="0" xfId="0" applyNumberFormat="1" applyAlignment="1">
      <alignment vertical="center"/>
    </xf>
    <xf numFmtId="238" fontId="2" fillId="0" borderId="0" xfId="0" applyNumberFormat="1" applyFont="1" applyAlignment="1">
      <alignment vertical="center"/>
    </xf>
    <xf numFmtId="238" fontId="13" fillId="0" borderId="0" xfId="0" applyNumberFormat="1" applyFont="1" applyAlignment="1">
      <alignment horizontal="center" vertical="center"/>
    </xf>
    <xf numFmtId="238" fontId="16" fillId="0" borderId="0" xfId="0" applyNumberFormat="1" applyFont="1" applyAlignment="1">
      <alignment horizontal="center" vertical="center"/>
    </xf>
    <xf numFmtId="238" fontId="16" fillId="0" borderId="0" xfId="0" applyNumberFormat="1" applyFont="1" applyAlignment="1">
      <alignment horizontal="center" vertical="center" wrapText="1"/>
    </xf>
    <xf numFmtId="238" fontId="4" fillId="0" borderId="0" xfId="0" applyNumberFormat="1" applyFont="1" applyAlignment="1">
      <alignment horizontal="right" vertical="center" wrapText="1"/>
    </xf>
    <xf numFmtId="238" fontId="4" fillId="0" borderId="0" xfId="0" applyNumberFormat="1" applyFont="1" applyAlignment="1">
      <alignment horizontal="center" vertical="center" wrapText="1"/>
    </xf>
    <xf numFmtId="238" fontId="14" fillId="0" borderId="1" xfId="0" applyNumberFormat="1" applyFont="1" applyBorder="1" applyAlignment="1">
      <alignment horizontal="center" vertical="center" wrapText="1"/>
    </xf>
    <xf numFmtId="238" fontId="3" fillId="0" borderId="1" xfId="0" applyNumberFormat="1" applyFont="1" applyBorder="1" applyAlignment="1">
      <alignment horizontal="center" vertical="center" wrapText="1"/>
    </xf>
    <xf numFmtId="0" fontId="8" fillId="0" borderId="2" xfId="654" applyFont="1" applyBorder="1" applyAlignment="1" applyProtection="1">
      <alignment horizontal="center" vertical="center" wrapText="1"/>
    </xf>
    <xf numFmtId="0" fontId="4" fillId="0" borderId="1" xfId="654" applyFont="1" applyBorder="1" applyAlignment="1" applyProtection="1">
      <alignment vertical="center" wrapText="1"/>
    </xf>
    <xf numFmtId="238" fontId="4" fillId="0" borderId="1" xfId="654" applyNumberFormat="1" applyFont="1" applyBorder="1" applyAlignment="1" applyProtection="1">
      <alignment vertical="center" wrapText="1"/>
    </xf>
    <xf numFmtId="238" fontId="4" fillId="0" borderId="1" xfId="654" applyNumberFormat="1" applyFont="1" applyBorder="1" applyAlignment="1" applyProtection="1">
      <alignment horizontal="right" vertical="center" wrapText="1"/>
    </xf>
    <xf numFmtId="0" fontId="8" fillId="0" borderId="3" xfId="654" applyFont="1" applyBorder="1" applyAlignment="1" applyProtection="1">
      <alignment horizontal="center" vertical="center" wrapText="1"/>
    </xf>
    <xf numFmtId="238" fontId="2" fillId="0" borderId="1" xfId="0" applyNumberFormat="1" applyFont="1" applyBorder="1">
      <alignment vertical="center"/>
    </xf>
    <xf numFmtId="0" fontId="8" fillId="0" borderId="4" xfId="654" applyFont="1" applyBorder="1" applyAlignment="1" applyProtection="1">
      <alignment horizontal="center" vertical="center" wrapText="1"/>
    </xf>
    <xf numFmtId="0" fontId="8" fillId="0" borderId="1" xfId="654" applyFont="1" applyBorder="1" applyAlignment="1" applyProtection="1">
      <alignment vertical="center" wrapText="1"/>
    </xf>
    <xf numFmtId="238" fontId="8" fillId="0" borderId="1" xfId="654" applyNumberFormat="1" applyFont="1" applyBorder="1" applyAlignment="1" applyProtection="1">
      <alignment vertical="center" wrapText="1"/>
    </xf>
    <xf numFmtId="238" fontId="3" fillId="0" borderId="1" xfId="0" applyNumberFormat="1" applyFont="1" applyBorder="1">
      <alignment vertical="center"/>
    </xf>
    <xf numFmtId="0" fontId="8" fillId="0" borderId="1" xfId="654" applyFont="1" applyBorder="1" applyAlignment="1" applyProtection="1">
      <alignment horizontal="center" vertical="center" wrapText="1"/>
    </xf>
    <xf numFmtId="0" fontId="12" fillId="0" borderId="0" xfId="0" applyFont="1">
      <alignment vertical="center"/>
    </xf>
    <xf numFmtId="0" fontId="3" fillId="0" borderId="3" xfId="0" applyFont="1" applyBorder="1" applyAlignment="1">
      <alignment horizontal="center" vertical="center"/>
    </xf>
    <xf numFmtId="0" fontId="2" fillId="2" borderId="1" xfId="0" applyFont="1" applyFill="1" applyBorder="1" applyAlignment="1">
      <alignment horizontal="left" vertical="center"/>
    </xf>
    <xf numFmtId="238" fontId="2" fillId="2" borderId="1" xfId="0" applyNumberFormat="1" applyFont="1" applyFill="1" applyBorder="1" applyAlignment="1">
      <alignment horizontal="right" vertical="center"/>
    </xf>
    <xf numFmtId="0" fontId="3" fillId="0" borderId="1" xfId="0" applyFont="1" applyBorder="1">
      <alignment vertical="center"/>
    </xf>
    <xf numFmtId="238" fontId="3" fillId="2" borderId="1" xfId="0" applyNumberFormat="1" applyFont="1" applyFill="1" applyBorder="1" applyAlignment="1">
      <alignment vertical="center"/>
    </xf>
    <xf numFmtId="0" fontId="17" fillId="0" borderId="1" xfId="0" applyFont="1" applyBorder="1">
      <alignment vertical="center"/>
    </xf>
    <xf numFmtId="0" fontId="18" fillId="0" borderId="0" xfId="0" applyFont="1" applyAlignment="1">
      <alignment horizontal="center" vertical="center" wrapText="1"/>
    </xf>
    <xf numFmtId="0" fontId="12" fillId="0" borderId="1" xfId="0" applyFont="1" applyBorder="1" applyAlignment="1">
      <alignment horizontal="center" vertical="center" wrapText="1"/>
    </xf>
    <xf numFmtId="0" fontId="8" fillId="2" borderId="1" xfId="604" applyFont="1" applyFill="1" applyBorder="1" applyAlignment="1" applyProtection="1">
      <alignment vertical="center" wrapText="1"/>
    </xf>
    <xf numFmtId="239" fontId="19" fillId="2" borderId="1" xfId="604" applyNumberFormat="1" applyFont="1" applyFill="1" applyBorder="1" applyAlignment="1" applyProtection="1">
      <alignment horizontal="center" vertical="center"/>
    </xf>
    <xf numFmtId="0" fontId="4" fillId="2" borderId="1" xfId="604" applyFont="1" applyFill="1" applyBorder="1" applyAlignment="1" applyProtection="1">
      <alignment vertical="center" wrapText="1"/>
    </xf>
    <xf numFmtId="0" fontId="8" fillId="2" borderId="1" xfId="604" applyFont="1" applyFill="1" applyBorder="1" applyAlignment="1" applyProtection="1">
      <alignment horizontal="center" vertical="center" wrapText="1"/>
    </xf>
    <xf numFmtId="0" fontId="0" fillId="0" borderId="0" xfId="0" applyFill="1">
      <alignment vertical="center"/>
    </xf>
    <xf numFmtId="0" fontId="20" fillId="0" borderId="0" xfId="0" applyFont="1" applyFill="1">
      <alignment vertical="center"/>
    </xf>
    <xf numFmtId="0" fontId="21" fillId="0" borderId="0" xfId="0" applyFont="1" applyFill="1" applyAlignment="1">
      <alignment horizontal="center" vertical="center"/>
    </xf>
    <xf numFmtId="0" fontId="0" fillId="0" borderId="0" xfId="0" applyFill="1" applyAlignment="1">
      <alignment horizontal="right"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Fill="1" applyBorder="1" applyAlignment="1">
      <alignment horizontal="center" vertical="center"/>
    </xf>
    <xf numFmtId="237" fontId="23" fillId="0" borderId="1" xfId="0" applyNumberFormat="1" applyFont="1" applyFill="1" applyBorder="1" applyAlignment="1">
      <alignment horizontal="center" vertical="center"/>
    </xf>
    <xf numFmtId="237" fontId="2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22" fillId="0" borderId="1"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237" fontId="23" fillId="0" borderId="1" xfId="0" applyNumberFormat="1" applyFont="1" applyFill="1" applyBorder="1" applyAlignment="1">
      <alignment horizontal="center" vertical="center" wrapText="1"/>
    </xf>
    <xf numFmtId="0" fontId="24" fillId="0" borderId="6"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0" fillId="0" borderId="1" xfId="0" applyFill="1" applyBorder="1">
      <alignment vertical="center"/>
    </xf>
    <xf numFmtId="0" fontId="0" fillId="0" borderId="0" xfId="0" applyFont="1" applyFill="1" applyAlignment="1">
      <alignment vertical="center"/>
    </xf>
    <xf numFmtId="0" fontId="20" fillId="0" borderId="0" xfId="0" applyFont="1" applyFill="1" applyAlignment="1">
      <alignment vertical="center"/>
    </xf>
    <xf numFmtId="0" fontId="27" fillId="0" borderId="0" xfId="654" applyFont="1" applyFill="1" applyAlignment="1">
      <alignment horizontal="center" vertical="center"/>
    </xf>
    <xf numFmtId="0" fontId="28" fillId="0" borderId="0" xfId="654" applyFont="1" applyFill="1" applyAlignment="1">
      <alignment vertical="center"/>
    </xf>
    <xf numFmtId="0" fontId="29" fillId="0" borderId="0" xfId="654" applyFont="1" applyFill="1" applyAlignment="1">
      <alignment horizontal="center" vertical="center"/>
    </xf>
    <xf numFmtId="0" fontId="29" fillId="0" borderId="0" xfId="654" applyFont="1" applyFill="1" applyAlignment="1">
      <alignment vertical="center"/>
    </xf>
    <xf numFmtId="0" fontId="30" fillId="0" borderId="0" xfId="654" applyFont="1" applyFill="1" applyAlignment="1">
      <alignment horizontal="right" vertical="center"/>
    </xf>
    <xf numFmtId="0" fontId="15" fillId="0" borderId="1" xfId="654" applyFont="1" applyFill="1" applyBorder="1" applyAlignment="1">
      <alignment horizontal="center" vertical="center" wrapText="1"/>
    </xf>
    <xf numFmtId="0" fontId="31" fillId="0" borderId="1" xfId="654" applyFont="1" applyFill="1" applyBorder="1" applyAlignment="1">
      <alignment horizontal="center" vertical="center" wrapText="1"/>
    </xf>
    <xf numFmtId="0" fontId="31" fillId="0" borderId="1" xfId="654" applyFont="1" applyFill="1" applyBorder="1" applyAlignment="1" applyProtection="1">
      <alignment horizontal="center" vertical="center" wrapText="1"/>
    </xf>
    <xf numFmtId="0" fontId="8" fillId="0" borderId="1" xfId="654" applyFont="1" applyFill="1" applyBorder="1" applyAlignment="1">
      <alignment vertical="center" wrapText="1"/>
    </xf>
    <xf numFmtId="239" fontId="32" fillId="0" borderId="1" xfId="654" applyNumberFormat="1" applyFont="1" applyFill="1" applyBorder="1" applyAlignment="1">
      <alignment horizontal="center" vertical="center" wrapText="1"/>
    </xf>
    <xf numFmtId="239" fontId="19" fillId="0" borderId="1" xfId="654" applyNumberFormat="1" applyFont="1" applyFill="1" applyBorder="1" applyAlignment="1">
      <alignment horizontal="center" vertical="center" wrapText="1"/>
    </xf>
    <xf numFmtId="239" fontId="8" fillId="0" borderId="1" xfId="654" applyNumberFormat="1" applyFont="1" applyFill="1" applyBorder="1" applyAlignment="1">
      <alignment vertical="center" wrapText="1"/>
    </xf>
    <xf numFmtId="3" fontId="4" fillId="0" borderId="1" xfId="0" applyNumberFormat="1" applyFont="1" applyFill="1" applyBorder="1" applyAlignment="1" applyProtection="1">
      <alignment vertical="center" wrapText="1"/>
    </xf>
    <xf numFmtId="239" fontId="19" fillId="0" borderId="1" xfId="0" applyNumberFormat="1" applyFont="1" applyFill="1" applyBorder="1" applyAlignment="1">
      <alignment horizontal="center" vertical="center"/>
    </xf>
    <xf numFmtId="239" fontId="4" fillId="0" borderId="1" xfId="0" applyNumberFormat="1" applyFont="1" applyFill="1" applyBorder="1" applyAlignment="1" applyProtection="1">
      <alignment horizontal="left" vertical="center" wrapText="1"/>
    </xf>
    <xf numFmtId="239" fontId="19" fillId="0" borderId="1" xfId="0" applyNumberFormat="1" applyFont="1" applyFill="1" applyBorder="1" applyAlignment="1">
      <alignment horizontal="center" vertical="center"/>
    </xf>
    <xf numFmtId="0" fontId="19" fillId="0" borderId="1" xfId="0" applyFont="1" applyFill="1" applyBorder="1" applyAlignment="1" applyProtection="1">
      <alignment horizontal="center" vertical="center" wrapText="1"/>
    </xf>
    <xf numFmtId="239" fontId="4" fillId="0" borderId="1" xfId="0" applyNumberFormat="1" applyFont="1" applyFill="1" applyBorder="1" applyAlignment="1" applyProtection="1">
      <alignment horizontal="left" vertical="center" wrapText="1"/>
    </xf>
    <xf numFmtId="239" fontId="19" fillId="0" borderId="1" xfId="654"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239" fontId="4" fillId="0" borderId="1" xfId="0" applyNumberFormat="1" applyFont="1" applyFill="1" applyBorder="1" applyAlignment="1" applyProtection="1">
      <alignment vertical="center" wrapText="1"/>
    </xf>
    <xf numFmtId="0" fontId="25" fillId="0" borderId="1" xfId="0" applyFont="1" applyFill="1" applyBorder="1" applyAlignment="1">
      <alignment horizontal="left" vertical="center" wrapText="1"/>
    </xf>
    <xf numFmtId="239" fontId="4" fillId="0" borderId="1" xfId="0" applyNumberFormat="1" applyFont="1" applyFill="1" applyBorder="1" applyAlignment="1" applyProtection="1">
      <alignment vertical="center" wrapText="1"/>
    </xf>
    <xf numFmtId="0" fontId="8" fillId="0" borderId="1" xfId="0" applyFont="1" applyFill="1" applyBorder="1" applyAlignment="1">
      <alignment horizontal="left" vertical="center" wrapText="1"/>
    </xf>
    <xf numFmtId="239" fontId="8" fillId="0" borderId="1" xfId="0" applyNumberFormat="1" applyFont="1" applyFill="1" applyBorder="1" applyAlignment="1" applyProtection="1">
      <alignment horizontal="left" vertical="center" wrapText="1"/>
    </xf>
    <xf numFmtId="0" fontId="32" fillId="0" borderId="1" xfId="654" applyFont="1" applyFill="1" applyBorder="1" applyAlignment="1" applyProtection="1">
      <alignment horizontal="center" vertical="center" wrapText="1"/>
    </xf>
    <xf numFmtId="0" fontId="4" fillId="0" borderId="1" xfId="0" applyFont="1" applyFill="1" applyBorder="1" applyAlignment="1">
      <alignment vertical="center" wrapText="1"/>
    </xf>
    <xf numFmtId="239" fontId="33" fillId="0" borderId="1" xfId="0" applyNumberFormat="1" applyFont="1" applyFill="1" applyBorder="1" applyAlignment="1" applyProtection="1">
      <alignment vertical="center" wrapText="1"/>
    </xf>
    <xf numFmtId="0" fontId="19" fillId="0" borderId="1" xfId="654" applyFont="1" applyFill="1" applyBorder="1" applyAlignment="1">
      <alignment horizontal="center" vertical="center" wrapText="1"/>
    </xf>
    <xf numFmtId="239" fontId="8"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239" fontId="8" fillId="0" borderId="1" xfId="0" applyNumberFormat="1" applyFont="1" applyFill="1" applyBorder="1" applyAlignment="1" applyProtection="1">
      <alignment vertical="center" wrapText="1"/>
    </xf>
    <xf numFmtId="239" fontId="19" fillId="0" borderId="1" xfId="654" applyNumberFormat="1" applyFont="1" applyFill="1" applyBorder="1" applyAlignment="1">
      <alignment vertical="center" wrapText="1"/>
    </xf>
    <xf numFmtId="0" fontId="8" fillId="0" borderId="1" xfId="0" applyFont="1" applyFill="1" applyBorder="1" applyAlignment="1">
      <alignment horizontal="center" vertical="center" wrapText="1"/>
    </xf>
    <xf numFmtId="239" fontId="32" fillId="0" borderId="1" xfId="0" applyNumberFormat="1" applyFont="1" applyFill="1" applyBorder="1" applyAlignment="1">
      <alignment horizontal="center" vertical="center" wrapText="1"/>
    </xf>
    <xf numFmtId="239" fontId="8" fillId="0" borderId="1" xfId="0" applyNumberFormat="1" applyFont="1" applyFill="1" applyBorder="1" applyAlignment="1">
      <alignment horizontal="center" vertical="center" wrapText="1"/>
    </xf>
    <xf numFmtId="0" fontId="20"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wrapText="1"/>
    </xf>
    <xf numFmtId="237" fontId="0" fillId="0" borderId="0" xfId="0" applyNumberFormat="1" applyFill="1" applyAlignment="1">
      <alignment horizontal="center" vertical="center"/>
    </xf>
    <xf numFmtId="0" fontId="0" fillId="0" borderId="0" xfId="0" applyFill="1" applyAlignment="1">
      <alignment vertical="center" wrapText="1"/>
    </xf>
    <xf numFmtId="0" fontId="0" fillId="0" borderId="0" xfId="0" applyFill="1" applyAlignment="1">
      <alignment vertical="center"/>
    </xf>
    <xf numFmtId="0" fontId="20" fillId="0" borderId="0" xfId="0" applyFont="1" applyFill="1" applyAlignment="1">
      <alignment horizontal="left" vertical="center"/>
    </xf>
    <xf numFmtId="0" fontId="20" fillId="0" borderId="0" xfId="0" applyFont="1" applyFill="1" applyAlignment="1">
      <alignment horizontal="left" vertical="center" wrapText="1"/>
    </xf>
    <xf numFmtId="237" fontId="20" fillId="0" borderId="0" xfId="0" applyNumberFormat="1" applyFont="1" applyFill="1" applyAlignment="1">
      <alignment horizontal="center" vertical="center"/>
    </xf>
    <xf numFmtId="0" fontId="20" fillId="0" borderId="0" xfId="0" applyFont="1" applyFill="1" applyAlignment="1">
      <alignment vertical="center" wrapText="1"/>
    </xf>
    <xf numFmtId="0" fontId="34" fillId="0" borderId="0" xfId="0" applyFont="1" applyFill="1" applyAlignment="1">
      <alignment horizontal="center" vertical="center" wrapText="1"/>
    </xf>
    <xf numFmtId="237" fontId="34" fillId="0" borderId="0" xfId="0" applyNumberFormat="1" applyFont="1" applyFill="1" applyAlignment="1">
      <alignment horizontal="center" vertical="center" wrapText="1"/>
    </xf>
    <xf numFmtId="0" fontId="0" fillId="0" borderId="0" xfId="0" applyFill="1" applyAlignment="1">
      <alignment horizontal="center" vertical="center" wrapText="1"/>
    </xf>
    <xf numFmtId="0" fontId="30" fillId="0" borderId="0" xfId="0" applyFont="1" applyFill="1" applyAlignment="1">
      <alignment horizontal="right" vertical="center" wrapText="1"/>
    </xf>
    <xf numFmtId="0" fontId="35" fillId="0" borderId="1" xfId="0" applyFont="1" applyFill="1" applyBorder="1" applyAlignment="1">
      <alignment horizontal="center" vertical="center" wrapText="1"/>
    </xf>
    <xf numFmtId="237" fontId="35"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237" fontId="23" fillId="0" borderId="1" xfId="0" applyNumberFormat="1" applyFont="1" applyBorder="1" applyAlignment="1">
      <alignment horizontal="center" vertical="center"/>
    </xf>
    <xf numFmtId="0" fontId="37"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237" fontId="38"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39" fillId="0" borderId="1" xfId="0" applyFont="1" applyFill="1" applyBorder="1" applyAlignment="1">
      <alignment horizontal="center" vertical="center"/>
    </xf>
    <xf numFmtId="0" fontId="39" fillId="0" borderId="1" xfId="0" applyFont="1" applyFill="1" applyBorder="1" applyAlignment="1">
      <alignment horizontal="center" vertical="center" wrapText="1"/>
    </xf>
    <xf numFmtId="237" fontId="23"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4" fillId="0" borderId="1" xfId="655" applyFont="1" applyFill="1" applyBorder="1" applyAlignment="1">
      <alignment horizontal="left" vertical="center" wrapText="1"/>
    </xf>
    <xf numFmtId="0" fontId="40" fillId="0" borderId="1" xfId="655" applyFont="1" applyFill="1" applyBorder="1" applyAlignment="1">
      <alignment horizontal="left" vertical="center" wrapText="1"/>
    </xf>
    <xf numFmtId="0" fontId="4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39" fillId="0" borderId="5" xfId="0" applyFont="1" applyFill="1" applyBorder="1" applyAlignment="1">
      <alignment horizontal="center" vertical="center"/>
    </xf>
    <xf numFmtId="0" fontId="39" fillId="0" borderId="6" xfId="0" applyFont="1" applyFill="1" applyBorder="1" applyAlignment="1">
      <alignment horizontal="center" vertical="center" wrapText="1"/>
    </xf>
    <xf numFmtId="0" fontId="41" fillId="0" borderId="1" xfId="0" applyFont="1" applyFill="1" applyBorder="1" applyAlignment="1">
      <alignment vertical="center" wrapText="1"/>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wrapText="1"/>
    </xf>
    <xf numFmtId="0" fontId="20" fillId="0" borderId="0" xfId="0" applyFont="1">
      <alignment vertical="center"/>
    </xf>
    <xf numFmtId="0" fontId="35" fillId="0" borderId="0" xfId="0" applyFont="1" applyAlignment="1">
      <alignment horizontal="center" vertical="center"/>
    </xf>
    <xf numFmtId="0" fontId="42" fillId="0" borderId="0" xfId="0" applyFont="1">
      <alignment vertical="center"/>
    </xf>
    <xf numFmtId="0" fontId="43" fillId="0" borderId="0" xfId="0" applyFont="1">
      <alignment vertical="center"/>
    </xf>
    <xf numFmtId="10" fontId="0" fillId="0" borderId="0" xfId="0" applyNumberFormat="1">
      <alignment vertical="center"/>
    </xf>
    <xf numFmtId="0" fontId="0" fillId="0" borderId="0" xfId="0" applyFill="1">
      <alignment vertical="center"/>
    </xf>
    <xf numFmtId="10" fontId="20" fillId="0" borderId="0" xfId="0" applyNumberFormat="1" applyFont="1">
      <alignment vertical="center"/>
    </xf>
    <xf numFmtId="0" fontId="20" fillId="0" borderId="0" xfId="0" applyFont="1" applyFill="1">
      <alignment vertical="center"/>
    </xf>
    <xf numFmtId="0" fontId="34" fillId="0" borderId="0" xfId="0" applyFont="1" applyAlignment="1">
      <alignment horizontal="center" vertical="center"/>
    </xf>
    <xf numFmtId="0" fontId="14" fillId="0" borderId="0" xfId="0" applyFont="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right" vertical="center"/>
    </xf>
    <xf numFmtId="0" fontId="44" fillId="0" borderId="7" xfId="0" applyFont="1" applyBorder="1" applyAlignment="1">
      <alignment horizontal="center" vertical="center"/>
    </xf>
    <xf numFmtId="0" fontId="14" fillId="0" borderId="1" xfId="0" applyFont="1" applyBorder="1" applyAlignment="1">
      <alignment horizontal="center" vertical="center" wrapText="1"/>
    </xf>
    <xf numFmtId="0" fontId="15" fillId="2" borderId="1" xfId="0" applyFont="1" applyFill="1" applyBorder="1" applyAlignment="1" applyProtection="1">
      <alignment horizontal="center" vertical="center" wrapText="1"/>
    </xf>
    <xf numFmtId="10" fontId="14" fillId="0" borderId="1" xfId="0" applyNumberFormat="1" applyFont="1" applyBorder="1" applyAlignment="1">
      <alignment horizontal="center" vertical="center"/>
    </xf>
    <xf numFmtId="0" fontId="35" fillId="0" borderId="0" xfId="0" applyFont="1" applyFill="1" applyAlignment="1">
      <alignment horizontal="center" vertical="center"/>
    </xf>
    <xf numFmtId="0" fontId="4" fillId="0" borderId="1" xfId="657" applyFont="1" applyFill="1" applyBorder="1" applyAlignment="1">
      <alignment horizontal="left" vertical="center" wrapText="1"/>
    </xf>
    <xf numFmtId="239" fontId="45" fillId="0" borderId="1" xfId="0" applyNumberFormat="1" applyFont="1" applyFill="1" applyBorder="1" applyAlignment="1">
      <alignment horizontal="center" vertical="center" wrapText="1"/>
    </xf>
    <xf numFmtId="239" fontId="45" fillId="0" borderId="1" xfId="0" applyNumberFormat="1" applyFont="1" applyFill="1" applyBorder="1" applyAlignment="1">
      <alignment horizontal="center" vertical="center"/>
    </xf>
    <xf numFmtId="239" fontId="45" fillId="0" borderId="1" xfId="0" applyNumberFormat="1" applyFont="1" applyBorder="1" applyAlignment="1">
      <alignment horizontal="center" vertical="center"/>
    </xf>
    <xf numFmtId="0" fontId="42" fillId="0" borderId="0" xfId="0" applyFont="1" applyFill="1">
      <alignment vertical="center"/>
    </xf>
    <xf numFmtId="0" fontId="4" fillId="0" borderId="1" xfId="0"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1" xfId="0" applyFont="1" applyFill="1" applyBorder="1" applyAlignment="1" applyProtection="1">
      <alignment vertical="center" wrapText="1"/>
    </xf>
    <xf numFmtId="0" fontId="4" fillId="2" borderId="1" xfId="657" applyFont="1" applyFill="1" applyBorder="1" applyAlignment="1">
      <alignment vertical="center" wrapText="1"/>
    </xf>
    <xf numFmtId="0" fontId="4" fillId="2" borderId="1" xfId="0" applyNumberFormat="1" applyFont="1" applyFill="1" applyBorder="1" applyAlignment="1" applyProtection="1">
      <alignment horizontal="left" vertical="center"/>
    </xf>
    <xf numFmtId="0" fontId="4" fillId="0" borderId="1" xfId="657" applyFont="1" applyFill="1" applyBorder="1" applyAlignment="1">
      <alignment vertical="center" wrapText="1"/>
    </xf>
    <xf numFmtId="0" fontId="43" fillId="0" borderId="0" xfId="0" applyFont="1" applyFill="1">
      <alignment vertical="center"/>
    </xf>
    <xf numFmtId="0" fontId="8" fillId="0" borderId="1" xfId="657" applyFont="1" applyFill="1" applyBorder="1" applyAlignment="1">
      <alignment horizontal="center" vertical="center" wrapText="1"/>
    </xf>
    <xf numFmtId="239" fontId="46" fillId="0" borderId="1" xfId="0" applyNumberFormat="1" applyFont="1" applyFill="1" applyBorder="1" applyAlignment="1">
      <alignment horizontal="center" vertical="center"/>
    </xf>
    <xf numFmtId="237" fontId="0" fillId="0" borderId="0" xfId="0" applyNumberFormat="1">
      <alignment vertical="center"/>
    </xf>
    <xf numFmtId="0" fontId="14" fillId="0" borderId="0" xfId="0" applyFont="1">
      <alignment vertical="center"/>
    </xf>
    <xf numFmtId="0" fontId="35" fillId="0" borderId="0" xfId="0" applyFont="1">
      <alignment vertical="center"/>
    </xf>
    <xf numFmtId="239" fontId="0" fillId="0" borderId="0" xfId="0" applyNumberFormat="1">
      <alignment vertical="center"/>
    </xf>
    <xf numFmtId="239" fontId="20" fillId="0" borderId="0" xfId="0" applyNumberFormat="1" applyFont="1">
      <alignment vertical="center"/>
    </xf>
    <xf numFmtId="239" fontId="34" fillId="0" borderId="0" xfId="0" applyNumberFormat="1" applyFont="1" applyAlignment="1">
      <alignment horizontal="center" vertical="center"/>
    </xf>
    <xf numFmtId="0" fontId="2" fillId="0" borderId="0" xfId="0" applyFont="1">
      <alignment vertical="center"/>
    </xf>
    <xf numFmtId="0" fontId="2" fillId="0" borderId="7" xfId="0" applyFont="1" applyBorder="1" applyAlignment="1">
      <alignment horizontal="center" vertical="center"/>
    </xf>
    <xf numFmtId="239" fontId="44" fillId="0" borderId="7" xfId="0" applyNumberFormat="1" applyFont="1" applyBorder="1" applyAlignment="1">
      <alignment horizontal="center" vertical="center"/>
    </xf>
    <xf numFmtId="0" fontId="14" fillId="0" borderId="1" xfId="0" applyFont="1" applyBorder="1" applyAlignment="1">
      <alignment horizontal="center" vertical="center"/>
    </xf>
    <xf numFmtId="239" fontId="15" fillId="2" borderId="1" xfId="0" applyNumberFormat="1" applyFont="1" applyFill="1" applyBorder="1" applyAlignment="1" applyProtection="1">
      <alignment horizontal="center" vertical="center" wrapText="1"/>
    </xf>
    <xf numFmtId="239" fontId="46" fillId="0" borderId="1" xfId="0" applyNumberFormat="1" applyFont="1" applyBorder="1" applyAlignment="1">
      <alignment horizontal="center" vertical="center"/>
    </xf>
    <xf numFmtId="239" fontId="19" fillId="0" borderId="1" xfId="0" applyNumberFormat="1" applyFont="1" applyFill="1" applyBorder="1" applyAlignment="1">
      <alignment horizontal="center" vertical="center"/>
    </xf>
    <xf numFmtId="0" fontId="47" fillId="0" borderId="0" xfId="0" applyFont="1" applyFill="1" applyAlignment="1">
      <alignment vertical="center"/>
    </xf>
    <xf numFmtId="0" fontId="14" fillId="0" borderId="0" xfId="0" applyFont="1" applyFill="1" applyAlignment="1">
      <alignment vertical="center"/>
    </xf>
    <xf numFmtId="0" fontId="0" fillId="0" borderId="0" xfId="0" applyFont="1" applyFill="1" applyAlignment="1">
      <alignment vertical="center"/>
    </xf>
    <xf numFmtId="239" fontId="0" fillId="0" borderId="0" xfId="0" applyNumberFormat="1" applyFont="1" applyFill="1" applyAlignment="1">
      <alignment vertical="center"/>
    </xf>
    <xf numFmtId="0" fontId="0" fillId="0" borderId="0" xfId="0" applyFont="1" applyFill="1" applyAlignment="1">
      <alignment horizontal="center" vertical="center"/>
    </xf>
    <xf numFmtId="239" fontId="47" fillId="0" borderId="0" xfId="0" applyNumberFormat="1" applyFont="1" applyFill="1" applyAlignment="1">
      <alignment vertical="center"/>
    </xf>
    <xf numFmtId="0" fontId="47" fillId="0" borderId="0" xfId="0" applyFont="1" applyFill="1" applyAlignment="1">
      <alignment horizontal="center" vertical="center"/>
    </xf>
    <xf numFmtId="0" fontId="27" fillId="0" borderId="0" xfId="654" applyFont="1" applyAlignment="1" applyProtection="1">
      <alignment horizontal="center" vertical="center" wrapText="1"/>
    </xf>
    <xf numFmtId="0" fontId="15" fillId="2" borderId="0" xfId="0" applyFont="1" applyFill="1" applyAlignment="1" applyProtection="1">
      <alignment horizontal="center" vertical="center"/>
    </xf>
    <xf numFmtId="239" fontId="29" fillId="2" borderId="0" xfId="0" applyNumberFormat="1" applyFont="1" applyFill="1" applyAlignment="1" applyProtection="1">
      <alignment vertical="center"/>
    </xf>
    <xf numFmtId="239" fontId="4" fillId="2" borderId="0" xfId="0" applyNumberFormat="1" applyFont="1" applyFill="1" applyAlignment="1" applyProtection="1">
      <alignment vertical="center"/>
    </xf>
    <xf numFmtId="0" fontId="4" fillId="2" borderId="0" xfId="0" applyFont="1" applyFill="1" applyAlignment="1" applyProtection="1">
      <alignment horizontal="center" vertical="center"/>
    </xf>
    <xf numFmtId="0" fontId="30" fillId="2" borderId="0" xfId="0" applyFont="1" applyFill="1" applyAlignment="1" applyProtection="1">
      <alignment horizontal="right" vertical="center"/>
    </xf>
    <xf numFmtId="0" fontId="3" fillId="2" borderId="1" xfId="0" applyFont="1" applyFill="1" applyBorder="1" applyAlignment="1" applyProtection="1">
      <alignment vertical="center" wrapText="1"/>
    </xf>
    <xf numFmtId="239" fontId="46"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239" fontId="19" fillId="0" borderId="1" xfId="0" applyNumberFormat="1" applyFont="1" applyFill="1" applyBorder="1" applyAlignment="1" applyProtection="1">
      <alignment horizontal="center" vertical="center"/>
    </xf>
    <xf numFmtId="239" fontId="19" fillId="2" borderId="1" xfId="0" applyNumberFormat="1" applyFont="1" applyFill="1" applyBorder="1" applyAlignment="1" applyProtection="1">
      <alignment horizontal="center" vertical="center"/>
    </xf>
    <xf numFmtId="0" fontId="4" fillId="2" borderId="2" xfId="0" applyFont="1" applyFill="1" applyBorder="1" applyAlignment="1">
      <alignment horizontal="center" vertical="center" wrapText="1"/>
    </xf>
    <xf numFmtId="239" fontId="45" fillId="2" borderId="1" xfId="0" applyNumberFormat="1" applyFont="1" applyFill="1" applyBorder="1" applyAlignment="1" applyProtection="1">
      <alignment horizontal="center" vertical="center"/>
    </xf>
    <xf numFmtId="0" fontId="4" fillId="2" borderId="4" xfId="0" applyFont="1" applyFill="1" applyBorder="1" applyAlignment="1">
      <alignment horizontal="center" vertical="center" wrapText="1"/>
    </xf>
    <xf numFmtId="239" fontId="45" fillId="0" borderId="1" xfId="0" applyNumberFormat="1" applyFont="1" applyFill="1" applyBorder="1" applyAlignment="1" applyProtection="1">
      <alignment horizontal="center" vertical="center"/>
    </xf>
    <xf numFmtId="0" fontId="0" fillId="0" borderId="0" xfId="0" applyFont="1" applyFill="1" applyAlignment="1">
      <alignment vertical="center" wrapText="1"/>
    </xf>
    <xf numFmtId="0" fontId="3" fillId="2" borderId="1" xfId="0" applyFont="1" applyFill="1" applyBorder="1" applyAlignment="1" applyProtection="1">
      <alignment vertical="center"/>
    </xf>
    <xf numFmtId="239" fontId="46" fillId="2" borderId="1" xfId="0" applyNumberFormat="1" applyFont="1" applyFill="1" applyBorder="1" applyAlignment="1" applyProtection="1">
      <alignment horizontal="center" vertical="center"/>
    </xf>
    <xf numFmtId="0" fontId="33" fillId="2" borderId="1" xfId="0" applyFont="1" applyFill="1" applyBorder="1" applyAlignment="1" applyProtection="1">
      <alignment vertical="center" wrapText="1"/>
    </xf>
    <xf numFmtId="0" fontId="2" fillId="2" borderId="1" xfId="0" applyFont="1" applyFill="1" applyBorder="1" applyAlignment="1" applyProtection="1">
      <alignment vertical="center"/>
    </xf>
    <xf numFmtId="239" fontId="46" fillId="0"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wrapText="1"/>
    </xf>
    <xf numFmtId="0" fontId="11" fillId="0" borderId="0" xfId="0" applyFont="1" applyFill="1" applyAlignment="1">
      <alignment vertical="center"/>
    </xf>
    <xf numFmtId="0" fontId="44" fillId="0" borderId="0" xfId="0" applyFont="1" applyFill="1" applyAlignment="1">
      <alignment vertical="center" wrapText="1"/>
    </xf>
    <xf numFmtId="239" fontId="32"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vertical="center"/>
    </xf>
    <xf numFmtId="239" fontId="32" fillId="0" borderId="1" xfId="0" applyNumberFormat="1" applyFont="1" applyFill="1" applyBorder="1" applyAlignment="1">
      <alignment horizontal="center" vertical="center"/>
    </xf>
    <xf numFmtId="0" fontId="8" fillId="2" borderId="1" xfId="0" applyFont="1" applyFill="1" applyBorder="1" applyAlignment="1" applyProtection="1">
      <alignment horizontal="center" vertical="center"/>
    </xf>
    <xf numFmtId="240" fontId="4" fillId="0" borderId="1" xfId="0" applyNumberFormat="1" applyFont="1" applyFill="1" applyBorder="1" applyAlignment="1" applyProtection="1">
      <alignment horizontal="center" vertical="center"/>
    </xf>
    <xf numFmtId="1" fontId="8" fillId="2"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vertical="center"/>
    </xf>
    <xf numFmtId="239" fontId="32" fillId="0" borderId="1" xfId="0" applyNumberFormat="1" applyFont="1" applyFill="1" applyBorder="1" applyAlignment="1" applyProtection="1">
      <alignment horizontal="center" vertical="center"/>
      <protection locked="0"/>
    </xf>
    <xf numFmtId="0" fontId="27" fillId="0" borderId="0" xfId="604" applyFont="1" applyFill="1" applyAlignment="1" applyProtection="1">
      <alignment horizontal="center" vertical="center"/>
    </xf>
    <xf numFmtId="0" fontId="19" fillId="0" borderId="0" xfId="604" applyFont="1" applyFill="1" applyAlignment="1">
      <alignment horizontal="center" vertical="center"/>
    </xf>
    <xf numFmtId="0" fontId="19" fillId="0" borderId="7" xfId="604" applyFont="1" applyFill="1" applyBorder="1" applyAlignment="1" applyProtection="1">
      <alignment horizontal="center" vertical="center"/>
    </xf>
    <xf numFmtId="0" fontId="19" fillId="0" borderId="7" xfId="604" applyFont="1" applyFill="1" applyBorder="1" applyAlignment="1" applyProtection="1">
      <alignment vertical="center"/>
    </xf>
    <xf numFmtId="0" fontId="48" fillId="0" borderId="7" xfId="604" applyFont="1" applyFill="1" applyBorder="1" applyAlignment="1" applyProtection="1">
      <alignment horizontal="right" vertical="center"/>
    </xf>
    <xf numFmtId="0" fontId="15" fillId="0" borderId="5" xfId="604" applyFont="1" applyFill="1" applyBorder="1" applyAlignment="1" applyProtection="1">
      <alignment horizontal="center" vertical="center"/>
    </xf>
    <xf numFmtId="0" fontId="15" fillId="0" borderId="8" xfId="604" applyFont="1" applyFill="1" applyBorder="1" applyAlignment="1" applyProtection="1">
      <alignment horizontal="center" vertical="center"/>
    </xf>
    <xf numFmtId="0" fontId="15" fillId="0" borderId="6" xfId="604" applyFont="1" applyFill="1" applyBorder="1" applyAlignment="1" applyProtection="1">
      <alignment horizontal="center" vertical="center"/>
    </xf>
    <xf numFmtId="0" fontId="15" fillId="0" borderId="1" xfId="604" applyFont="1" applyFill="1" applyBorder="1" applyAlignment="1" applyProtection="1">
      <alignment horizontal="center" vertical="center"/>
    </xf>
    <xf numFmtId="0" fontId="28" fillId="2" borderId="1" xfId="604" applyFont="1" applyFill="1" applyBorder="1" applyAlignment="1" applyProtection="1">
      <alignment horizontal="center" vertical="center"/>
    </xf>
    <xf numFmtId="0" fontId="28" fillId="2" borderId="1" xfId="604" applyFont="1" applyFill="1" applyBorder="1" applyAlignment="1" applyProtection="1">
      <alignment horizontal="center" vertical="center" wrapText="1"/>
    </xf>
    <xf numFmtId="0" fontId="8" fillId="0" borderId="1" xfId="604" applyFont="1" applyFill="1" applyBorder="1" applyAlignment="1" applyProtection="1">
      <alignment vertical="center" wrapText="1"/>
    </xf>
    <xf numFmtId="239" fontId="32" fillId="0" borderId="1" xfId="604" applyNumberFormat="1" applyFont="1" applyFill="1" applyBorder="1" applyAlignment="1" applyProtection="1">
      <alignment horizontal="center" vertical="center" wrapText="1"/>
    </xf>
    <xf numFmtId="239" fontId="19" fillId="0" borderId="1" xfId="604" applyNumberFormat="1" applyFont="1" applyFill="1" applyBorder="1" applyAlignment="1" applyProtection="1">
      <alignment horizontal="center" vertical="center" wrapText="1"/>
    </xf>
    <xf numFmtId="239" fontId="8" fillId="0" borderId="1" xfId="604" applyNumberFormat="1" applyFont="1" applyFill="1" applyBorder="1" applyAlignment="1" applyProtection="1">
      <alignment horizontal="left" vertical="center" wrapText="1"/>
    </xf>
    <xf numFmtId="239" fontId="32" fillId="0" borderId="1" xfId="604" applyNumberFormat="1" applyFont="1" applyFill="1" applyBorder="1" applyAlignment="1">
      <alignment horizontal="center" vertical="center"/>
    </xf>
    <xf numFmtId="0" fontId="4" fillId="0" borderId="1" xfId="604" applyFont="1" applyFill="1" applyBorder="1" applyAlignment="1" applyProtection="1">
      <alignment vertical="center" wrapText="1"/>
    </xf>
    <xf numFmtId="239" fontId="19" fillId="0" borderId="1" xfId="604" applyNumberFormat="1" applyFont="1" applyFill="1" applyBorder="1" applyAlignment="1" applyProtection="1">
      <alignment horizontal="center" vertical="center"/>
    </xf>
    <xf numFmtId="239" fontId="4" fillId="0" borderId="1" xfId="604" applyNumberFormat="1" applyFont="1" applyFill="1" applyBorder="1" applyAlignment="1" applyProtection="1">
      <alignment horizontal="left" vertical="center" wrapText="1"/>
    </xf>
    <xf numFmtId="239" fontId="19" fillId="0" borderId="1" xfId="604" applyNumberFormat="1" applyFont="1" applyFill="1" applyBorder="1" applyAlignment="1">
      <alignment horizontal="center" vertical="center"/>
    </xf>
    <xf numFmtId="239" fontId="2" fillId="0" borderId="1" xfId="0" applyNumberFormat="1" applyFont="1" applyFill="1" applyBorder="1" applyAlignment="1">
      <alignment vertical="center" wrapText="1"/>
    </xf>
    <xf numFmtId="239" fontId="32" fillId="0" borderId="1" xfId="604" applyNumberFormat="1" applyFont="1" applyFill="1" applyBorder="1" applyAlignment="1" applyProtection="1">
      <alignment horizontal="center" vertical="center"/>
    </xf>
    <xf numFmtId="0" fontId="32" fillId="0" borderId="1" xfId="604" applyFont="1" applyFill="1" applyBorder="1" applyAlignment="1" applyProtection="1">
      <alignment vertical="center" wrapText="1"/>
    </xf>
    <xf numFmtId="239" fontId="45" fillId="2" borderId="1" xfId="0" applyNumberFormat="1" applyFont="1" applyFill="1" applyBorder="1" applyAlignment="1">
      <alignment horizontal="center" vertical="center"/>
    </xf>
    <xf numFmtId="239" fontId="4" fillId="0" borderId="1" xfId="604" applyNumberFormat="1" applyFont="1" applyFill="1" applyBorder="1" applyAlignment="1" applyProtection="1">
      <alignment vertical="center" wrapText="1"/>
    </xf>
    <xf numFmtId="239" fontId="4" fillId="0" borderId="1" xfId="604" applyNumberFormat="1" applyFont="1" applyFill="1" applyBorder="1" applyAlignment="1" applyProtection="1">
      <alignment horizontal="center" vertical="center"/>
    </xf>
    <xf numFmtId="239" fontId="4" fillId="0" borderId="1" xfId="604" applyNumberFormat="1" applyFont="1" applyFill="1" applyBorder="1" applyAlignment="1" applyProtection="1">
      <alignment horizontal="center" wrapText="1"/>
    </xf>
    <xf numFmtId="239" fontId="46" fillId="0" borderId="1" xfId="604" applyNumberFormat="1" applyFont="1" applyFill="1" applyBorder="1" applyAlignment="1" applyProtection="1">
      <alignment horizontal="center" vertical="center"/>
    </xf>
    <xf numFmtId="239" fontId="8" fillId="0" borderId="1" xfId="604" applyNumberFormat="1" applyFont="1" applyFill="1" applyBorder="1" applyAlignment="1" applyProtection="1">
      <alignment horizontal="center" vertical="center" wrapText="1"/>
    </xf>
    <xf numFmtId="0" fontId="8" fillId="0" borderId="1" xfId="604" applyFont="1" applyFill="1" applyBorder="1" applyAlignment="1" applyProtection="1">
      <alignment horizontal="center" vertical="center" wrapText="1"/>
    </xf>
  </cellXfs>
  <cellStyles count="8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x0007_" xfId="49"/>
    <cellStyle name="??" xfId="50"/>
    <cellStyle name="?? [0.00]_Analysis of Loans" xfId="51"/>
    <cellStyle name="?? [0]" xfId="52"/>
    <cellStyle name="?? 2" xfId="53"/>
    <cellStyle name="?? 2 2" xfId="54"/>
    <cellStyle name="?? 2 3" xfId="55"/>
    <cellStyle name="?? 2_2011年战略性业务激励费用挂价表（0301）" xfId="56"/>
    <cellStyle name="?? 3" xfId="57"/>
    <cellStyle name="???? [0.00]_Analysis of Loans" xfId="58"/>
    <cellStyle name="????_Analysis of Loans" xfId="59"/>
    <cellStyle name="??_????????" xfId="60"/>
    <cellStyle name="?…????è [0.00]_Region Orders (2)" xfId="61"/>
    <cellStyle name="?…????è_Region Orders (2)" xfId="62"/>
    <cellStyle name="?鹎%U龡&amp;H?_x0008__x001c__x001c_?_x0007__x0001__x0001_" xfId="63"/>
    <cellStyle name="@_text" xfId="64"/>
    <cellStyle name="@ET_Style?CF_Style_1" xfId="65"/>
    <cellStyle name="_#2011六项定额预测表" xfId="66"/>
    <cellStyle name="_(电解铝)报表调整模板" xfId="67"/>
    <cellStyle name="_（黄岛电厂）报表" xfId="68"/>
    <cellStyle name="_~0254683" xfId="69"/>
    <cellStyle name="_~1542229" xfId="70"/>
    <cellStyle name="_~1723196" xfId="71"/>
    <cellStyle name="_☆2010年综合经营计划长期摊销费测算表" xfId="72"/>
    <cellStyle name="_0712中间业务通报0112" xfId="73"/>
    <cellStyle name="_07城北利润计划0" xfId="74"/>
    <cellStyle name="_07年1月考核上报表" xfId="75"/>
    <cellStyle name="_07年利润测算" xfId="76"/>
    <cellStyle name="_07年中间业务调整计划（报总行）" xfId="77"/>
    <cellStyle name="_07年中间业务调整计划（报总行公司部20070731）" xfId="78"/>
    <cellStyle name="_1" xfId="79"/>
    <cellStyle name="_1123试算平衡表（模板）（马雪泉）" xfId="80"/>
    <cellStyle name="_1季度计划" xfId="81"/>
    <cellStyle name="_2005年综合经营计划表（调整后公式）" xfId="82"/>
    <cellStyle name="_2006国贸报表及附注修改后" xfId="83"/>
    <cellStyle name="_2006年报表调整-常林股份公司(本部)" xfId="84"/>
    <cellStyle name="_2006年度报表" xfId="85"/>
    <cellStyle name="_2006年统筹外资金划拨" xfId="86"/>
    <cellStyle name="_2006年综合经营计划表（城北支行版5）" xfId="87"/>
    <cellStyle name="_2006年综合经营计划表（云南行用表）" xfId="88"/>
    <cellStyle name="_2007各网点中间业务月收入通报工作表070708" xfId="89"/>
    <cellStyle name="_2007年KPI计划分解表(部门上报样表)" xfId="90"/>
    <cellStyle name="_2007年一季报(待披露0422)" xfId="91"/>
    <cellStyle name="_2007年综合经营计划表样(计划处20061016)" xfId="92"/>
    <cellStyle name="_2007综合经营计划表" xfId="93"/>
    <cellStyle name="_2008-7" xfId="94"/>
    <cellStyle name="_2008年存贷款内外部利率-供综合经营计划-20071227" xfId="95"/>
    <cellStyle name="_2008年中间业务计划（汇总）" xfId="96"/>
    <cellStyle name="_2009-1" xfId="97"/>
    <cellStyle name="_20100326高清市院遂宁检察院1080P配置清单26日改" xfId="98"/>
    <cellStyle name="_2010年度六项费用计划（0310）" xfId="99"/>
    <cellStyle name="_2010年工资测算表0309" xfId="100"/>
    <cellStyle name="_2010年预算申报表(2010-02)v5二级行打印(拨备new)" xfId="101"/>
    <cellStyle name="_2011年各行基数及计划增量调查表（部门上报汇总）" xfId="102"/>
    <cellStyle name="_3543底稿王岚" xfId="103"/>
    <cellStyle name="_5303工厂底稿王岚" xfId="104"/>
    <cellStyle name="_8月各行减值计算" xfId="105"/>
    <cellStyle name="_Book1" xfId="106"/>
    <cellStyle name="_Book1_1" xfId="107"/>
    <cellStyle name="_Book1_2" xfId="108"/>
    <cellStyle name="_Book1_3" xfId="109"/>
    <cellStyle name="_Book1_4" xfId="110"/>
    <cellStyle name="_CCB.HO.New TB template.CCB PRC IAS Sorting.040223 trial run" xfId="111"/>
    <cellStyle name="_ET_STYLE_NoName_00_" xfId="112"/>
    <cellStyle name="_ET_STYLE_NoName_00__Book1" xfId="113"/>
    <cellStyle name="_ET_STYLE_NoName_00__Book1_1" xfId="114"/>
    <cellStyle name="_ET_STYLE_NoName_00__Sheet3" xfId="115"/>
    <cellStyle name="_ET_STYLE_NoName_00__李波" xfId="116"/>
    <cellStyle name="_ET_STYLE_NoName_00__李波_标杆终端推广活动表" xfId="117"/>
    <cellStyle name="_ET_STYLE_NoName_00__李波_第三终端推广活动表" xfId="118"/>
    <cellStyle name="_ET_STYLE_NoName_00__李波_新品推广活动表" xfId="119"/>
    <cellStyle name="_IPO 财务报表" xfId="120"/>
    <cellStyle name="_kcb" xfId="121"/>
    <cellStyle name="_kcb1" xfId="122"/>
    <cellStyle name="_KPI指标体系表(定)" xfId="123"/>
    <cellStyle name="_ZMN05年审底稿－桂林橡胶‘" xfId="124"/>
    <cellStyle name="_ZMN-3514底稿－年审" xfId="125"/>
    <cellStyle name="_ZMN年审底稿－黎明化工研究院" xfId="126"/>
    <cellStyle name="_ZMN原料厂底稿2005" xfId="127"/>
    <cellStyle name="_ZMN-赵王宾馆底稿" xfId="128"/>
    <cellStyle name="_部门分解表" xfId="129"/>
    <cellStyle name="_财务处工作底稿-WB" xfId="130"/>
    <cellStyle name="_常林股份2006合并报表" xfId="131"/>
    <cellStyle name="_钞币安防汇总" xfId="132"/>
    <cellStyle name="_城北支行2008年KPI计划考核上报样表" xfId="133"/>
    <cellStyle name="_川崎报表TB" xfId="134"/>
    <cellStyle name="_川崎正式报表" xfId="135"/>
    <cellStyle name="_单户" xfId="136"/>
    <cellStyle name="_定稿表" xfId="137"/>
    <cellStyle name="_二级行主指表2009" xfId="138"/>
    <cellStyle name="_方案附件13：2007综合经营计划表（云南）" xfId="139"/>
    <cellStyle name="_房租费计划" xfId="140"/>
    <cellStyle name="_费用" xfId="141"/>
    <cellStyle name="_费用_Book1" xfId="142"/>
    <cellStyle name="_分行操作风险测算" xfId="143"/>
    <cellStyle name="_分解表（调整）" xfId="144"/>
    <cellStyle name="_附件一 分行责任中心预算管理相关报表071212" xfId="145"/>
    <cellStyle name="_复件 IPO 财务报表" xfId="146"/>
    <cellStyle name="_公司部1210" xfId="147"/>
    <cellStyle name="_国贸底稿zhj" xfId="148"/>
    <cellStyle name="_激励费用表" xfId="149"/>
    <cellStyle name="_计划表2－3：产品业务计划表" xfId="150"/>
    <cellStyle name="_计划表式口径1011（产品计划编制表）" xfId="151"/>
    <cellStyle name="_济铁财务处税金底稿-WB" xfId="152"/>
    <cellStyle name="_减值测算相关报表（反馈计财部1212）" xfId="153"/>
    <cellStyle name="_建会〔2007〕209号附件：核算码与COA段值映射关系表" xfId="154"/>
    <cellStyle name="_经济资本系数20061129" xfId="155"/>
    <cellStyle name="_利润表科目的基本对照表4（马雪泉）" xfId="156"/>
    <cellStyle name="_林海股份报表2006" xfId="157"/>
    <cellStyle name="_期间费用1" xfId="158"/>
    <cellStyle name="_取数" xfId="159"/>
    <cellStyle name="_人力费用测算表" xfId="160"/>
    <cellStyle name="_弱电系统设备配置报价清单" xfId="161"/>
    <cellStyle name="_沈阳化工股份报表06" xfId="162"/>
    <cellStyle name="_审计资料清单附件3—2004年" xfId="163"/>
    <cellStyle name="_实业公司ZMN底稿" xfId="164"/>
    <cellStyle name="_双沟集团长期投资" xfId="165"/>
    <cellStyle name="_特色理财产品统计表1" xfId="166"/>
    <cellStyle name="_条线计划汇总" xfId="167"/>
    <cellStyle name="_同皓应收、票据、预收" xfId="168"/>
    <cellStyle name="_同皓应收账龄划分" xfId="169"/>
    <cellStyle name="_网络改造通信费用测算表（20090820）" xfId="170"/>
    <cellStyle name="_新品推广活动表" xfId="171"/>
    <cellStyle name="_修改后的资产负债表科目对照表1021（马雪泉）" xfId="172"/>
    <cellStyle name="_预收其他应付内部往来" xfId="173"/>
    <cellStyle name="_中间业务挂价表（公司部+500）2" xfId="174"/>
    <cellStyle name="_主要指标监测表0930" xfId="175"/>
    <cellStyle name="_综合考评2007" xfId="176"/>
    <cellStyle name="{Comma [0]}" xfId="177"/>
    <cellStyle name="{Comma}" xfId="178"/>
    <cellStyle name="{Date}" xfId="179"/>
    <cellStyle name="{Month}" xfId="180"/>
    <cellStyle name="{Percent}" xfId="181"/>
    <cellStyle name="{Thousand [0]}" xfId="182"/>
    <cellStyle name="{Thousand}" xfId="183"/>
    <cellStyle name="{Z'0000(1 dec)}" xfId="184"/>
    <cellStyle name="{Z'0000(4 dec)}" xfId="185"/>
    <cellStyle name="=C:\WINNT\SYSTEM32\COMMAND.COM" xfId="186"/>
    <cellStyle name="0%" xfId="187"/>
    <cellStyle name="0,0_x000d__x000a_NA_x000d__x000a_" xfId="188"/>
    <cellStyle name="0.0%" xfId="189"/>
    <cellStyle name="0.00%" xfId="190"/>
    <cellStyle name="1" xfId="191"/>
    <cellStyle name="20% - Accent1" xfId="192"/>
    <cellStyle name="20% - Accent2" xfId="193"/>
    <cellStyle name="20% - Accent3" xfId="194"/>
    <cellStyle name="20% - Accent4" xfId="195"/>
    <cellStyle name="20% - Accent5" xfId="196"/>
    <cellStyle name="20% - Accent6" xfId="197"/>
    <cellStyle name="20% - 强调文字颜色 1 2" xfId="198"/>
    <cellStyle name="20% - 强调文字颜色 1 3" xfId="199"/>
    <cellStyle name="20% - 强调文字颜色 2 2" xfId="200"/>
    <cellStyle name="20% - 强调文字颜色 2 3" xfId="201"/>
    <cellStyle name="20% - 强调文字颜色 3 2" xfId="202"/>
    <cellStyle name="20% - 强调文字颜色 3 3" xfId="203"/>
    <cellStyle name="20% - 强调文字颜色 4 2" xfId="204"/>
    <cellStyle name="20% - 强调文字颜色 4 3" xfId="205"/>
    <cellStyle name="20% - 强调文字颜色 5 2" xfId="206"/>
    <cellStyle name="20% - 强调文字颜色 5 3" xfId="207"/>
    <cellStyle name="20% - 强调文字颜色 6 2" xfId="208"/>
    <cellStyle name="20% - 强调文字颜色 6 3" xfId="209"/>
    <cellStyle name="40% - Accent1" xfId="210"/>
    <cellStyle name="40% - Accent2" xfId="211"/>
    <cellStyle name="40% - Accent3" xfId="212"/>
    <cellStyle name="40% - Accent4" xfId="213"/>
    <cellStyle name="40% - Accent5" xfId="214"/>
    <cellStyle name="40% - Accent6" xfId="215"/>
    <cellStyle name="40% - 强调文字颜色 1 2" xfId="216"/>
    <cellStyle name="40% - 强调文字颜色 1 3" xfId="217"/>
    <cellStyle name="40% - 强调文字颜色 2 2" xfId="218"/>
    <cellStyle name="40% - 强调文字颜色 2 3" xfId="219"/>
    <cellStyle name="40% - 强调文字颜色 3 2" xfId="220"/>
    <cellStyle name="40% - 强调文字颜色 3 3" xfId="221"/>
    <cellStyle name="40% - 强调文字颜色 4 2" xfId="222"/>
    <cellStyle name="40% - 强调文字颜色 4 3" xfId="223"/>
    <cellStyle name="40% - 强调文字颜色 5 2" xfId="224"/>
    <cellStyle name="40% - 强调文字颜色 5 3" xfId="225"/>
    <cellStyle name="40% - 强调文字颜色 6 2" xfId="226"/>
    <cellStyle name="40% - 强调文字颜色 6 3" xfId="227"/>
    <cellStyle name="60% - Accent1" xfId="228"/>
    <cellStyle name="60% - Accent2" xfId="229"/>
    <cellStyle name="60% - Accent3" xfId="230"/>
    <cellStyle name="60% - Accent4" xfId="231"/>
    <cellStyle name="60% - Accent5" xfId="232"/>
    <cellStyle name="60% - Accent6" xfId="233"/>
    <cellStyle name="60% - 强调文字颜色 1 2" xfId="234"/>
    <cellStyle name="60% - 强调文字颜色 1 3" xfId="235"/>
    <cellStyle name="60% - 强调文字颜色 2 2" xfId="236"/>
    <cellStyle name="60% - 强调文字颜色 2 3" xfId="237"/>
    <cellStyle name="60% - 强调文字颜色 3 2" xfId="238"/>
    <cellStyle name="60% - 强调文字颜色 3 3" xfId="239"/>
    <cellStyle name="60% - 强调文字颜色 4 2" xfId="240"/>
    <cellStyle name="60% - 强调文字颜色 4 3" xfId="241"/>
    <cellStyle name="60% - 强调文字颜色 5 2" xfId="242"/>
    <cellStyle name="60% - 强调文字颜色 5 3" xfId="243"/>
    <cellStyle name="60% - 强调文字颜色 6 2" xfId="244"/>
    <cellStyle name="60% - 强调文字颜色 6 3" xfId="245"/>
    <cellStyle name="6mal" xfId="246"/>
    <cellStyle name="Accent1" xfId="247"/>
    <cellStyle name="Accent1 - 20%" xfId="248"/>
    <cellStyle name="Accent1 - 40%" xfId="249"/>
    <cellStyle name="Accent1 - 60%" xfId="250"/>
    <cellStyle name="Accent1_公安安全支出补充表5.14" xfId="251"/>
    <cellStyle name="Accent2" xfId="252"/>
    <cellStyle name="Accent2 - 20%" xfId="253"/>
    <cellStyle name="Accent2 - 40%" xfId="254"/>
    <cellStyle name="Accent2 - 60%" xfId="255"/>
    <cellStyle name="Accent2_公安安全支出补充表5.14" xfId="256"/>
    <cellStyle name="Accent3" xfId="257"/>
    <cellStyle name="Accent3 - 20%" xfId="258"/>
    <cellStyle name="Accent3 - 40%" xfId="259"/>
    <cellStyle name="Accent3 - 60%" xfId="260"/>
    <cellStyle name="Accent3_公安安全支出补充表5.14" xfId="261"/>
    <cellStyle name="Accent4" xfId="262"/>
    <cellStyle name="Accent4 - 20%" xfId="263"/>
    <cellStyle name="Accent4 - 40%" xfId="264"/>
    <cellStyle name="Accent4 - 60%" xfId="265"/>
    <cellStyle name="Accent4_公安安全支出补充表5.14" xfId="266"/>
    <cellStyle name="Accent5" xfId="267"/>
    <cellStyle name="Accent5 - 20%" xfId="268"/>
    <cellStyle name="Accent5 - 40%" xfId="269"/>
    <cellStyle name="Accent5 - 60%" xfId="270"/>
    <cellStyle name="Accent5_公安安全支出补充表5.14" xfId="271"/>
    <cellStyle name="Accent6" xfId="272"/>
    <cellStyle name="Accent6 - 20%" xfId="273"/>
    <cellStyle name="Accent6 - 40%" xfId="274"/>
    <cellStyle name="Accent6 - 60%" xfId="275"/>
    <cellStyle name="Accent6_公安安全支出补充表5.14" xfId="276"/>
    <cellStyle name="args.style" xfId="277"/>
    <cellStyle name="Bad" xfId="278"/>
    <cellStyle name="Calc Currency (0)" xfId="279"/>
    <cellStyle name="Calc Currency (0) 2" xfId="280"/>
    <cellStyle name="Calc Currency (0)_Book1" xfId="281"/>
    <cellStyle name="Calc Currency (2)" xfId="282"/>
    <cellStyle name="Calc Percent (0)" xfId="283"/>
    <cellStyle name="Calc Percent (1)" xfId="284"/>
    <cellStyle name="Calc Percent (2)" xfId="285"/>
    <cellStyle name="Calc Units (0)" xfId="286"/>
    <cellStyle name="Calc Units (1)" xfId="287"/>
    <cellStyle name="Calc Units (2)" xfId="288"/>
    <cellStyle name="Calculation" xfId="289"/>
    <cellStyle name="category" xfId="290"/>
    <cellStyle name="Check Cell" xfId="291"/>
    <cellStyle name="Col Heads" xfId="292"/>
    <cellStyle name="ColLevel_0" xfId="293"/>
    <cellStyle name="Column_Title" xfId="294"/>
    <cellStyle name="Comma  - Style1" xfId="295"/>
    <cellStyle name="Comma  - Style2" xfId="296"/>
    <cellStyle name="Comma  - Style3" xfId="297"/>
    <cellStyle name="Comma  - Style4" xfId="298"/>
    <cellStyle name="Comma  - Style5" xfId="299"/>
    <cellStyle name="Comma  - Style6" xfId="300"/>
    <cellStyle name="Comma  - Style7" xfId="301"/>
    <cellStyle name="Comma  - Style8" xfId="302"/>
    <cellStyle name="Comma [0]" xfId="303"/>
    <cellStyle name="Comma [00]" xfId="304"/>
    <cellStyle name="comma zerodec" xfId="305"/>
    <cellStyle name="Comma,0" xfId="306"/>
    <cellStyle name="Comma,1" xfId="307"/>
    <cellStyle name="Comma,2" xfId="308"/>
    <cellStyle name="Comma[2]" xfId="309"/>
    <cellStyle name="Comma_ SG&amp;A Bridge " xfId="310"/>
    <cellStyle name="comma-d" xfId="311"/>
    <cellStyle name="Copied" xfId="312"/>
    <cellStyle name="COST1" xfId="313"/>
    <cellStyle name="Currency [0]" xfId="314"/>
    <cellStyle name="Currency [00]" xfId="315"/>
    <cellStyle name="Currency$[0]" xfId="316"/>
    <cellStyle name="Currency$[2]" xfId="317"/>
    <cellStyle name="Currency,0" xfId="318"/>
    <cellStyle name="Currency,2" xfId="319"/>
    <cellStyle name="Currency\[0]" xfId="320"/>
    <cellStyle name="Currency_ SG&amp;A Bridge " xfId="321"/>
    <cellStyle name="Currency1" xfId="322"/>
    <cellStyle name="Date" xfId="323"/>
    <cellStyle name="Date Short" xfId="324"/>
    <cellStyle name="Date_Book1" xfId="325"/>
    <cellStyle name="Dollar (zero dec)" xfId="326"/>
    <cellStyle name="Enter Currency (0)" xfId="327"/>
    <cellStyle name="Enter Currency (2)" xfId="328"/>
    <cellStyle name="Enter Units (0)" xfId="329"/>
    <cellStyle name="Enter Units (1)" xfId="330"/>
    <cellStyle name="Enter Units (2)" xfId="331"/>
    <cellStyle name="Entered" xfId="332"/>
    <cellStyle name="entry" xfId="333"/>
    <cellStyle name="entry box" xfId="334"/>
    <cellStyle name="Euro" xfId="335"/>
    <cellStyle name="Explanatory Text" xfId="336"/>
    <cellStyle name="EY House" xfId="337"/>
    <cellStyle name="e鯪9Y_x000b_" xfId="338"/>
    <cellStyle name="F2" xfId="339"/>
    <cellStyle name="F3" xfId="340"/>
    <cellStyle name="F4" xfId="341"/>
    <cellStyle name="F5" xfId="342"/>
    <cellStyle name="F6" xfId="343"/>
    <cellStyle name="F7" xfId="344"/>
    <cellStyle name="F8" xfId="345"/>
    <cellStyle name="Fixed" xfId="346"/>
    <cellStyle name="Followed Hyperlink_8-邢台折~3" xfId="347"/>
    <cellStyle name="Good" xfId="348"/>
    <cellStyle name="Grey" xfId="349"/>
    <cellStyle name="HEADER" xfId="350"/>
    <cellStyle name="Header1" xfId="351"/>
    <cellStyle name="Header2" xfId="352"/>
    <cellStyle name="Heading" xfId="353"/>
    <cellStyle name="Heading 1" xfId="354"/>
    <cellStyle name="Heading 2" xfId="355"/>
    <cellStyle name="Heading 3" xfId="356"/>
    <cellStyle name="Heading 4" xfId="357"/>
    <cellStyle name="Heading1" xfId="358"/>
    <cellStyle name="Heading2" xfId="359"/>
    <cellStyle name="Hyperlink_8-邢台折~3" xfId="360"/>
    <cellStyle name="Input" xfId="361"/>
    <cellStyle name="Input [yellow]" xfId="362"/>
    <cellStyle name="Input Cells" xfId="363"/>
    <cellStyle name="Input Cells 2" xfId="364"/>
    <cellStyle name="Input Cells_Book1" xfId="365"/>
    <cellStyle name="KPMG Heading 1" xfId="366"/>
    <cellStyle name="KPMG Heading 2" xfId="367"/>
    <cellStyle name="KPMG Heading 3" xfId="368"/>
    <cellStyle name="KPMG Heading 4" xfId="369"/>
    <cellStyle name="KPMG Normal" xfId="370"/>
    <cellStyle name="KPMG Normal Text" xfId="371"/>
    <cellStyle name="left" xfId="372"/>
    <cellStyle name="Link Currency (0)" xfId="373"/>
    <cellStyle name="Link Currency (2)" xfId="374"/>
    <cellStyle name="Link Units (0)" xfId="375"/>
    <cellStyle name="Link Units (1)" xfId="376"/>
    <cellStyle name="Link Units (2)" xfId="377"/>
    <cellStyle name="Linked Cell" xfId="378"/>
    <cellStyle name="Linked Cells" xfId="379"/>
    <cellStyle name="Linked Cells 2" xfId="380"/>
    <cellStyle name="Linked Cells_Book1" xfId="381"/>
    <cellStyle name="Millares [0]_96 Risk" xfId="382"/>
    <cellStyle name="Millares_96 Risk" xfId="383"/>
    <cellStyle name="Milliers [0]_!!!GO" xfId="384"/>
    <cellStyle name="Milliers_!!!GO" xfId="385"/>
    <cellStyle name="Model" xfId="386"/>
    <cellStyle name="Moneda [0]_96 Risk" xfId="387"/>
    <cellStyle name="Moneda_96 Risk" xfId="388"/>
    <cellStyle name="Monétaire [0]_!!!GO" xfId="389"/>
    <cellStyle name="Monétaire_!!!GO" xfId="390"/>
    <cellStyle name="Mon閠aire [0]_!!!GO" xfId="391"/>
    <cellStyle name="Mon閠aire_!!!GO" xfId="392"/>
    <cellStyle name="Neutral" xfId="393"/>
    <cellStyle name="New Times Roman" xfId="394"/>
    <cellStyle name="no dec" xfId="395"/>
    <cellStyle name="Norma,_laroux_4_营业在建 (2)_E21" xfId="396"/>
    <cellStyle name="Normal" xfId="397"/>
    <cellStyle name="Normal - Style1" xfId="398"/>
    <cellStyle name="Normal_ SG&amp;A Bridge " xfId="399"/>
    <cellStyle name="Normalny_Arkusz1" xfId="400"/>
    <cellStyle name="Note" xfId="401"/>
    <cellStyle name="Output" xfId="402"/>
    <cellStyle name="Output Amounts" xfId="403"/>
    <cellStyle name="Output Line Items" xfId="404"/>
    <cellStyle name="per.style" xfId="405"/>
    <cellStyle name="Percent [0%]" xfId="406"/>
    <cellStyle name="Percent [0.00%]" xfId="407"/>
    <cellStyle name="Percent [0]" xfId="408"/>
    <cellStyle name="Percent [00]" xfId="409"/>
    <cellStyle name="Percent [2]" xfId="410"/>
    <cellStyle name="Percent[0]" xfId="411"/>
    <cellStyle name="Percent[2]" xfId="412"/>
    <cellStyle name="Percent_!!!GO" xfId="413"/>
    <cellStyle name="Pourcentage_pldt" xfId="414"/>
    <cellStyle name="Prefilled" xfId="415"/>
    <cellStyle name="PrePop Currency (0)" xfId="416"/>
    <cellStyle name="PrePop Currency (2)" xfId="417"/>
    <cellStyle name="PrePop Units (0)" xfId="418"/>
    <cellStyle name="PrePop Units (1)" xfId="419"/>
    <cellStyle name="PrePop Units (2)" xfId="420"/>
    <cellStyle name="price" xfId="421"/>
    <cellStyle name="pricing" xfId="422"/>
    <cellStyle name="PSChar" xfId="423"/>
    <cellStyle name="PSDate" xfId="424"/>
    <cellStyle name="PSDec" xfId="425"/>
    <cellStyle name="PSHeading" xfId="426"/>
    <cellStyle name="PSInt" xfId="427"/>
    <cellStyle name="PSSpacer" xfId="428"/>
    <cellStyle name="revised" xfId="429"/>
    <cellStyle name="RevList" xfId="430"/>
    <cellStyle name="RevList 2" xfId="431"/>
    <cellStyle name="RowLevel_0" xfId="432"/>
    <cellStyle name="section" xfId="433"/>
    <cellStyle name="SOR" xfId="434"/>
    <cellStyle name="sstot" xfId="435"/>
    <cellStyle name="Standard_AREAS" xfId="436"/>
    <cellStyle name="style" xfId="437"/>
    <cellStyle name="style1" xfId="438"/>
    <cellStyle name="style2" xfId="439"/>
    <cellStyle name="subhead" xfId="440"/>
    <cellStyle name="Subtotal" xfId="441"/>
    <cellStyle name="t" xfId="442"/>
    <cellStyle name="t]_x000d__x000a_color schemes=默认 Windows_x000d__x000a__x000d__x000a_[color schemes]_x000d__x000a_Arizona=804000,FFFFFF,FFFFFF,0,FFFFFF,0,808040,C0C0C0,FFFFF" xfId="443"/>
    <cellStyle name="t_HVAC Equipment (3)" xfId="444"/>
    <cellStyle name="Text Indent A" xfId="445"/>
    <cellStyle name="Text Indent B" xfId="446"/>
    <cellStyle name="Text Indent C" xfId="447"/>
    <cellStyle name="Thousands" xfId="448"/>
    <cellStyle name="title" xfId="449"/>
    <cellStyle name="Total" xfId="450"/>
    <cellStyle name="Unprotect" xfId="451"/>
    <cellStyle name="Warning Text" xfId="452"/>
    <cellStyle name="wrap" xfId="453"/>
    <cellStyle name="パーセント_laroux" xfId="454"/>
    <cellStyle name="_PLDT" xfId="455"/>
    <cellStyle name="_Total (2)" xfId="456"/>
    <cellStyle name="だ[0]_PLDT" xfId="457"/>
    <cellStyle name="だ_PLDT" xfId="458"/>
    <cellStyle name="だ[0]_Total (2)" xfId="459"/>
    <cellStyle name="だ_Total (2)" xfId="460"/>
    <cellStyle name="む|靃0]_Revenuesy Lr L" xfId="461"/>
    <cellStyle name="む|靇Revenuenuesy L" xfId="462"/>
    <cellStyle name="百分比 2" xfId="463"/>
    <cellStyle name="百分比 2 2" xfId="464"/>
    <cellStyle name="百分比 2 2 2" xfId="465"/>
    <cellStyle name="百分比 2 3" xfId="466"/>
    <cellStyle name="百分比 2 3 2" xfId="467"/>
    <cellStyle name="百分比 2 4" xfId="468"/>
    <cellStyle name="百分比 2 4 2" xfId="469"/>
    <cellStyle name="百分比 2 5" xfId="470"/>
    <cellStyle name="百分比 2 5 2" xfId="471"/>
    <cellStyle name="百分比 2 6" xfId="472"/>
    <cellStyle name="百分比 3" xfId="473"/>
    <cellStyle name="百分比 3 2" xfId="474"/>
    <cellStyle name="百分比 4" xfId="475"/>
    <cellStyle name="百分比 4 2" xfId="476"/>
    <cellStyle name="百分比 4_Book1" xfId="477"/>
    <cellStyle name="百分比 5" xfId="478"/>
    <cellStyle name="百分比 5 2" xfId="479"/>
    <cellStyle name="百分比 6" xfId="480"/>
    <cellStyle name="百分比 6 2" xfId="481"/>
    <cellStyle name="百分比 7" xfId="482"/>
    <cellStyle name="捠壿 [0.00]_Region Orders (2)" xfId="483"/>
    <cellStyle name="捠壿_Region Orders (2)" xfId="484"/>
    <cellStyle name="编号" xfId="485"/>
    <cellStyle name="标题 1 2" xfId="486"/>
    <cellStyle name="标题 1 3" xfId="487"/>
    <cellStyle name="标题 2 2" xfId="488"/>
    <cellStyle name="标题 2 3" xfId="489"/>
    <cellStyle name="标题 3 2" xfId="490"/>
    <cellStyle name="标题 3 3" xfId="491"/>
    <cellStyle name="标题 4 2" xfId="492"/>
    <cellStyle name="标题 4 3" xfId="493"/>
    <cellStyle name="标题 5" xfId="494"/>
    <cellStyle name="标题 6" xfId="495"/>
    <cellStyle name="标题1" xfId="496"/>
    <cellStyle name="標準_1.中国建行主要会表格式" xfId="497"/>
    <cellStyle name="表标题" xfId="498"/>
    <cellStyle name="部门" xfId="499"/>
    <cellStyle name="差 2" xfId="500"/>
    <cellStyle name="差 3" xfId="501"/>
    <cellStyle name="差_~4190974" xfId="502"/>
    <cellStyle name="差_~5676413" xfId="503"/>
    <cellStyle name="差_00省级(打印)" xfId="504"/>
    <cellStyle name="差_00省级(定稿)" xfId="505"/>
    <cellStyle name="差_03昭通" xfId="506"/>
    <cellStyle name="差_0502通海县" xfId="507"/>
    <cellStyle name="差_05玉溪" xfId="508"/>
    <cellStyle name="差_0605石屏县" xfId="509"/>
    <cellStyle name="差_1003牟定县" xfId="510"/>
    <cellStyle name="差_1110洱源县" xfId="511"/>
    <cellStyle name="差_11大理" xfId="512"/>
    <cellStyle name="差_2、土地面积、人口、粮食产量基本情况" xfId="513"/>
    <cellStyle name="差_2006年分析表" xfId="514"/>
    <cellStyle name="差_2006年基础数据" xfId="515"/>
    <cellStyle name="差_2006年全省财力计算表（中央、决算）" xfId="516"/>
    <cellStyle name="差_2006年水利统计指标统计表" xfId="517"/>
    <cellStyle name="差_2006年在职人员情况" xfId="518"/>
    <cellStyle name="差_2007年检察院案件数" xfId="519"/>
    <cellStyle name="差_2007年可用财力" xfId="520"/>
    <cellStyle name="差_2007年人员分部门统计表" xfId="521"/>
    <cellStyle name="差_2007年政法部门业务指标" xfId="522"/>
    <cellStyle name="差_2008年县级公安保障标准落实奖励经费分配测算" xfId="523"/>
    <cellStyle name="差_2008云南省分县市中小学教职工统计表（教育厅提供）" xfId="524"/>
    <cellStyle name="差_2009年一般性转移支付标准工资" xfId="525"/>
    <cellStyle name="差_2009年一般性转移支付标准工资_~4190974" xfId="526"/>
    <cellStyle name="差_2009年一般性转移支付标准工资_~5676413" xfId="527"/>
    <cellStyle name="差_2009年一般性转移支付标准工资_不用软件计算9.1不考虑经费管理评价xl" xfId="528"/>
    <cellStyle name="差_2009年一般性转移支付标准工资_地方配套按人均增幅控制8.30xl" xfId="529"/>
    <cellStyle name="差_2009年一般性转移支付标准工资_地方配套按人均增幅控制8.30一般预算平均增幅、人均可用财力平均增幅两次控制、社会治安系数调整、案件数调整xl" xfId="530"/>
    <cellStyle name="差_2009年一般性转移支付标准工资_地方配套按人均增幅控制8.31（调整结案率后）xl" xfId="531"/>
    <cellStyle name="差_2009年一般性转移支付标准工资_奖励补助测算5.22测试" xfId="532"/>
    <cellStyle name="差_2009年一般性转移支付标准工资_奖励补助测算5.23新" xfId="533"/>
    <cellStyle name="差_2009年一般性转移支付标准工资_奖励补助测算5.24冯铸" xfId="534"/>
    <cellStyle name="差_2009年一般性转移支付标准工资_奖励补助测算7.23" xfId="535"/>
    <cellStyle name="差_2009年一般性转移支付标准工资_奖励补助测算7.25" xfId="536"/>
    <cellStyle name="差_2009年一般性转移支付标准工资_奖励补助测算7.25 (version 1) (version 1)" xfId="537"/>
    <cellStyle name="差_2020年部门预算" xfId="538"/>
    <cellStyle name="差_530623_2006年县级财政报表附表" xfId="539"/>
    <cellStyle name="差_530629_2006年县级财政报表附表" xfId="540"/>
    <cellStyle name="差_5334_2006年迪庆县级财政报表附表" xfId="541"/>
    <cellStyle name="差_Book1" xfId="542"/>
    <cellStyle name="差_Book1_1" xfId="543"/>
    <cellStyle name="差_Book1_2" xfId="544"/>
    <cellStyle name="差_Book2" xfId="545"/>
    <cellStyle name="差_M01-2(州市补助收入)" xfId="546"/>
    <cellStyle name="差_M03" xfId="547"/>
    <cellStyle name="差_不用软件计算9.1不考虑经费管理评价xl" xfId="548"/>
    <cellStyle name="差_财政供养人员" xfId="549"/>
    <cellStyle name="差_财政支出对上级的依赖程度" xfId="550"/>
    <cellStyle name="差_城建部门" xfId="551"/>
    <cellStyle name="差_地方配套按人均增幅控制8.30xl" xfId="552"/>
    <cellStyle name="差_地方配套按人均增幅控制8.30一般预算平均增幅、人均可用财力平均增幅两次控制、社会治安系数调整、案件数调整xl" xfId="553"/>
    <cellStyle name="差_地方配套按人均增幅控制8.31（调整结案率后）xl" xfId="554"/>
    <cellStyle name="差_第五部分(才淼、饶永宏）" xfId="555"/>
    <cellStyle name="差_第一部分：综合全" xfId="556"/>
    <cellStyle name="差_副本73283696546880457822010-04-29" xfId="557"/>
    <cellStyle name="差_副本73283696546880457822010-04-29 2" xfId="558"/>
    <cellStyle name="差_高中教师人数（教育厅1.6日提供）" xfId="559"/>
    <cellStyle name="差_汇总" xfId="560"/>
    <cellStyle name="差_汇总-县级财政报表附表" xfId="561"/>
    <cellStyle name="差_基础数据分析" xfId="562"/>
    <cellStyle name="差_检验表" xfId="563"/>
    <cellStyle name="差_检验表（调整后）" xfId="564"/>
    <cellStyle name="差_奖励补助测算5.22测试" xfId="565"/>
    <cellStyle name="差_奖励补助测算5.23新" xfId="566"/>
    <cellStyle name="差_奖励补助测算5.24冯铸" xfId="567"/>
    <cellStyle name="差_奖励补助测算7.23" xfId="568"/>
    <cellStyle name="差_奖励补助测算7.25" xfId="569"/>
    <cellStyle name="差_奖励补助测算7.25 (version 1) (version 1)" xfId="570"/>
    <cellStyle name="差_教师绩效工资测算表（离退休按各地上报数测算）2009年1月1日" xfId="571"/>
    <cellStyle name="差_教育厅提供义务教育及高中教师人数（2009年1月6日）" xfId="572"/>
    <cellStyle name="差_历年教师人数" xfId="573"/>
    <cellStyle name="差_丽江汇总" xfId="574"/>
    <cellStyle name="差_三季度－表二" xfId="575"/>
    <cellStyle name="差_卫生部门" xfId="576"/>
    <cellStyle name="差_文体广播部门" xfId="577"/>
    <cellStyle name="差_下半年禁毒办案经费分配2544.3万元" xfId="578"/>
    <cellStyle name="差_下半年禁吸戒毒经费1000万元" xfId="579"/>
    <cellStyle name="差_县级公安机关公用经费标准奖励测算方案（定稿）" xfId="580"/>
    <cellStyle name="差_县级基础数据" xfId="581"/>
    <cellStyle name="差_业务工作量指标" xfId="582"/>
    <cellStyle name="差_义务教育阶段教职工人数（教育厅提供最终）" xfId="583"/>
    <cellStyle name="差_云南农村义务教育统计表" xfId="584"/>
    <cellStyle name="差_云南省2008年中小学教师人数统计表" xfId="585"/>
    <cellStyle name="差_云南省2008年中小学教职工情况（教育厅提供20090101加工整理）" xfId="586"/>
    <cellStyle name="差_云南省2008年转移支付测算——州市本级考核部分及政策性测算" xfId="587"/>
    <cellStyle name="差_指标四" xfId="588"/>
    <cellStyle name="差_指标五" xfId="589"/>
    <cellStyle name="常规 10" xfId="590"/>
    <cellStyle name="常规 10 2" xfId="591"/>
    <cellStyle name="常规 10_2020年公共财政政府预算表测算编制稿12.6" xfId="592"/>
    <cellStyle name="常规 11" xfId="593"/>
    <cellStyle name="常规 11 2" xfId="594"/>
    <cellStyle name="常规 11 3" xfId="595"/>
    <cellStyle name="常规 11 4" xfId="596"/>
    <cellStyle name="常规 11_2020年公共财政政府预算表测算编制稿12.6" xfId="597"/>
    <cellStyle name="常规 12" xfId="598"/>
    <cellStyle name="常规 13" xfId="599"/>
    <cellStyle name="常规 14" xfId="600"/>
    <cellStyle name="常规 15" xfId="601"/>
    <cellStyle name="常规 16" xfId="602"/>
    <cellStyle name="常规 17" xfId="603"/>
    <cellStyle name="常规 18" xfId="604"/>
    <cellStyle name="常规 19" xfId="605"/>
    <cellStyle name="常规 2" xfId="606"/>
    <cellStyle name="常规 2 10" xfId="607"/>
    <cellStyle name="常规 2 11" xfId="608"/>
    <cellStyle name="常规 2 2" xfId="609"/>
    <cellStyle name="常规 2 2 2" xfId="610"/>
    <cellStyle name="常规 2 2 2 2" xfId="611"/>
    <cellStyle name="常规 2 2 2 3" xfId="612"/>
    <cellStyle name="常规 2 2 3" xfId="613"/>
    <cellStyle name="常规 2 2_Book1" xfId="614"/>
    <cellStyle name="常规 2 3" xfId="615"/>
    <cellStyle name="常规 2 3 2" xfId="616"/>
    <cellStyle name="常规 2 3_2020年公共财政政府预算表测算编制稿12.6" xfId="617"/>
    <cellStyle name="常规 2 4" xfId="618"/>
    <cellStyle name="常规 2 4 2" xfId="619"/>
    <cellStyle name="常规 2 4_Book1" xfId="620"/>
    <cellStyle name="常规 2 5" xfId="621"/>
    <cellStyle name="常规 2 5 2" xfId="622"/>
    <cellStyle name="常规 2 5_Book1" xfId="623"/>
    <cellStyle name="常规 2 6" xfId="624"/>
    <cellStyle name="常规 2 7" xfId="625"/>
    <cellStyle name="常规 2 8" xfId="626"/>
    <cellStyle name="常规 2 9" xfId="627"/>
    <cellStyle name="常规 24" xfId="628"/>
    <cellStyle name="常规 3" xfId="629"/>
    <cellStyle name="常规 3 2" xfId="630"/>
    <cellStyle name="常规 3_2020年公共财政政府预算表测算编制稿12.6" xfId="631"/>
    <cellStyle name="常规 30" xfId="632"/>
    <cellStyle name="常规 4" xfId="633"/>
    <cellStyle name="常规 4 2" xfId="634"/>
    <cellStyle name="常规 4 2 2" xfId="635"/>
    <cellStyle name="常规 4 2 2 2" xfId="636"/>
    <cellStyle name="常规 4 2_经济资本报表2010" xfId="637"/>
    <cellStyle name="常规 4_2010年预算申报表(2010-02)" xfId="638"/>
    <cellStyle name="常规 48" xfId="639"/>
    <cellStyle name="常规 5" xfId="640"/>
    <cellStyle name="常规 5 2" xfId="641"/>
    <cellStyle name="常规 5_Book1" xfId="642"/>
    <cellStyle name="常规 6" xfId="643"/>
    <cellStyle name="常规 6 2" xfId="644"/>
    <cellStyle name="常规 6_Book1" xfId="645"/>
    <cellStyle name="常规 7" xfId="646"/>
    <cellStyle name="常规 7 2" xfId="647"/>
    <cellStyle name="常规 7_Book1" xfId="648"/>
    <cellStyle name="常规 8" xfId="649"/>
    <cellStyle name="常规 8 2" xfId="650"/>
    <cellStyle name="常规 8_2020年公共财政政府预算表测算编制稿12.6" xfId="651"/>
    <cellStyle name="常规 9" xfId="652"/>
    <cellStyle name="常规 9 2" xfId="653"/>
    <cellStyle name="常规_2020年公共财政预算调整方案（政府常务会10.18）" xfId="654"/>
    <cellStyle name="常规_2020年新增收入和债券拟分配表(1)" xfId="655"/>
    <cellStyle name="常规_2020年新增收入和债券拟分配表(1)_调整预算附件：直达及一般债劵资金" xfId="656"/>
    <cellStyle name="常规_Sheet1_1" xfId="657"/>
    <cellStyle name="超级链接_NEGS" xfId="658"/>
    <cellStyle name="超链接 2" xfId="659"/>
    <cellStyle name="分级显示行_1_13区汇总" xfId="660"/>
    <cellStyle name="分级显示列_1_Book1" xfId="661"/>
    <cellStyle name="公司标准表" xfId="662"/>
    <cellStyle name="公司标准表 2" xfId="663"/>
    <cellStyle name="归盒啦_95" xfId="664"/>
    <cellStyle name="好 2" xfId="665"/>
    <cellStyle name="好 3" xfId="666"/>
    <cellStyle name="好_~4190974" xfId="667"/>
    <cellStyle name="好_~5676413" xfId="668"/>
    <cellStyle name="好_00省级(打印)" xfId="669"/>
    <cellStyle name="好_00省级(定稿)" xfId="670"/>
    <cellStyle name="好_03昭通" xfId="671"/>
    <cellStyle name="好_0502通海县" xfId="672"/>
    <cellStyle name="好_05玉溪" xfId="673"/>
    <cellStyle name="好_0605石屏县" xfId="674"/>
    <cellStyle name="好_1003牟定县" xfId="675"/>
    <cellStyle name="好_1110洱源县" xfId="676"/>
    <cellStyle name="好_11大理" xfId="677"/>
    <cellStyle name="好_2、土地面积、人口、粮食产量基本情况" xfId="678"/>
    <cellStyle name="好_2006年分析表" xfId="679"/>
    <cellStyle name="好_2006年基础数据" xfId="680"/>
    <cellStyle name="好_2006年全省财力计算表（中央、决算）" xfId="681"/>
    <cellStyle name="好_2006年水利统计指标统计表" xfId="682"/>
    <cellStyle name="好_2006年在职人员情况" xfId="683"/>
    <cellStyle name="好_2007年检察院案件数" xfId="684"/>
    <cellStyle name="好_2007年可用财力" xfId="685"/>
    <cellStyle name="好_2007年人员分部门统计表" xfId="686"/>
    <cellStyle name="好_2007年政法部门业务指标" xfId="687"/>
    <cellStyle name="好_2008年县级公安保障标准落实奖励经费分配测算" xfId="688"/>
    <cellStyle name="好_2008云南省分县市中小学教职工统计表（教育厅提供）" xfId="689"/>
    <cellStyle name="好_2009年一般性转移支付标准工资" xfId="690"/>
    <cellStyle name="好_2009年一般性转移支付标准工资_~4190974" xfId="691"/>
    <cellStyle name="好_2009年一般性转移支付标准工资_~5676413" xfId="692"/>
    <cellStyle name="好_2009年一般性转移支付标准工资_不用软件计算9.1不考虑经费管理评价xl" xfId="693"/>
    <cellStyle name="好_2009年一般性转移支付标准工资_地方配套按人均增幅控制8.30xl" xfId="694"/>
    <cellStyle name="好_2009年一般性转移支付标准工资_地方配套按人均增幅控制8.30一般预算平均增幅、人均可用财力平均增幅两次控制、社会治安系数调整、案件数调整xl" xfId="695"/>
    <cellStyle name="好_2009年一般性转移支付标准工资_地方配套按人均增幅控制8.31（调整结案率后）xl" xfId="696"/>
    <cellStyle name="好_2009年一般性转移支付标准工资_奖励补助测算5.22测试" xfId="697"/>
    <cellStyle name="好_2009年一般性转移支付标准工资_奖励补助测算5.23新" xfId="698"/>
    <cellStyle name="好_2009年一般性转移支付标准工资_奖励补助测算5.24冯铸" xfId="699"/>
    <cellStyle name="好_2009年一般性转移支付标准工资_奖励补助测算7.23" xfId="700"/>
    <cellStyle name="好_2009年一般性转移支付标准工资_奖励补助测算7.25" xfId="701"/>
    <cellStyle name="好_2009年一般性转移支付标准工资_奖励补助测算7.25 (version 1) (version 1)" xfId="702"/>
    <cellStyle name="好_2020年部门预算" xfId="703"/>
    <cellStyle name="好_530623_2006年县级财政报表附表" xfId="704"/>
    <cellStyle name="好_530629_2006年县级财政报表附表" xfId="705"/>
    <cellStyle name="好_5334_2006年迪庆县级财政报表附表" xfId="706"/>
    <cellStyle name="好_Book1" xfId="707"/>
    <cellStyle name="好_Book1_1" xfId="708"/>
    <cellStyle name="好_Book1_2" xfId="709"/>
    <cellStyle name="好_Book2" xfId="710"/>
    <cellStyle name="好_M01-2(州市补助收入)" xfId="711"/>
    <cellStyle name="好_M03" xfId="712"/>
    <cellStyle name="好_不用软件计算9.1不考虑经费管理评价xl" xfId="713"/>
    <cellStyle name="好_财政供养人员" xfId="714"/>
    <cellStyle name="好_财政支出对上级的依赖程度" xfId="715"/>
    <cellStyle name="好_城建部门" xfId="716"/>
    <cellStyle name="好_地方配套按人均增幅控制8.30xl" xfId="717"/>
    <cellStyle name="好_地方配套按人均增幅控制8.30一般预算平均增幅、人均可用财力平均增幅两次控制、社会治安系数调整、案件数调整xl" xfId="718"/>
    <cellStyle name="好_地方配套按人均增幅控制8.31（调整结案率后）xl" xfId="719"/>
    <cellStyle name="好_第五部分(才淼、饶永宏）" xfId="720"/>
    <cellStyle name="好_第一部分：综合全" xfId="721"/>
    <cellStyle name="好_副本73283696546880457822010-04-29" xfId="722"/>
    <cellStyle name="好_副本73283696546880457822010-04-29 2" xfId="723"/>
    <cellStyle name="好_高中教师人数（教育厅1.6日提供）" xfId="724"/>
    <cellStyle name="好_汇总" xfId="725"/>
    <cellStyle name="好_汇总-县级财政报表附表" xfId="726"/>
    <cellStyle name="好_基础数据分析" xfId="727"/>
    <cellStyle name="好_检验表" xfId="728"/>
    <cellStyle name="好_检验表（调整后）" xfId="729"/>
    <cellStyle name="好_奖励补助测算5.22测试" xfId="730"/>
    <cellStyle name="好_奖励补助测算5.23新" xfId="731"/>
    <cellStyle name="好_奖励补助测算5.24冯铸" xfId="732"/>
    <cellStyle name="好_奖励补助测算7.23" xfId="733"/>
    <cellStyle name="好_奖励补助测算7.25" xfId="734"/>
    <cellStyle name="好_奖励补助测算7.25 (version 1) (version 1)" xfId="735"/>
    <cellStyle name="好_教师绩效工资测算表（离退休按各地上报数测算）2009年1月1日" xfId="736"/>
    <cellStyle name="好_教育厅提供义务教育及高中教师人数（2009年1月6日）" xfId="737"/>
    <cellStyle name="好_历年教师人数" xfId="738"/>
    <cellStyle name="好_丽江汇总" xfId="739"/>
    <cellStyle name="好_三季度－表二" xfId="740"/>
    <cellStyle name="好_卫生部门" xfId="741"/>
    <cellStyle name="好_文体广播部门" xfId="742"/>
    <cellStyle name="好_下半年禁毒办案经费分配2544.3万元" xfId="743"/>
    <cellStyle name="好_下半年禁吸戒毒经费1000万元" xfId="744"/>
    <cellStyle name="好_县级公安机关公用经费标准奖励测算方案（定稿）" xfId="745"/>
    <cellStyle name="好_县级基础数据" xfId="746"/>
    <cellStyle name="好_业务工作量指标" xfId="747"/>
    <cellStyle name="好_义务教育阶段教职工人数（教育厅提供最终）" xfId="748"/>
    <cellStyle name="好_云南农村义务教育统计表" xfId="749"/>
    <cellStyle name="好_云南省2008年中小学教师人数统计表" xfId="750"/>
    <cellStyle name="好_云南省2008年中小学教职工情况（教育厅提供20090101加工整理）" xfId="751"/>
    <cellStyle name="好_云南省2008年转移支付测算——州市本级考核部分及政策性测算" xfId="752"/>
    <cellStyle name="好_指标四" xfId="753"/>
    <cellStyle name="好_指标五" xfId="754"/>
    <cellStyle name="桁区切り [0.00]_１１月価格表" xfId="755"/>
    <cellStyle name="桁区切り_１１月価格表" xfId="756"/>
    <cellStyle name="后继超级链接_NEGS" xfId="757"/>
    <cellStyle name="后继超链接" xfId="758"/>
    <cellStyle name="汇总 2" xfId="759"/>
    <cellStyle name="汇总 2 2" xfId="760"/>
    <cellStyle name="汇总 3" xfId="761"/>
    <cellStyle name="汇总 3 2" xfId="762"/>
    <cellStyle name="计算 2" xfId="763"/>
    <cellStyle name="计算 3" xfId="764"/>
    <cellStyle name="检查单元格 2" xfId="765"/>
    <cellStyle name="检查单元格 3" xfId="766"/>
    <cellStyle name="解释性文本 2" xfId="767"/>
    <cellStyle name="解释性文本 3" xfId="768"/>
    <cellStyle name="借出原因" xfId="769"/>
    <cellStyle name="警告文本 2" xfId="770"/>
    <cellStyle name="警告文本 3" xfId="771"/>
    <cellStyle name="链接单元格 2" xfId="772"/>
    <cellStyle name="链接单元格 3" xfId="773"/>
    <cellStyle name="霓付 [0]_ +Foil &amp; -FOIL &amp; PAPER" xfId="774"/>
    <cellStyle name="霓付_ +Foil &amp; -FOIL &amp; PAPER" xfId="775"/>
    <cellStyle name="烹拳 [0]_ +Foil &amp; -FOIL &amp; PAPER" xfId="776"/>
    <cellStyle name="烹拳_ +Foil &amp; -FOIL &amp; PAPER" xfId="777"/>
    <cellStyle name="砯刽 [0]_PLDT" xfId="778"/>
    <cellStyle name="砯刽_PLDT" xfId="779"/>
    <cellStyle name="普通_ 白土" xfId="780"/>
    <cellStyle name="千分位[0]_ 白土" xfId="781"/>
    <cellStyle name="千分位_ 白土" xfId="782"/>
    <cellStyle name="千位[0]_ 方正PC" xfId="783"/>
    <cellStyle name="千位_ 方正PC" xfId="784"/>
    <cellStyle name="千位分隔 2" xfId="785"/>
    <cellStyle name="千位分隔 2 2" xfId="786"/>
    <cellStyle name="千位分隔 2 3" xfId="787"/>
    <cellStyle name="千位分隔 3" xfId="788"/>
    <cellStyle name="千位分隔 3 2" xfId="789"/>
    <cellStyle name="千位分隔 4" xfId="790"/>
    <cellStyle name="千位分隔 5" xfId="791"/>
    <cellStyle name="千位分隔[0] 2" xfId="792"/>
    <cellStyle name="千位分隔[0] 3" xfId="793"/>
    <cellStyle name="钎霖_4岿角利" xfId="794"/>
    <cellStyle name="强调 1" xfId="795"/>
    <cellStyle name="强调 2" xfId="796"/>
    <cellStyle name="强调 3" xfId="797"/>
    <cellStyle name="强调文字颜色 1 2" xfId="798"/>
    <cellStyle name="强调文字颜色 1 3" xfId="799"/>
    <cellStyle name="强调文字颜色 2 2" xfId="800"/>
    <cellStyle name="强调文字颜色 2 3" xfId="801"/>
    <cellStyle name="强调文字颜色 3 2" xfId="802"/>
    <cellStyle name="强调文字颜色 3 3" xfId="803"/>
    <cellStyle name="强调文字颜色 4 2" xfId="804"/>
    <cellStyle name="强调文字颜色 4 3" xfId="805"/>
    <cellStyle name="强调文字颜色 5 2" xfId="806"/>
    <cellStyle name="强调文字颜色 5 3" xfId="807"/>
    <cellStyle name="强调文字颜色 6 2" xfId="808"/>
    <cellStyle name="强调文字颜色 6 3" xfId="809"/>
    <cellStyle name="日期" xfId="810"/>
    <cellStyle name="商品名称" xfId="811"/>
    <cellStyle name="适中 2" xfId="812"/>
    <cellStyle name="适中 3" xfId="813"/>
    <cellStyle name="输出 2" xfId="814"/>
    <cellStyle name="输出 3" xfId="815"/>
    <cellStyle name="输入 2" xfId="816"/>
    <cellStyle name="输入 3" xfId="817"/>
    <cellStyle name="数量" xfId="818"/>
    <cellStyle name="数字" xfId="819"/>
    <cellStyle name="通貨 [0.00]_１１月価格表" xfId="820"/>
    <cellStyle name="通貨_１１月価格表" xfId="821"/>
    <cellStyle name="㼿㼿㼿㼿?" xfId="822"/>
    <cellStyle name="未定义" xfId="823"/>
    <cellStyle name="小数" xfId="824"/>
    <cellStyle name="样式 1" xfId="825"/>
    <cellStyle name="样式 1 2" xfId="826"/>
    <cellStyle name="样式 1_2008年中间业务计划（汇总）" xfId="827"/>
    <cellStyle name="一般_EXPENSE" xfId="828"/>
    <cellStyle name="昗弨_FWBS1100" xfId="829"/>
    <cellStyle name="寘嬫愗傝 [0.00]_Region Orders (2)" xfId="830"/>
    <cellStyle name="寘嬫愗傝_Region Orders (2)" xfId="831"/>
    <cellStyle name="注释 2" xfId="832"/>
    <cellStyle name="注释 3" xfId="833"/>
    <cellStyle name="资产" xfId="834"/>
    <cellStyle name="콤마 [0]_1.24분기 평가표 " xfId="835"/>
    <cellStyle name="콤마_1.24분기 평가표 " xfId="836"/>
    <cellStyle name="통화 [0]_1.24분기 평가표 " xfId="837"/>
    <cellStyle name="통화_1.24분기 평가표 " xfId="838"/>
    <cellStyle name="표준_(업무)평가단" xfId="83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showZeros="0" tabSelected="1" workbookViewId="0">
      <pane ySplit="5" topLeftCell="A6" activePane="bottomLeft" state="frozen"/>
      <selection/>
      <selection pane="bottomLeft" activeCell="J4" sqref="J4"/>
    </sheetView>
  </sheetViews>
  <sheetFormatPr defaultColWidth="9" defaultRowHeight="13.5" outlineLevelCol="7"/>
  <cols>
    <col min="1" max="1" width="24.625" customWidth="1"/>
    <col min="2" max="2" width="9.25"/>
    <col min="3" max="3" width="10" customWidth="1"/>
    <col min="5" max="5" width="22.875" customWidth="1"/>
    <col min="6" max="6" width="8.625" customWidth="1"/>
    <col min="7" max="8" width="9.625" customWidth="1"/>
  </cols>
  <sheetData>
    <row r="1" s="212" customFormat="1" ht="19" customHeight="1" spans="1:8">
      <c r="A1" s="173" t="s">
        <v>0</v>
      </c>
      <c r="B1" s="173"/>
      <c r="C1" s="173"/>
      <c r="D1" s="173"/>
      <c r="E1" s="173"/>
      <c r="F1" s="173"/>
      <c r="G1" s="173"/>
      <c r="H1" s="173"/>
    </row>
    <row r="2" ht="29.1" customHeight="1" spans="1:8">
      <c r="A2" s="296" t="s">
        <v>1</v>
      </c>
      <c r="B2" s="296"/>
      <c r="C2" s="296"/>
      <c r="D2" s="296"/>
      <c r="E2" s="296"/>
      <c r="F2" s="296"/>
      <c r="G2" s="296"/>
      <c r="H2" s="296"/>
    </row>
    <row r="3" ht="15" spans="1:8">
      <c r="A3" s="297"/>
      <c r="B3" s="298"/>
      <c r="C3" s="298"/>
      <c r="D3" s="298"/>
      <c r="E3" s="299"/>
      <c r="F3" s="300" t="s">
        <v>2</v>
      </c>
      <c r="G3" s="300"/>
      <c r="H3" s="300"/>
    </row>
    <row r="4" ht="21" customHeight="1" spans="1:8">
      <c r="A4" s="301" t="s">
        <v>3</v>
      </c>
      <c r="B4" s="302"/>
      <c r="C4" s="302"/>
      <c r="D4" s="303"/>
      <c r="E4" s="304" t="s">
        <v>4</v>
      </c>
      <c r="F4" s="304"/>
      <c r="G4" s="304"/>
      <c r="H4" s="304"/>
    </row>
    <row r="5" ht="24" spans="1:8">
      <c r="A5" s="305" t="s">
        <v>5</v>
      </c>
      <c r="B5" s="306" t="s">
        <v>6</v>
      </c>
      <c r="C5" s="306" t="s">
        <v>7</v>
      </c>
      <c r="D5" s="306" t="s">
        <v>8</v>
      </c>
      <c r="E5" s="305" t="s">
        <v>9</v>
      </c>
      <c r="F5" s="306" t="s">
        <v>6</v>
      </c>
      <c r="G5" s="306" t="s">
        <v>7</v>
      </c>
      <c r="H5" s="306" t="s">
        <v>8</v>
      </c>
    </row>
    <row r="6" ht="21.95" customHeight="1" spans="1:8">
      <c r="A6" s="307" t="s">
        <v>10</v>
      </c>
      <c r="B6" s="308">
        <f>SUM(B7:B8)</f>
        <v>61620</v>
      </c>
      <c r="C6" s="309">
        <f>D6-B6</f>
        <v>-1777</v>
      </c>
      <c r="D6" s="308">
        <f>SUM(D7:D8)</f>
        <v>59843</v>
      </c>
      <c r="E6" s="310" t="s">
        <v>11</v>
      </c>
      <c r="F6" s="311">
        <v>293653</v>
      </c>
      <c r="G6" s="311">
        <f>SUM(G7:G11)</f>
        <v>15301</v>
      </c>
      <c r="H6" s="311">
        <f>F6+G6</f>
        <v>308954</v>
      </c>
    </row>
    <row r="7" ht="27" spans="1:8">
      <c r="A7" s="312" t="s">
        <v>12</v>
      </c>
      <c r="B7" s="309">
        <v>43165</v>
      </c>
      <c r="C7" s="309">
        <f t="shared" ref="C7:C32" si="0">D7-B7</f>
        <v>10</v>
      </c>
      <c r="D7" s="313">
        <v>43175</v>
      </c>
      <c r="E7" s="314" t="s">
        <v>13</v>
      </c>
      <c r="F7" s="309"/>
      <c r="G7" s="315">
        <v>9236</v>
      </c>
      <c r="H7" s="315"/>
    </row>
    <row r="8" ht="15" spans="1:8">
      <c r="A8" s="312" t="s">
        <v>14</v>
      </c>
      <c r="B8" s="309">
        <v>18455</v>
      </c>
      <c r="C8" s="309">
        <f t="shared" si="0"/>
        <v>-1787</v>
      </c>
      <c r="D8" s="313">
        <v>16668</v>
      </c>
      <c r="E8" s="316" t="s">
        <v>15</v>
      </c>
      <c r="F8" s="309"/>
      <c r="G8" s="315">
        <v>7400</v>
      </c>
      <c r="H8" s="315"/>
    </row>
    <row r="9" ht="15" spans="1:8">
      <c r="A9" s="307" t="s">
        <v>16</v>
      </c>
      <c r="B9" s="317">
        <f>SUM(B10+B11+B22)</f>
        <v>238421</v>
      </c>
      <c r="C9" s="309">
        <f t="shared" si="0"/>
        <v>-10080</v>
      </c>
      <c r="D9" s="317">
        <f>SUM(D10+D11+D22)</f>
        <v>228341</v>
      </c>
      <c r="E9" s="316" t="s">
        <v>17</v>
      </c>
      <c r="F9" s="309"/>
      <c r="G9" s="315">
        <v>165</v>
      </c>
      <c r="H9" s="315"/>
    </row>
    <row r="10" ht="27" spans="1:8">
      <c r="A10" s="307" t="s">
        <v>18</v>
      </c>
      <c r="B10" s="317">
        <v>4511</v>
      </c>
      <c r="C10" s="309">
        <f t="shared" si="0"/>
        <v>0</v>
      </c>
      <c r="D10" s="317">
        <v>4511</v>
      </c>
      <c r="E10" s="316" t="s">
        <v>19</v>
      </c>
      <c r="F10" s="309"/>
      <c r="G10" s="315">
        <v>-1500</v>
      </c>
      <c r="H10" s="315"/>
    </row>
    <row r="11" ht="15" spans="1:8">
      <c r="A11" s="318" t="s">
        <v>20</v>
      </c>
      <c r="B11" s="317">
        <f>SUM(B12+B21)</f>
        <v>202445</v>
      </c>
      <c r="C11" s="309">
        <f t="shared" si="0"/>
        <v>-1615</v>
      </c>
      <c r="D11" s="317">
        <f>SUM(D12+D21)</f>
        <v>200830</v>
      </c>
      <c r="E11" s="316"/>
      <c r="F11" s="309"/>
      <c r="G11" s="315"/>
      <c r="H11" s="315"/>
    </row>
    <row r="12" ht="19" customHeight="1" spans="1:8">
      <c r="A12" s="312" t="s">
        <v>21</v>
      </c>
      <c r="B12" s="313">
        <f>SUM(B13:B20)</f>
        <v>104229</v>
      </c>
      <c r="C12" s="309">
        <f t="shared" si="0"/>
        <v>3993</v>
      </c>
      <c r="D12" s="313">
        <f>SUM(D13:D20)</f>
        <v>108222</v>
      </c>
      <c r="E12" s="316"/>
      <c r="F12" s="309"/>
      <c r="G12" s="315"/>
      <c r="H12" s="315"/>
    </row>
    <row r="13" ht="27" spans="1:8">
      <c r="A13" s="312" t="s">
        <v>22</v>
      </c>
      <c r="B13" s="319">
        <v>46758</v>
      </c>
      <c r="C13" s="309">
        <f t="shared" si="0"/>
        <v>764</v>
      </c>
      <c r="D13" s="313">
        <v>47522</v>
      </c>
      <c r="E13" s="316"/>
      <c r="F13" s="309"/>
      <c r="G13" s="315"/>
      <c r="H13" s="315"/>
    </row>
    <row r="14" ht="27" spans="1:8">
      <c r="A14" s="312" t="s">
        <v>23</v>
      </c>
      <c r="B14" s="319">
        <v>10125</v>
      </c>
      <c r="C14" s="309">
        <f t="shared" si="0"/>
        <v>0</v>
      </c>
      <c r="D14" s="313">
        <v>10125</v>
      </c>
      <c r="E14" s="320"/>
      <c r="F14" s="309"/>
      <c r="G14" s="315"/>
      <c r="H14" s="315"/>
    </row>
    <row r="15" ht="15" spans="1:8">
      <c r="A15" s="312" t="s">
        <v>24</v>
      </c>
      <c r="B15" s="319">
        <v>8517</v>
      </c>
      <c r="C15" s="309">
        <f t="shared" si="0"/>
        <v>0</v>
      </c>
      <c r="D15" s="313">
        <v>8517</v>
      </c>
      <c r="E15" s="320"/>
      <c r="F15" s="309"/>
      <c r="G15" s="315"/>
      <c r="H15" s="315"/>
    </row>
    <row r="16" ht="27" spans="1:8">
      <c r="A16" s="312" t="s">
        <v>25</v>
      </c>
      <c r="B16" s="319">
        <v>180</v>
      </c>
      <c r="C16" s="309">
        <f t="shared" si="0"/>
        <v>0</v>
      </c>
      <c r="D16" s="313">
        <v>180</v>
      </c>
      <c r="E16" s="314"/>
      <c r="F16" s="309"/>
      <c r="G16" s="315"/>
      <c r="H16" s="311"/>
    </row>
    <row r="17" ht="27" spans="1:8">
      <c r="A17" s="312" t="s">
        <v>26</v>
      </c>
      <c r="B17" s="319">
        <v>15150</v>
      </c>
      <c r="C17" s="309">
        <f t="shared" si="0"/>
        <v>350</v>
      </c>
      <c r="D17" s="313">
        <v>15500</v>
      </c>
      <c r="E17" s="314"/>
      <c r="F17" s="309"/>
      <c r="G17" s="315"/>
      <c r="H17" s="311"/>
    </row>
    <row r="18" ht="27" spans="1:8">
      <c r="A18" s="312" t="s">
        <v>27</v>
      </c>
      <c r="B18" s="319">
        <v>14306</v>
      </c>
      <c r="C18" s="309">
        <f t="shared" si="0"/>
        <v>2494</v>
      </c>
      <c r="D18" s="313">
        <v>16800</v>
      </c>
      <c r="E18" s="321"/>
      <c r="F18" s="309"/>
      <c r="G18" s="315"/>
      <c r="H18" s="311"/>
    </row>
    <row r="19" ht="27" spans="1:8">
      <c r="A19" s="312" t="s">
        <v>28</v>
      </c>
      <c r="B19" s="111">
        <v>38</v>
      </c>
      <c r="C19" s="309">
        <f t="shared" si="0"/>
        <v>0</v>
      </c>
      <c r="D19" s="313">
        <v>38</v>
      </c>
      <c r="E19" s="322"/>
      <c r="F19" s="309"/>
      <c r="G19" s="315"/>
      <c r="H19" s="311"/>
    </row>
    <row r="20" ht="15" spans="1:8">
      <c r="A20" s="312" t="s">
        <v>29</v>
      </c>
      <c r="B20" s="319">
        <v>9155</v>
      </c>
      <c r="C20" s="309">
        <f t="shared" si="0"/>
        <v>385</v>
      </c>
      <c r="D20" s="313">
        <v>9540</v>
      </c>
      <c r="E20" s="322"/>
      <c r="F20" s="309"/>
      <c r="G20" s="315"/>
      <c r="H20" s="311"/>
    </row>
    <row r="21" ht="27" spans="1:8">
      <c r="A21" s="312" t="s">
        <v>30</v>
      </c>
      <c r="B21" s="313">
        <v>98216</v>
      </c>
      <c r="C21" s="309">
        <f t="shared" si="0"/>
        <v>-5608</v>
      </c>
      <c r="D21" s="313">
        <v>92608</v>
      </c>
      <c r="E21" s="322"/>
      <c r="F21" s="309"/>
      <c r="G21" s="315"/>
      <c r="H21" s="311"/>
    </row>
    <row r="22" ht="21" customHeight="1" spans="1:8">
      <c r="A22" s="307" t="s">
        <v>31</v>
      </c>
      <c r="B22" s="323">
        <v>31465</v>
      </c>
      <c r="C22" s="309">
        <f t="shared" si="0"/>
        <v>-8465</v>
      </c>
      <c r="D22" s="317">
        <v>23000</v>
      </c>
      <c r="E22" s="310" t="s">
        <v>32</v>
      </c>
      <c r="F22" s="311">
        <v>3500</v>
      </c>
      <c r="G22" s="311"/>
      <c r="H22" s="311">
        <v>3500</v>
      </c>
    </row>
    <row r="23" ht="21" customHeight="1" spans="1:8">
      <c r="A23" s="307" t="s">
        <v>33</v>
      </c>
      <c r="B23" s="317">
        <v>0</v>
      </c>
      <c r="C23" s="309">
        <f t="shared" si="0"/>
        <v>33461</v>
      </c>
      <c r="D23" s="317">
        <f>D24+D25</f>
        <v>33461</v>
      </c>
      <c r="E23" s="310" t="s">
        <v>34</v>
      </c>
      <c r="F23" s="317">
        <v>10068</v>
      </c>
      <c r="G23" s="311">
        <f>H23-F23</f>
        <v>26061</v>
      </c>
      <c r="H23" s="311">
        <v>36129</v>
      </c>
    </row>
    <row r="24" ht="20.1" customHeight="1" spans="1:8">
      <c r="A24" s="312" t="s">
        <v>35</v>
      </c>
      <c r="B24" s="313">
        <v>0</v>
      </c>
      <c r="C24" s="309">
        <f t="shared" si="0"/>
        <v>26061</v>
      </c>
      <c r="D24" s="313">
        <v>26061</v>
      </c>
      <c r="E24" s="314"/>
      <c r="F24" s="313"/>
      <c r="G24" s="313"/>
      <c r="H24" s="315"/>
    </row>
    <row r="25" ht="20.1" customHeight="1" spans="1:8">
      <c r="A25" s="312" t="s">
        <v>36</v>
      </c>
      <c r="B25" s="313">
        <v>0</v>
      </c>
      <c r="C25" s="309">
        <f t="shared" si="0"/>
        <v>7400</v>
      </c>
      <c r="D25" s="313">
        <v>7400</v>
      </c>
      <c r="E25" s="314"/>
      <c r="F25" s="313"/>
      <c r="G25" s="313"/>
      <c r="H25" s="315"/>
    </row>
    <row r="26" ht="23.25" customHeight="1" spans="1:8">
      <c r="A26" s="307" t="s">
        <v>37</v>
      </c>
      <c r="B26" s="317">
        <f>SUM(B27+B30)</f>
        <v>5000</v>
      </c>
      <c r="C26" s="309">
        <f t="shared" si="0"/>
        <v>1862</v>
      </c>
      <c r="D26" s="317">
        <f>SUM(D27+D30)</f>
        <v>6862</v>
      </c>
      <c r="E26" s="324"/>
      <c r="F26" s="311"/>
      <c r="G26" s="311"/>
      <c r="H26" s="311"/>
    </row>
    <row r="27" ht="23.1" customHeight="1" spans="1:8">
      <c r="A27" s="312" t="s">
        <v>38</v>
      </c>
      <c r="B27" s="313">
        <f>SUM(B28:B29)</f>
        <v>5000</v>
      </c>
      <c r="C27" s="309">
        <f t="shared" si="0"/>
        <v>0</v>
      </c>
      <c r="D27" s="313">
        <f>SUM(D28:D29)</f>
        <v>5000</v>
      </c>
      <c r="E27" s="324"/>
      <c r="F27" s="311"/>
      <c r="G27" s="311"/>
      <c r="H27" s="311"/>
    </row>
    <row r="28" ht="23.1" customHeight="1" spans="1:8">
      <c r="A28" s="312" t="s">
        <v>39</v>
      </c>
      <c r="B28" s="313"/>
      <c r="C28" s="309">
        <f t="shared" si="0"/>
        <v>0</v>
      </c>
      <c r="D28" s="313"/>
      <c r="E28" s="324"/>
      <c r="F28" s="311"/>
      <c r="G28" s="311"/>
      <c r="H28" s="311"/>
    </row>
    <row r="29" ht="23.1" customHeight="1" spans="1:8">
      <c r="A29" s="312" t="s">
        <v>40</v>
      </c>
      <c r="B29" s="313">
        <v>5000</v>
      </c>
      <c r="C29" s="309">
        <f t="shared" si="0"/>
        <v>0</v>
      </c>
      <c r="D29" s="313">
        <v>5000</v>
      </c>
      <c r="E29" s="324"/>
      <c r="F29" s="311"/>
      <c r="G29" s="311"/>
      <c r="H29" s="311"/>
    </row>
    <row r="30" ht="27" spans="1:8">
      <c r="A30" s="312" t="s">
        <v>41</v>
      </c>
      <c r="B30" s="313"/>
      <c r="C30" s="309">
        <f t="shared" si="0"/>
        <v>1862</v>
      </c>
      <c r="D30" s="313">
        <v>1862</v>
      </c>
      <c r="E30" s="324"/>
      <c r="F30" s="311"/>
      <c r="G30" s="311"/>
      <c r="H30" s="311"/>
    </row>
    <row r="31" ht="29.25" customHeight="1" spans="1:8">
      <c r="A31" s="307" t="s">
        <v>42</v>
      </c>
      <c r="B31" s="317">
        <v>2180</v>
      </c>
      <c r="C31" s="309">
        <f t="shared" si="0"/>
        <v>17896</v>
      </c>
      <c r="D31" s="317">
        <v>20076</v>
      </c>
      <c r="E31" s="310" t="s">
        <v>43</v>
      </c>
      <c r="F31" s="308">
        <v>0</v>
      </c>
      <c r="G31" s="308"/>
      <c r="H31" s="311"/>
    </row>
    <row r="32" ht="30" customHeight="1" spans="1:8">
      <c r="A32" s="325" t="s">
        <v>44</v>
      </c>
      <c r="B32" s="317">
        <f>B6+B9+B23+B26+B31</f>
        <v>307221</v>
      </c>
      <c r="C32" s="308">
        <f t="shared" si="0"/>
        <v>41362</v>
      </c>
      <c r="D32" s="317">
        <f>D6+D9+D23+D26+D31</f>
        <v>348583</v>
      </c>
      <c r="E32" s="324" t="s">
        <v>45</v>
      </c>
      <c r="F32" s="308">
        <f>F6+F22+F23+F31</f>
        <v>307221</v>
      </c>
      <c r="G32" s="311">
        <f>H32-F32</f>
        <v>41362</v>
      </c>
      <c r="H32" s="308">
        <f>H6+H22+H23+H31</f>
        <v>348583</v>
      </c>
    </row>
  </sheetData>
  <mergeCells count="6">
    <mergeCell ref="A1:H1"/>
    <mergeCell ref="A2:H2"/>
    <mergeCell ref="B3:C3"/>
    <mergeCell ref="F3:H3"/>
    <mergeCell ref="A4:D4"/>
    <mergeCell ref="E4:H4"/>
  </mergeCells>
  <pageMargins left="0.751388888888889" right="0.751388888888889" top="1" bottom="1" header="0.5" footer="0.5"/>
  <pageSetup paperSize="9" scale="8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29"/>
  <sheetViews>
    <sheetView topLeftCell="A13" workbookViewId="0">
      <selection activeCell="I36" sqref="I36"/>
    </sheetView>
  </sheetViews>
  <sheetFormatPr defaultColWidth="9" defaultRowHeight="13.5"/>
  <cols>
    <col min="1" max="1" width="20.25" customWidth="1"/>
    <col min="2" max="2" width="20.75" customWidth="1"/>
    <col min="3" max="3" width="12.25" customWidth="1"/>
    <col min="4" max="4" width="12.625" customWidth="1"/>
    <col min="5" max="5" width="30.5" customWidth="1"/>
    <col min="9" max="9" width="23.5" customWidth="1"/>
  </cols>
  <sheetData>
    <row r="1" spans="1:5">
      <c r="A1" s="55" t="s">
        <v>468</v>
      </c>
      <c r="B1" s="55"/>
      <c r="C1" s="55"/>
      <c r="D1" s="55"/>
      <c r="E1" s="55"/>
    </row>
    <row r="2" ht="21" spans="1:5">
      <c r="A2" s="56" t="s">
        <v>469</v>
      </c>
      <c r="B2" s="56"/>
      <c r="C2" s="57"/>
      <c r="D2" s="56"/>
      <c r="E2" s="56"/>
    </row>
    <row r="3" spans="1:5">
      <c r="A3" s="58"/>
      <c r="B3" s="59"/>
      <c r="C3" s="60"/>
      <c r="D3" s="61"/>
      <c r="E3" s="61" t="s">
        <v>2</v>
      </c>
    </row>
    <row r="4" spans="1:5">
      <c r="A4" s="62" t="s">
        <v>128</v>
      </c>
      <c r="B4" s="62" t="s">
        <v>127</v>
      </c>
      <c r="C4" s="63" t="s">
        <v>470</v>
      </c>
      <c r="D4" s="64" t="s">
        <v>471</v>
      </c>
      <c r="E4" s="64" t="s">
        <v>130</v>
      </c>
    </row>
    <row r="5" spans="1:5">
      <c r="A5" s="65" t="s">
        <v>472</v>
      </c>
      <c r="B5" s="48" t="s">
        <v>473</v>
      </c>
      <c r="C5" s="66">
        <v>21.5</v>
      </c>
      <c r="D5" s="67">
        <v>15</v>
      </c>
      <c r="E5" s="68" t="s">
        <v>474</v>
      </c>
    </row>
    <row r="6" spans="1:5">
      <c r="A6" s="65" t="s">
        <v>472</v>
      </c>
      <c r="B6" s="17" t="s">
        <v>475</v>
      </c>
      <c r="C6" s="66">
        <v>24</v>
      </c>
      <c r="D6" s="69">
        <f>C6*1</f>
        <v>24</v>
      </c>
      <c r="E6" s="68" t="s">
        <v>474</v>
      </c>
    </row>
    <row r="7" spans="1:5">
      <c r="A7" s="65" t="s">
        <v>472</v>
      </c>
      <c r="B7" s="17" t="s">
        <v>476</v>
      </c>
      <c r="C7" s="66">
        <v>4.5075</v>
      </c>
      <c r="D7" s="69">
        <f>C7*0.7</f>
        <v>3.15525</v>
      </c>
      <c r="E7" s="68" t="s">
        <v>474</v>
      </c>
    </row>
    <row r="8" spans="1:5">
      <c r="A8" s="65" t="s">
        <v>472</v>
      </c>
      <c r="B8" s="17" t="s">
        <v>477</v>
      </c>
      <c r="C8" s="66">
        <v>8.635</v>
      </c>
      <c r="D8" s="69">
        <f>C8*0.8</f>
        <v>6.908</v>
      </c>
      <c r="E8" s="68" t="s">
        <v>474</v>
      </c>
    </row>
    <row r="9" spans="1:5">
      <c r="A9" s="65" t="s">
        <v>478</v>
      </c>
      <c r="B9" s="17" t="s">
        <v>479</v>
      </c>
      <c r="C9" s="66">
        <v>40</v>
      </c>
      <c r="D9" s="69">
        <f>C9*0.7</f>
        <v>28</v>
      </c>
      <c r="E9" s="68" t="s">
        <v>480</v>
      </c>
    </row>
    <row r="10" spans="1:5">
      <c r="A10" s="65" t="s">
        <v>472</v>
      </c>
      <c r="B10" s="17" t="s">
        <v>481</v>
      </c>
      <c r="C10" s="66">
        <v>13.5714</v>
      </c>
      <c r="D10" s="67">
        <v>9.5</v>
      </c>
      <c r="E10" s="68" t="s">
        <v>482</v>
      </c>
    </row>
    <row r="11" spans="1:5">
      <c r="A11" s="65" t="s">
        <v>472</v>
      </c>
      <c r="B11" s="17" t="s">
        <v>461</v>
      </c>
      <c r="C11" s="66">
        <v>0.76</v>
      </c>
      <c r="D11" s="69">
        <f t="shared" ref="D11:D19" si="0">C11*0.7</f>
        <v>0.532</v>
      </c>
      <c r="E11" s="68" t="s">
        <v>474</v>
      </c>
    </row>
    <row r="12" spans="1:5">
      <c r="A12" s="65" t="s">
        <v>472</v>
      </c>
      <c r="B12" s="17" t="s">
        <v>439</v>
      </c>
      <c r="C12" s="66">
        <v>2.2</v>
      </c>
      <c r="D12" s="69">
        <f t="shared" si="0"/>
        <v>1.54</v>
      </c>
      <c r="E12" s="68" t="s">
        <v>483</v>
      </c>
    </row>
    <row r="13" spans="1:5">
      <c r="A13" s="65" t="s">
        <v>472</v>
      </c>
      <c r="B13" s="17" t="s">
        <v>442</v>
      </c>
      <c r="C13" s="66">
        <v>0.28</v>
      </c>
      <c r="D13" s="69">
        <f t="shared" si="0"/>
        <v>0.196</v>
      </c>
      <c r="E13" s="68" t="s">
        <v>474</v>
      </c>
    </row>
    <row r="14" spans="1:5">
      <c r="A14" s="65" t="s">
        <v>472</v>
      </c>
      <c r="B14" s="17" t="s">
        <v>484</v>
      </c>
      <c r="C14" s="66">
        <v>6.51</v>
      </c>
      <c r="D14" s="69">
        <f t="shared" si="0"/>
        <v>4.557</v>
      </c>
      <c r="E14" s="68" t="s">
        <v>474</v>
      </c>
    </row>
    <row r="15" spans="1:5">
      <c r="A15" s="65" t="s">
        <v>472</v>
      </c>
      <c r="B15" s="17" t="s">
        <v>485</v>
      </c>
      <c r="C15" s="66">
        <v>2.05</v>
      </c>
      <c r="D15" s="69">
        <f t="shared" si="0"/>
        <v>1.435</v>
      </c>
      <c r="E15" s="68" t="s">
        <v>474</v>
      </c>
    </row>
    <row r="16" spans="1:5">
      <c r="A16" s="65" t="s">
        <v>472</v>
      </c>
      <c r="B16" s="17" t="s">
        <v>486</v>
      </c>
      <c r="C16" s="66">
        <v>2.75</v>
      </c>
      <c r="D16" s="69">
        <f t="shared" si="0"/>
        <v>1.925</v>
      </c>
      <c r="E16" s="68" t="s">
        <v>474</v>
      </c>
    </row>
    <row r="17" spans="1:5">
      <c r="A17" s="65" t="s">
        <v>472</v>
      </c>
      <c r="B17" s="17" t="s">
        <v>487</v>
      </c>
      <c r="C17" s="66">
        <v>2.13</v>
      </c>
      <c r="D17" s="69">
        <f t="shared" si="0"/>
        <v>1.491</v>
      </c>
      <c r="E17" s="68" t="s">
        <v>474</v>
      </c>
    </row>
    <row r="18" spans="1:9">
      <c r="A18" s="65" t="s">
        <v>472</v>
      </c>
      <c r="B18" s="17" t="s">
        <v>488</v>
      </c>
      <c r="C18" s="66">
        <v>18.12</v>
      </c>
      <c r="D18" s="69">
        <f t="shared" si="0"/>
        <v>12.684</v>
      </c>
      <c r="E18" s="68" t="s">
        <v>489</v>
      </c>
      <c r="I18" s="26"/>
    </row>
    <row r="19" spans="1:5">
      <c r="A19" s="65" t="s">
        <v>472</v>
      </c>
      <c r="B19" s="17" t="s">
        <v>490</v>
      </c>
      <c r="C19" s="66">
        <v>1.37319</v>
      </c>
      <c r="D19" s="69">
        <f t="shared" si="0"/>
        <v>0.961233</v>
      </c>
      <c r="E19" s="68" t="s">
        <v>491</v>
      </c>
    </row>
    <row r="20" spans="1:5">
      <c r="A20" s="65" t="s">
        <v>478</v>
      </c>
      <c r="B20" s="17" t="s">
        <v>492</v>
      </c>
      <c r="C20" s="66">
        <v>120</v>
      </c>
      <c r="D20" s="69">
        <f>C20*0.65</f>
        <v>78</v>
      </c>
      <c r="E20" s="68" t="s">
        <v>482</v>
      </c>
    </row>
    <row r="21" spans="1:5">
      <c r="A21" s="65" t="s">
        <v>472</v>
      </c>
      <c r="B21" s="17" t="s">
        <v>493</v>
      </c>
      <c r="C21" s="66">
        <v>2.322</v>
      </c>
      <c r="D21" s="69">
        <f>C21*0.6</f>
        <v>1.3932</v>
      </c>
      <c r="E21" s="68" t="s">
        <v>474</v>
      </c>
    </row>
    <row r="22" ht="21" customHeight="1" spans="1:5">
      <c r="A22" s="65" t="s">
        <v>478</v>
      </c>
      <c r="B22" s="20" t="s">
        <v>422</v>
      </c>
      <c r="C22" s="66">
        <v>72.2073</v>
      </c>
      <c r="D22" s="67">
        <v>57.766</v>
      </c>
      <c r="E22" s="48" t="s">
        <v>482</v>
      </c>
    </row>
    <row r="23" spans="1:5">
      <c r="A23" s="65" t="s">
        <v>472</v>
      </c>
      <c r="B23" s="20" t="s">
        <v>198</v>
      </c>
      <c r="C23" s="70">
        <v>10.93</v>
      </c>
      <c r="D23" s="71">
        <v>8.2</v>
      </c>
      <c r="E23" s="72" t="s">
        <v>494</v>
      </c>
    </row>
    <row r="24" spans="1:5">
      <c r="A24" s="65" t="s">
        <v>495</v>
      </c>
      <c r="B24" s="21"/>
      <c r="C24" s="70">
        <v>190.4</v>
      </c>
      <c r="D24" s="71">
        <v>142.8</v>
      </c>
      <c r="E24" s="72"/>
    </row>
    <row r="25" spans="1:5">
      <c r="A25" s="65" t="s">
        <v>496</v>
      </c>
      <c r="B25" s="22"/>
      <c r="C25" s="70">
        <v>5.4</v>
      </c>
      <c r="D25" s="71">
        <v>4</v>
      </c>
      <c r="E25" s="68"/>
    </row>
    <row r="26" ht="21" customHeight="1" spans="1:5">
      <c r="A26" s="65" t="s">
        <v>496</v>
      </c>
      <c r="B26" s="73" t="s">
        <v>497</v>
      </c>
      <c r="C26" s="70">
        <v>100.6</v>
      </c>
      <c r="D26" s="71">
        <v>65.39</v>
      </c>
      <c r="E26" s="8" t="s">
        <v>482</v>
      </c>
    </row>
    <row r="27" ht="18.95" customHeight="1" spans="1:5">
      <c r="A27" s="65" t="s">
        <v>496</v>
      </c>
      <c r="B27" s="73" t="s">
        <v>498</v>
      </c>
      <c r="C27" s="66">
        <v>85.0369</v>
      </c>
      <c r="D27" s="67">
        <v>50</v>
      </c>
      <c r="E27" s="8" t="s">
        <v>482</v>
      </c>
    </row>
    <row r="28" ht="33" customHeight="1" spans="1:5">
      <c r="A28" s="26" t="s">
        <v>499</v>
      </c>
      <c r="B28" s="17" t="s">
        <v>165</v>
      </c>
      <c r="C28" s="74"/>
      <c r="D28" s="67">
        <v>49.17</v>
      </c>
      <c r="E28" s="26" t="s">
        <v>500</v>
      </c>
    </row>
    <row r="29" ht="33" customHeight="1" spans="1:5">
      <c r="A29" s="30" t="s">
        <v>418</v>
      </c>
      <c r="B29" s="22"/>
      <c r="C29" s="75">
        <f>SUM(C5:C27)</f>
        <v>735.28329</v>
      </c>
      <c r="D29" s="76">
        <f>SUM(D5:D28)</f>
        <v>568.603683</v>
      </c>
      <c r="E29" s="26"/>
    </row>
  </sheetData>
  <mergeCells count="4">
    <mergeCell ref="A1:E1"/>
    <mergeCell ref="A2:E2"/>
    <mergeCell ref="B23:B25"/>
    <mergeCell ref="E23:E2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4"/>
  <sheetViews>
    <sheetView topLeftCell="A280" workbookViewId="0">
      <selection activeCell="C252" sqref="C252"/>
    </sheetView>
  </sheetViews>
  <sheetFormatPr defaultColWidth="9" defaultRowHeight="13.5"/>
  <cols>
    <col min="1" max="1" width="16.875" customWidth="1"/>
    <col min="2" max="2" width="62.625" customWidth="1"/>
    <col min="3" max="3" width="10.375" style="1" customWidth="1"/>
    <col min="4" max="4" width="10.625" style="1" customWidth="1"/>
    <col min="5" max="5" width="13.5" style="1" customWidth="1"/>
    <col min="6" max="6" width="11.375" customWidth="1"/>
  </cols>
  <sheetData>
    <row r="1" ht="27" spans="1:6">
      <c r="A1" s="2" t="s">
        <v>501</v>
      </c>
      <c r="B1" s="2"/>
      <c r="C1" s="3"/>
      <c r="D1" s="3"/>
      <c r="E1" s="3"/>
      <c r="F1" s="2"/>
    </row>
    <row r="2" spans="5:6">
      <c r="E2" s="1" t="s">
        <v>2</v>
      </c>
      <c r="F2" s="4"/>
    </row>
    <row r="3" ht="29.1" customHeight="1" spans="1:6">
      <c r="A3" s="5" t="s">
        <v>502</v>
      </c>
      <c r="B3" s="5" t="s">
        <v>503</v>
      </c>
      <c r="C3" s="6" t="s">
        <v>504</v>
      </c>
      <c r="D3" s="6" t="s">
        <v>505</v>
      </c>
      <c r="E3" s="6" t="s">
        <v>506</v>
      </c>
      <c r="F3" s="5" t="s">
        <v>254</v>
      </c>
    </row>
    <row r="4" ht="21" customHeight="1" spans="1:6">
      <c r="A4" s="7" t="s">
        <v>507</v>
      </c>
      <c r="B4" s="8" t="s">
        <v>508</v>
      </c>
      <c r="C4" s="9">
        <v>84</v>
      </c>
      <c r="D4" s="9">
        <v>0</v>
      </c>
      <c r="E4" s="9">
        <f t="shared" ref="E4:E28" si="0">C4-D4</f>
        <v>84</v>
      </c>
      <c r="F4" s="10"/>
    </row>
    <row r="5" ht="18.95" customHeight="1" spans="1:6">
      <c r="A5" s="11"/>
      <c r="B5" s="8" t="s">
        <v>509</v>
      </c>
      <c r="C5" s="9">
        <v>50</v>
      </c>
      <c r="D5" s="9">
        <v>0</v>
      </c>
      <c r="E5" s="9">
        <f t="shared" si="0"/>
        <v>50</v>
      </c>
      <c r="F5" s="10"/>
    </row>
    <row r="6" ht="20.1" customHeight="1" spans="1:6">
      <c r="A6" s="11"/>
      <c r="B6" s="8" t="s">
        <v>510</v>
      </c>
      <c r="C6" s="9">
        <v>80</v>
      </c>
      <c r="D6" s="9">
        <v>0</v>
      </c>
      <c r="E6" s="9">
        <f t="shared" si="0"/>
        <v>80</v>
      </c>
      <c r="F6" s="10"/>
    </row>
    <row r="7" ht="18" customHeight="1" spans="1:6">
      <c r="A7" s="11"/>
      <c r="B7" s="8" t="s">
        <v>511</v>
      </c>
      <c r="C7" s="9">
        <v>104</v>
      </c>
      <c r="D7" s="9">
        <v>0</v>
      </c>
      <c r="E7" s="9">
        <f t="shared" si="0"/>
        <v>104</v>
      </c>
      <c r="F7" s="10"/>
    </row>
    <row r="8" ht="18" customHeight="1" spans="1:6">
      <c r="A8" s="12"/>
      <c r="B8" s="8" t="s">
        <v>512</v>
      </c>
      <c r="C8" s="9">
        <v>2663.81</v>
      </c>
      <c r="D8" s="9">
        <v>1841.23</v>
      </c>
      <c r="E8" s="9">
        <f t="shared" si="0"/>
        <v>822.58</v>
      </c>
      <c r="F8" s="10"/>
    </row>
    <row r="9" ht="21" customHeight="1" spans="1:6">
      <c r="A9" s="13" t="s">
        <v>513</v>
      </c>
      <c r="B9" s="8" t="s">
        <v>514</v>
      </c>
      <c r="C9" s="9">
        <v>12416</v>
      </c>
      <c r="D9" s="9">
        <v>11984</v>
      </c>
      <c r="E9" s="9">
        <f t="shared" si="0"/>
        <v>432</v>
      </c>
      <c r="F9" s="10"/>
    </row>
    <row r="10" spans="1:6">
      <c r="A10" s="7" t="s">
        <v>515</v>
      </c>
      <c r="B10" s="8" t="s">
        <v>516</v>
      </c>
      <c r="C10" s="9">
        <v>194</v>
      </c>
      <c r="D10" s="9">
        <v>0</v>
      </c>
      <c r="E10" s="9">
        <f t="shared" si="0"/>
        <v>194</v>
      </c>
      <c r="F10" s="10"/>
    </row>
    <row r="11" spans="1:6">
      <c r="A11" s="11"/>
      <c r="B11" s="8" t="s">
        <v>517</v>
      </c>
      <c r="C11" s="9">
        <v>120</v>
      </c>
      <c r="D11" s="9">
        <v>0</v>
      </c>
      <c r="E11" s="9">
        <f t="shared" si="0"/>
        <v>120</v>
      </c>
      <c r="F11" s="10"/>
    </row>
    <row r="12" spans="1:6">
      <c r="A12" s="12"/>
      <c r="B12" s="8" t="s">
        <v>518</v>
      </c>
      <c r="C12" s="9">
        <v>100</v>
      </c>
      <c r="D12" s="9">
        <v>0</v>
      </c>
      <c r="E12" s="9">
        <f t="shared" si="0"/>
        <v>100</v>
      </c>
      <c r="F12" s="10"/>
    </row>
    <row r="13" spans="1:6">
      <c r="A13" s="7" t="s">
        <v>519</v>
      </c>
      <c r="B13" s="8" t="s">
        <v>520</v>
      </c>
      <c r="C13" s="9">
        <v>40</v>
      </c>
      <c r="D13" s="9">
        <v>0</v>
      </c>
      <c r="E13" s="9">
        <f t="shared" si="0"/>
        <v>40</v>
      </c>
      <c r="F13" s="10"/>
    </row>
    <row r="14" ht="18" customHeight="1" spans="1:6">
      <c r="A14" s="12"/>
      <c r="B14" s="8" t="s">
        <v>521</v>
      </c>
      <c r="C14" s="9">
        <v>245</v>
      </c>
      <c r="D14" s="9">
        <v>0</v>
      </c>
      <c r="E14" s="9">
        <f t="shared" si="0"/>
        <v>245</v>
      </c>
      <c r="F14" s="10"/>
    </row>
    <row r="15" spans="1:6">
      <c r="A15" s="7" t="s">
        <v>522</v>
      </c>
      <c r="B15" s="8" t="s">
        <v>523</v>
      </c>
      <c r="C15" s="9">
        <v>106</v>
      </c>
      <c r="D15" s="9">
        <v>0</v>
      </c>
      <c r="E15" s="9">
        <f t="shared" si="0"/>
        <v>106</v>
      </c>
      <c r="F15" s="10"/>
    </row>
    <row r="16" spans="1:6">
      <c r="A16" s="12"/>
      <c r="B16" s="8" t="s">
        <v>524</v>
      </c>
      <c r="C16" s="9">
        <v>60</v>
      </c>
      <c r="D16" s="9">
        <v>0</v>
      </c>
      <c r="E16" s="9">
        <f t="shared" si="0"/>
        <v>60</v>
      </c>
      <c r="F16" s="10"/>
    </row>
    <row r="17" ht="18" customHeight="1" spans="1:6">
      <c r="A17" s="13" t="s">
        <v>525</v>
      </c>
      <c r="B17" s="8" t="s">
        <v>526</v>
      </c>
      <c r="C17" s="9">
        <v>90</v>
      </c>
      <c r="D17" s="9">
        <v>0</v>
      </c>
      <c r="E17" s="9">
        <f t="shared" si="0"/>
        <v>90</v>
      </c>
      <c r="F17" s="10"/>
    </row>
    <row r="18" ht="15.95" customHeight="1" spans="1:6">
      <c r="A18" s="13" t="s">
        <v>527</v>
      </c>
      <c r="B18" s="8" t="s">
        <v>528</v>
      </c>
      <c r="C18" s="9">
        <v>60</v>
      </c>
      <c r="D18" s="9">
        <v>0</v>
      </c>
      <c r="E18" s="9">
        <f t="shared" si="0"/>
        <v>60</v>
      </c>
      <c r="F18" s="10"/>
    </row>
    <row r="19" ht="18" customHeight="1" spans="1:6">
      <c r="A19" s="13" t="s">
        <v>529</v>
      </c>
      <c r="B19" s="8" t="s">
        <v>530</v>
      </c>
      <c r="C19" s="9">
        <v>2371</v>
      </c>
      <c r="D19" s="9">
        <v>1660</v>
      </c>
      <c r="E19" s="9">
        <f t="shared" si="0"/>
        <v>711</v>
      </c>
      <c r="F19" s="10"/>
    </row>
    <row r="20" ht="18" customHeight="1" spans="1:6">
      <c r="A20" s="13" t="s">
        <v>531</v>
      </c>
      <c r="B20" s="8" t="s">
        <v>532</v>
      </c>
      <c r="C20" s="9">
        <v>155</v>
      </c>
      <c r="D20" s="9">
        <v>0</v>
      </c>
      <c r="E20" s="9">
        <f t="shared" si="0"/>
        <v>155</v>
      </c>
      <c r="F20" s="10"/>
    </row>
    <row r="21" spans="1:6">
      <c r="A21" s="7" t="s">
        <v>533</v>
      </c>
      <c r="B21" s="8" t="s">
        <v>534</v>
      </c>
      <c r="C21" s="9">
        <v>54</v>
      </c>
      <c r="D21" s="9">
        <v>0</v>
      </c>
      <c r="E21" s="9">
        <f t="shared" si="0"/>
        <v>54</v>
      </c>
      <c r="F21" s="10"/>
    </row>
    <row r="22" spans="1:6">
      <c r="A22" s="12"/>
      <c r="B22" s="8" t="s">
        <v>535</v>
      </c>
      <c r="C22" s="9">
        <v>553.86</v>
      </c>
      <c r="D22" s="9">
        <v>383.34</v>
      </c>
      <c r="E22" s="9">
        <f t="shared" si="0"/>
        <v>170.52</v>
      </c>
      <c r="F22" s="10"/>
    </row>
    <row r="23" spans="1:6">
      <c r="A23" s="7" t="s">
        <v>536</v>
      </c>
      <c r="B23" s="8" t="s">
        <v>537</v>
      </c>
      <c r="C23" s="9">
        <v>346</v>
      </c>
      <c r="D23" s="9">
        <v>0</v>
      </c>
      <c r="E23" s="9">
        <f t="shared" si="0"/>
        <v>346</v>
      </c>
      <c r="F23" s="10"/>
    </row>
    <row r="24" spans="1:6">
      <c r="A24" s="11"/>
      <c r="B24" s="8" t="s">
        <v>538</v>
      </c>
      <c r="C24" s="9">
        <v>800</v>
      </c>
      <c r="D24" s="9">
        <v>0</v>
      </c>
      <c r="E24" s="9">
        <f t="shared" si="0"/>
        <v>800</v>
      </c>
      <c r="F24" s="10"/>
    </row>
    <row r="25" spans="1:6">
      <c r="A25" s="11"/>
      <c r="B25" s="8" t="s">
        <v>539</v>
      </c>
      <c r="C25" s="9">
        <v>130</v>
      </c>
      <c r="D25" s="9">
        <v>0</v>
      </c>
      <c r="E25" s="9">
        <f t="shared" si="0"/>
        <v>130</v>
      </c>
      <c r="F25" s="10"/>
    </row>
    <row r="26" spans="1:6">
      <c r="A26" s="11"/>
      <c r="B26" s="8" t="s">
        <v>540</v>
      </c>
      <c r="C26" s="9">
        <v>54.5</v>
      </c>
      <c r="D26" s="9">
        <v>0</v>
      </c>
      <c r="E26" s="9">
        <f t="shared" si="0"/>
        <v>54.5</v>
      </c>
      <c r="F26" s="10"/>
    </row>
    <row r="27" ht="15" customHeight="1" spans="1:6">
      <c r="A27" s="11"/>
      <c r="B27" s="8" t="s">
        <v>541</v>
      </c>
      <c r="C27" s="9">
        <v>49</v>
      </c>
      <c r="D27" s="9">
        <v>0</v>
      </c>
      <c r="E27" s="9">
        <f t="shared" si="0"/>
        <v>49</v>
      </c>
      <c r="F27" s="10"/>
    </row>
    <row r="28" ht="18" customHeight="1" spans="1:6">
      <c r="A28" s="12"/>
      <c r="B28" s="8" t="s">
        <v>542</v>
      </c>
      <c r="C28" s="9">
        <v>103</v>
      </c>
      <c r="D28" s="9">
        <v>0</v>
      </c>
      <c r="E28" s="9">
        <f t="shared" si="0"/>
        <v>103</v>
      </c>
      <c r="F28" s="10"/>
    </row>
    <row r="29" ht="20.1" customHeight="1" spans="1:6">
      <c r="A29" s="14" t="s">
        <v>543</v>
      </c>
      <c r="B29" s="8"/>
      <c r="C29" s="15">
        <f>SUM(C4:C28)</f>
        <v>21029.17</v>
      </c>
      <c r="D29" s="15">
        <f>SUM(D4:D28)</f>
        <v>15868.57</v>
      </c>
      <c r="E29" s="15">
        <f>SUM(E4:E28)</f>
        <v>5160.6</v>
      </c>
      <c r="F29" s="10"/>
    </row>
    <row r="30" spans="1:6">
      <c r="A30" s="13" t="s">
        <v>131</v>
      </c>
      <c r="B30" s="8" t="s">
        <v>544</v>
      </c>
      <c r="C30" s="9">
        <v>30</v>
      </c>
      <c r="D30" s="9">
        <v>0</v>
      </c>
      <c r="E30" s="9">
        <v>30</v>
      </c>
      <c r="F30" s="10"/>
    </row>
    <row r="31" spans="1:6">
      <c r="A31" s="13"/>
      <c r="B31" s="8" t="s">
        <v>545</v>
      </c>
      <c r="C31" s="9">
        <v>40</v>
      </c>
      <c r="D31" s="9">
        <v>0</v>
      </c>
      <c r="E31" s="9">
        <v>40</v>
      </c>
      <c r="F31" s="10"/>
    </row>
    <row r="32" spans="1:6">
      <c r="A32" s="13"/>
      <c r="B32" s="8" t="s">
        <v>546</v>
      </c>
      <c r="C32" s="9">
        <v>50</v>
      </c>
      <c r="D32" s="9">
        <v>0</v>
      </c>
      <c r="E32" s="9">
        <v>50</v>
      </c>
      <c r="F32" s="10"/>
    </row>
    <row r="33" spans="1:6">
      <c r="A33" s="13"/>
      <c r="B33" s="8" t="s">
        <v>547</v>
      </c>
      <c r="C33" s="9">
        <v>64.6</v>
      </c>
      <c r="D33" s="9">
        <v>0</v>
      </c>
      <c r="E33" s="9">
        <v>64.6</v>
      </c>
      <c r="F33" s="10"/>
    </row>
    <row r="34" spans="1:6">
      <c r="A34" s="13"/>
      <c r="B34" s="8" t="s">
        <v>548</v>
      </c>
      <c r="C34" s="9">
        <v>140</v>
      </c>
      <c r="D34" s="9">
        <v>70</v>
      </c>
      <c r="E34" s="9">
        <v>70</v>
      </c>
      <c r="F34" s="10"/>
    </row>
    <row r="35" spans="1:6">
      <c r="A35" s="14" t="s">
        <v>543</v>
      </c>
      <c r="B35" s="8"/>
      <c r="C35" s="15">
        <f>SUM(C30:C34)</f>
        <v>324.6</v>
      </c>
      <c r="D35" s="15">
        <f>SUM(D30:D34)</f>
        <v>70</v>
      </c>
      <c r="E35" s="15">
        <f>SUM(E30:E34)</f>
        <v>254.6</v>
      </c>
      <c r="F35" s="10"/>
    </row>
    <row r="36" spans="1:6">
      <c r="A36" s="7" t="s">
        <v>549</v>
      </c>
      <c r="B36" s="8" t="s">
        <v>550</v>
      </c>
      <c r="C36" s="9"/>
      <c r="D36" s="9">
        <v>0</v>
      </c>
      <c r="E36" s="9">
        <v>56</v>
      </c>
      <c r="F36" s="10"/>
    </row>
    <row r="37" spans="1:6">
      <c r="A37" s="11"/>
      <c r="B37" s="8" t="s">
        <v>551</v>
      </c>
      <c r="C37" s="9"/>
      <c r="D37" s="9">
        <v>0</v>
      </c>
      <c r="E37" s="9">
        <v>64</v>
      </c>
      <c r="F37" s="10"/>
    </row>
    <row r="38" spans="1:6">
      <c r="A38" s="11"/>
      <c r="B38" s="8" t="s">
        <v>552</v>
      </c>
      <c r="C38" s="9"/>
      <c r="D38" s="9">
        <v>0</v>
      </c>
      <c r="E38" s="9" t="s">
        <v>553</v>
      </c>
      <c r="F38" s="10"/>
    </row>
    <row r="39" spans="1:6">
      <c r="A39" s="11"/>
      <c r="B39" s="8" t="s">
        <v>554</v>
      </c>
      <c r="C39" s="9"/>
      <c r="D39" s="9">
        <v>0</v>
      </c>
      <c r="E39" s="9">
        <v>27</v>
      </c>
      <c r="F39" s="10"/>
    </row>
    <row r="40" spans="1:6">
      <c r="A40" s="11"/>
      <c r="B40" s="8" t="s">
        <v>555</v>
      </c>
      <c r="C40" s="9"/>
      <c r="D40" s="9">
        <v>0</v>
      </c>
      <c r="E40" s="9">
        <v>10</v>
      </c>
      <c r="F40" s="10"/>
    </row>
    <row r="41" spans="1:6">
      <c r="A41" s="11"/>
      <c r="B41" s="8" t="s">
        <v>556</v>
      </c>
      <c r="C41" s="9"/>
      <c r="D41" s="9">
        <v>0</v>
      </c>
      <c r="E41" s="9">
        <v>496</v>
      </c>
      <c r="F41" s="10"/>
    </row>
    <row r="42" spans="1:6">
      <c r="A42" s="12"/>
      <c r="B42" s="10"/>
      <c r="C42" s="9"/>
      <c r="D42" s="9">
        <v>0</v>
      </c>
      <c r="E42" s="9">
        <f>SUM(E36:E41)</f>
        <v>653</v>
      </c>
      <c r="F42" s="10"/>
    </row>
    <row r="43" spans="1:6">
      <c r="A43" s="16" t="s">
        <v>543</v>
      </c>
      <c r="B43" s="10"/>
      <c r="C43" s="9">
        <v>0</v>
      </c>
      <c r="D43" s="9">
        <v>0</v>
      </c>
      <c r="E43" s="9">
        <v>1306</v>
      </c>
      <c r="F43" s="10"/>
    </row>
    <row r="44" ht="24" customHeight="1" spans="1:6">
      <c r="A44" s="14" t="s">
        <v>418</v>
      </c>
      <c r="B44" s="14" t="s">
        <v>462</v>
      </c>
      <c r="C44" s="15">
        <f>C29+C35+C42</f>
        <v>21353.77</v>
      </c>
      <c r="D44" s="15">
        <f>D29+D35+D42</f>
        <v>15938.57</v>
      </c>
      <c r="E44" s="15">
        <f>E29+E35+E42</f>
        <v>6068.2</v>
      </c>
      <c r="F44" s="10"/>
    </row>
    <row r="45" ht="21.95" customHeight="1" spans="1:6">
      <c r="A45" s="17" t="s">
        <v>497</v>
      </c>
      <c r="B45" s="18" t="s">
        <v>557</v>
      </c>
      <c r="C45" s="19">
        <v>84.01</v>
      </c>
      <c r="D45" s="9">
        <v>0</v>
      </c>
      <c r="E45" s="19">
        <v>84.01</v>
      </c>
      <c r="F45" s="10"/>
    </row>
    <row r="46" ht="21" customHeight="1" spans="1:6">
      <c r="A46" s="17" t="s">
        <v>402</v>
      </c>
      <c r="B46" s="18" t="s">
        <v>558</v>
      </c>
      <c r="C46" s="19">
        <v>198.54</v>
      </c>
      <c r="D46" s="9">
        <v>0</v>
      </c>
      <c r="E46" s="19">
        <v>198.54</v>
      </c>
      <c r="F46" s="8" t="s">
        <v>559</v>
      </c>
    </row>
    <row r="47" ht="21" customHeight="1" spans="1:6">
      <c r="A47" s="17" t="s">
        <v>560</v>
      </c>
      <c r="B47" s="18" t="s">
        <v>561</v>
      </c>
      <c r="C47" s="19">
        <v>368.66</v>
      </c>
      <c r="D47" s="9">
        <v>0</v>
      </c>
      <c r="E47" s="19">
        <v>368.66</v>
      </c>
      <c r="F47" s="10"/>
    </row>
    <row r="48" ht="21.95" customHeight="1" spans="1:6">
      <c r="A48" s="20" t="s">
        <v>492</v>
      </c>
      <c r="B48" s="18" t="s">
        <v>561</v>
      </c>
      <c r="C48" s="19">
        <v>33.764</v>
      </c>
      <c r="D48" s="9">
        <v>0</v>
      </c>
      <c r="E48" s="19">
        <v>33.764</v>
      </c>
      <c r="F48" s="10"/>
    </row>
    <row r="49" ht="23.1" customHeight="1" spans="1:6">
      <c r="A49" s="21"/>
      <c r="B49" s="18" t="s">
        <v>562</v>
      </c>
      <c r="C49" s="19">
        <v>95</v>
      </c>
      <c r="D49" s="9">
        <v>0</v>
      </c>
      <c r="E49" s="19">
        <v>95</v>
      </c>
      <c r="F49" s="8" t="s">
        <v>563</v>
      </c>
    </row>
    <row r="50" ht="23.1" customHeight="1" spans="1:6">
      <c r="A50" s="22"/>
      <c r="B50" s="23" t="s">
        <v>564</v>
      </c>
      <c r="C50" s="9">
        <v>68.9</v>
      </c>
      <c r="D50" s="9">
        <v>0</v>
      </c>
      <c r="E50" s="9">
        <v>68.9</v>
      </c>
      <c r="F50" s="8" t="s">
        <v>563</v>
      </c>
    </row>
    <row r="51" ht="21.95" customHeight="1" spans="1:6">
      <c r="A51" s="17" t="s">
        <v>565</v>
      </c>
      <c r="B51" s="23" t="s">
        <v>566</v>
      </c>
      <c r="C51" s="9">
        <v>200</v>
      </c>
      <c r="D51" s="9">
        <v>0</v>
      </c>
      <c r="E51" s="9">
        <v>200</v>
      </c>
      <c r="F51" s="10"/>
    </row>
    <row r="52" ht="21.95" customHeight="1" spans="1:6">
      <c r="A52" s="17" t="s">
        <v>409</v>
      </c>
      <c r="B52" s="23" t="s">
        <v>567</v>
      </c>
      <c r="C52" s="9">
        <v>51</v>
      </c>
      <c r="D52" s="9">
        <v>0</v>
      </c>
      <c r="E52" s="9">
        <v>51</v>
      </c>
      <c r="F52" s="10"/>
    </row>
    <row r="53" ht="21.95" customHeight="1" spans="1:6">
      <c r="A53" s="17" t="s">
        <v>568</v>
      </c>
      <c r="B53" s="23" t="s">
        <v>569</v>
      </c>
      <c r="C53" s="9">
        <v>205.68</v>
      </c>
      <c r="D53" s="9">
        <v>196.96</v>
      </c>
      <c r="E53" s="9">
        <v>8.72</v>
      </c>
      <c r="F53" s="8" t="s">
        <v>570</v>
      </c>
    </row>
    <row r="54" ht="21.95" customHeight="1" spans="1:6">
      <c r="A54" s="14" t="s">
        <v>418</v>
      </c>
      <c r="B54" s="14" t="s">
        <v>571</v>
      </c>
      <c r="C54" s="15">
        <f>SUM(C45:C53)</f>
        <v>1305.554</v>
      </c>
      <c r="D54" s="15">
        <f>SUM(D45:D53)</f>
        <v>196.96</v>
      </c>
      <c r="E54" s="15">
        <f>SUM(E45:E53)</f>
        <v>1108.594</v>
      </c>
      <c r="F54" s="10"/>
    </row>
    <row r="55" ht="20.1" customHeight="1" spans="1:6">
      <c r="A55" s="13" t="s">
        <v>485</v>
      </c>
      <c r="B55" s="8" t="s">
        <v>572</v>
      </c>
      <c r="C55" s="9">
        <v>0</v>
      </c>
      <c r="D55" s="9">
        <v>0</v>
      </c>
      <c r="E55" s="9">
        <v>10</v>
      </c>
      <c r="F55" s="10"/>
    </row>
    <row r="56" ht="21" customHeight="1" spans="1:6">
      <c r="A56" s="13" t="s">
        <v>573</v>
      </c>
      <c r="B56" s="8" t="s">
        <v>572</v>
      </c>
      <c r="C56" s="9">
        <v>0</v>
      </c>
      <c r="D56" s="9">
        <v>0</v>
      </c>
      <c r="E56" s="9">
        <v>2</v>
      </c>
      <c r="F56" s="10"/>
    </row>
    <row r="57" ht="21" customHeight="1" spans="1:6">
      <c r="A57" s="13" t="s">
        <v>574</v>
      </c>
      <c r="B57" s="8" t="s">
        <v>572</v>
      </c>
      <c r="C57" s="9">
        <v>0</v>
      </c>
      <c r="D57" s="9">
        <v>0</v>
      </c>
      <c r="E57" s="9">
        <v>2</v>
      </c>
      <c r="F57" s="10"/>
    </row>
    <row r="58" ht="15" customHeight="1" spans="1:6">
      <c r="A58" s="13" t="s">
        <v>486</v>
      </c>
      <c r="B58" s="8" t="s">
        <v>572</v>
      </c>
      <c r="C58" s="9">
        <v>0</v>
      </c>
      <c r="D58" s="9">
        <v>0</v>
      </c>
      <c r="E58" s="9">
        <v>2</v>
      </c>
      <c r="F58" s="10"/>
    </row>
    <row r="59" ht="18" customHeight="1" spans="1:6">
      <c r="A59" s="13" t="s">
        <v>484</v>
      </c>
      <c r="B59" s="8" t="s">
        <v>572</v>
      </c>
      <c r="C59" s="9">
        <v>0</v>
      </c>
      <c r="D59" s="9">
        <v>0</v>
      </c>
      <c r="E59" s="9">
        <v>2</v>
      </c>
      <c r="F59" s="10"/>
    </row>
    <row r="60" ht="18.95" customHeight="1" spans="1:6">
      <c r="A60" s="13" t="s">
        <v>575</v>
      </c>
      <c r="B60" s="8" t="s">
        <v>572</v>
      </c>
      <c r="C60" s="9">
        <v>0</v>
      </c>
      <c r="D60" s="9">
        <v>0</v>
      </c>
      <c r="E60" s="9">
        <v>2</v>
      </c>
      <c r="F60" s="10"/>
    </row>
    <row r="61" ht="21" customHeight="1" spans="1:6">
      <c r="A61" s="13" t="s">
        <v>576</v>
      </c>
      <c r="B61" s="8" t="s">
        <v>572</v>
      </c>
      <c r="C61" s="9">
        <v>0</v>
      </c>
      <c r="D61" s="9">
        <v>0</v>
      </c>
      <c r="E61" s="9">
        <v>2</v>
      </c>
      <c r="F61" s="10"/>
    </row>
    <row r="62" ht="21.95" customHeight="1" spans="1:6">
      <c r="A62" s="13" t="s">
        <v>487</v>
      </c>
      <c r="B62" s="8" t="s">
        <v>572</v>
      </c>
      <c r="C62" s="9">
        <v>0</v>
      </c>
      <c r="D62" s="9">
        <v>0</v>
      </c>
      <c r="E62" s="9">
        <v>2</v>
      </c>
      <c r="F62" s="10"/>
    </row>
    <row r="63" ht="21" customHeight="1" spans="1:6">
      <c r="A63" s="13" t="s">
        <v>577</v>
      </c>
      <c r="B63" s="8" t="s">
        <v>572</v>
      </c>
      <c r="C63" s="9">
        <v>0</v>
      </c>
      <c r="D63" s="9">
        <v>0</v>
      </c>
      <c r="E63" s="9">
        <v>2</v>
      </c>
      <c r="F63" s="10"/>
    </row>
    <row r="64" ht="20.1" customHeight="1" spans="1:6">
      <c r="A64" s="13" t="s">
        <v>578</v>
      </c>
      <c r="B64" s="8" t="s">
        <v>572</v>
      </c>
      <c r="C64" s="9">
        <v>0</v>
      </c>
      <c r="D64" s="9">
        <v>0</v>
      </c>
      <c r="E64" s="9">
        <v>2</v>
      </c>
      <c r="F64" s="10"/>
    </row>
    <row r="65" ht="18" customHeight="1" spans="1:6">
      <c r="A65" s="13" t="s">
        <v>579</v>
      </c>
      <c r="B65" s="8" t="s">
        <v>572</v>
      </c>
      <c r="C65" s="9">
        <v>0</v>
      </c>
      <c r="D65" s="9">
        <v>0</v>
      </c>
      <c r="E65" s="9">
        <v>2</v>
      </c>
      <c r="F65" s="10"/>
    </row>
    <row r="66" ht="18.95" customHeight="1" spans="1:6">
      <c r="A66" s="13" t="s">
        <v>580</v>
      </c>
      <c r="B66" s="8" t="s">
        <v>572</v>
      </c>
      <c r="C66" s="9">
        <v>0</v>
      </c>
      <c r="D66" s="9">
        <v>0</v>
      </c>
      <c r="E66" s="9">
        <v>2</v>
      </c>
      <c r="F66" s="10"/>
    </row>
    <row r="67" ht="42" customHeight="1" spans="1:6">
      <c r="A67" s="13" t="s">
        <v>581</v>
      </c>
      <c r="B67" s="24" t="s">
        <v>582</v>
      </c>
      <c r="C67" s="9">
        <v>4.47</v>
      </c>
      <c r="D67" s="9">
        <v>0</v>
      </c>
      <c r="E67" s="9">
        <v>4.47</v>
      </c>
      <c r="F67" s="10"/>
    </row>
    <row r="68" ht="48" customHeight="1" spans="1:6">
      <c r="A68" s="13" t="s">
        <v>583</v>
      </c>
      <c r="B68" s="24" t="s">
        <v>584</v>
      </c>
      <c r="C68" s="9">
        <v>12</v>
      </c>
      <c r="D68" s="9">
        <v>0</v>
      </c>
      <c r="E68" s="9">
        <v>12</v>
      </c>
      <c r="F68" s="10"/>
    </row>
    <row r="69" ht="65.1" customHeight="1" spans="1:6">
      <c r="A69" s="13" t="s">
        <v>585</v>
      </c>
      <c r="B69" s="24" t="s">
        <v>586</v>
      </c>
      <c r="C69" s="9">
        <v>152.6</v>
      </c>
      <c r="D69" s="9">
        <v>0</v>
      </c>
      <c r="E69" s="9">
        <v>152.6</v>
      </c>
      <c r="F69" s="10"/>
    </row>
    <row r="70" ht="18" customHeight="1" spans="1:6">
      <c r="A70" s="13" t="s">
        <v>587</v>
      </c>
      <c r="B70" s="8" t="s">
        <v>588</v>
      </c>
      <c r="C70" s="9">
        <v>20</v>
      </c>
      <c r="D70" s="9">
        <v>0</v>
      </c>
      <c r="E70" s="9">
        <v>20</v>
      </c>
      <c r="F70" s="10"/>
    </row>
    <row r="71" ht="24" customHeight="1" spans="1:6">
      <c r="A71" s="14" t="s">
        <v>418</v>
      </c>
      <c r="B71" s="14" t="s">
        <v>589</v>
      </c>
      <c r="C71" s="15">
        <f>SUM(C55:C70)</f>
        <v>189.07</v>
      </c>
      <c r="D71" s="15">
        <v>0</v>
      </c>
      <c r="E71" s="15">
        <f>SUM(E55:E70)</f>
        <v>221.07</v>
      </c>
      <c r="F71" s="10"/>
    </row>
    <row r="72" ht="30" customHeight="1" spans="1:6">
      <c r="A72" s="7" t="s">
        <v>423</v>
      </c>
      <c r="B72" s="25" t="s">
        <v>590</v>
      </c>
      <c r="C72" s="9">
        <v>112.6</v>
      </c>
      <c r="D72" s="9">
        <v>0</v>
      </c>
      <c r="E72" s="9">
        <v>112.6</v>
      </c>
      <c r="F72" s="8" t="s">
        <v>563</v>
      </c>
    </row>
    <row r="73" ht="21.95" customHeight="1" spans="1:6">
      <c r="A73" s="11"/>
      <c r="B73" s="25" t="s">
        <v>591</v>
      </c>
      <c r="C73" s="9">
        <v>79.3</v>
      </c>
      <c r="D73" s="9">
        <v>0</v>
      </c>
      <c r="E73" s="9">
        <v>79.3</v>
      </c>
      <c r="F73" s="8" t="s">
        <v>563</v>
      </c>
    </row>
    <row r="74" ht="27" customHeight="1" spans="1:6">
      <c r="A74" s="12"/>
      <c r="B74" s="25" t="s">
        <v>592</v>
      </c>
      <c r="C74" s="9">
        <v>2.8</v>
      </c>
      <c r="D74" s="9">
        <v>0</v>
      </c>
      <c r="E74" s="9">
        <v>2.8</v>
      </c>
      <c r="F74" s="8" t="s">
        <v>563</v>
      </c>
    </row>
    <row r="75" ht="30" customHeight="1" spans="1:6">
      <c r="A75" s="7" t="s">
        <v>160</v>
      </c>
      <c r="B75" s="25" t="s">
        <v>593</v>
      </c>
      <c r="C75" s="9">
        <v>50</v>
      </c>
      <c r="D75" s="9">
        <v>0</v>
      </c>
      <c r="E75" s="9">
        <v>50</v>
      </c>
      <c r="F75" s="10"/>
    </row>
    <row r="76" ht="30" customHeight="1" spans="1:6">
      <c r="A76" s="11"/>
      <c r="B76" s="25" t="s">
        <v>594</v>
      </c>
      <c r="C76" s="9">
        <v>40.8</v>
      </c>
      <c r="D76" s="9">
        <v>0</v>
      </c>
      <c r="E76" s="9">
        <v>40.8</v>
      </c>
      <c r="F76" s="10"/>
    </row>
    <row r="77" ht="30" customHeight="1" spans="1:6">
      <c r="A77" s="12"/>
      <c r="B77" s="25" t="s">
        <v>595</v>
      </c>
      <c r="C77" s="9">
        <v>70</v>
      </c>
      <c r="D77" s="9">
        <v>0</v>
      </c>
      <c r="E77" s="9">
        <v>70</v>
      </c>
      <c r="F77" s="10"/>
    </row>
    <row r="78" ht="30" customHeight="1" spans="1:6">
      <c r="A78" s="7" t="s">
        <v>596</v>
      </c>
      <c r="B78" s="25" t="s">
        <v>597</v>
      </c>
      <c r="C78" s="9">
        <v>15.17</v>
      </c>
      <c r="D78" s="9">
        <v>1</v>
      </c>
      <c r="E78" s="9">
        <v>14.17</v>
      </c>
      <c r="F78" s="10"/>
    </row>
    <row r="79" ht="30" customHeight="1" spans="1:6">
      <c r="A79" s="11"/>
      <c r="B79" s="25" t="s">
        <v>598</v>
      </c>
      <c r="C79" s="9">
        <v>63.35</v>
      </c>
      <c r="D79" s="9">
        <v>0</v>
      </c>
      <c r="E79" s="9">
        <v>63.35</v>
      </c>
      <c r="F79" s="10"/>
    </row>
    <row r="80" ht="30" customHeight="1" spans="1:6">
      <c r="A80" s="12"/>
      <c r="B80" s="25" t="s">
        <v>599</v>
      </c>
      <c r="C80" s="9">
        <v>30</v>
      </c>
      <c r="D80" s="9">
        <v>0</v>
      </c>
      <c r="E80" s="9">
        <v>30</v>
      </c>
      <c r="F80" s="10"/>
    </row>
    <row r="81" ht="30" customHeight="1" spans="1:6">
      <c r="A81" s="14" t="s">
        <v>418</v>
      </c>
      <c r="B81" s="14" t="s">
        <v>600</v>
      </c>
      <c r="C81" s="15">
        <f>SUM(C72:C80)</f>
        <v>464.02</v>
      </c>
      <c r="D81" s="15">
        <f>SUM(D72:D80)</f>
        <v>1</v>
      </c>
      <c r="E81" s="15">
        <f>SUM(E72:E80)</f>
        <v>463.02</v>
      </c>
      <c r="F81" s="10"/>
    </row>
    <row r="82" ht="23.1" customHeight="1" spans="1:6">
      <c r="A82" s="7" t="s">
        <v>435</v>
      </c>
      <c r="B82" s="26" t="s">
        <v>601</v>
      </c>
      <c r="C82" s="27">
        <v>100</v>
      </c>
      <c r="D82" s="9">
        <v>0</v>
      </c>
      <c r="E82" s="27">
        <v>100</v>
      </c>
      <c r="F82" s="10"/>
    </row>
    <row r="83" ht="24" customHeight="1" spans="1:6">
      <c r="A83" s="11"/>
      <c r="B83" s="28" t="s">
        <v>602</v>
      </c>
      <c r="C83" s="27">
        <v>35</v>
      </c>
      <c r="D83" s="9">
        <v>0</v>
      </c>
      <c r="E83" s="27">
        <v>35</v>
      </c>
      <c r="F83" s="10"/>
    </row>
    <row r="84" ht="21" customHeight="1" spans="1:6">
      <c r="A84" s="11"/>
      <c r="B84" s="25" t="s">
        <v>603</v>
      </c>
      <c r="C84" s="27">
        <v>95</v>
      </c>
      <c r="D84" s="9">
        <v>0</v>
      </c>
      <c r="E84" s="27">
        <v>95</v>
      </c>
      <c r="F84" s="10"/>
    </row>
    <row r="85" ht="21" customHeight="1" spans="1:6">
      <c r="A85" s="11"/>
      <c r="B85" s="25" t="s">
        <v>604</v>
      </c>
      <c r="C85" s="27">
        <v>60</v>
      </c>
      <c r="D85" s="9">
        <v>0</v>
      </c>
      <c r="E85" s="27">
        <v>60</v>
      </c>
      <c r="F85" s="10"/>
    </row>
    <row r="86" ht="21" customHeight="1" spans="1:6">
      <c r="A86" s="11"/>
      <c r="B86" s="25" t="s">
        <v>605</v>
      </c>
      <c r="C86" s="27">
        <v>40</v>
      </c>
      <c r="D86" s="9">
        <v>0</v>
      </c>
      <c r="E86" s="27">
        <v>40</v>
      </c>
      <c r="F86" s="10"/>
    </row>
    <row r="87" ht="21" customHeight="1" spans="1:6">
      <c r="A87" s="11"/>
      <c r="B87" s="25" t="s">
        <v>606</v>
      </c>
      <c r="C87" s="27">
        <v>57.9</v>
      </c>
      <c r="D87" s="9">
        <v>0</v>
      </c>
      <c r="E87" s="27">
        <v>57.9</v>
      </c>
      <c r="F87" s="10"/>
    </row>
    <row r="88" ht="21" customHeight="1" spans="1:6">
      <c r="A88" s="11"/>
      <c r="B88" s="26" t="s">
        <v>607</v>
      </c>
      <c r="C88" s="27">
        <v>143.5339</v>
      </c>
      <c r="D88" s="9">
        <v>0</v>
      </c>
      <c r="E88" s="27">
        <v>143.53</v>
      </c>
      <c r="F88" s="10"/>
    </row>
    <row r="89" ht="21" customHeight="1" spans="1:6">
      <c r="A89" s="12"/>
      <c r="B89" s="26" t="s">
        <v>608</v>
      </c>
      <c r="C89" s="27">
        <v>168.76</v>
      </c>
      <c r="D89" s="27">
        <v>118.132</v>
      </c>
      <c r="E89" s="27">
        <v>50.628</v>
      </c>
      <c r="F89" s="10"/>
    </row>
    <row r="90" ht="21" customHeight="1" spans="1:6">
      <c r="A90" s="7" t="s">
        <v>435</v>
      </c>
      <c r="B90" s="26" t="s">
        <v>609</v>
      </c>
      <c r="C90" s="27">
        <v>221.2717</v>
      </c>
      <c r="D90" s="27">
        <v>154.89019</v>
      </c>
      <c r="E90" s="27">
        <v>66.38151</v>
      </c>
      <c r="F90" s="10"/>
    </row>
    <row r="91" ht="21" customHeight="1" spans="1:6">
      <c r="A91" s="11"/>
      <c r="B91" s="26" t="s">
        <v>610</v>
      </c>
      <c r="C91" s="27">
        <v>153.1978</v>
      </c>
      <c r="D91" s="27">
        <v>107.23846</v>
      </c>
      <c r="E91" s="27">
        <v>45.95934</v>
      </c>
      <c r="F91" s="10"/>
    </row>
    <row r="92" ht="30" customHeight="1" spans="1:6">
      <c r="A92" s="11"/>
      <c r="B92" s="26" t="s">
        <v>611</v>
      </c>
      <c r="C92" s="27">
        <v>357.730486</v>
      </c>
      <c r="D92" s="27">
        <v>250.4113402</v>
      </c>
      <c r="E92" s="27">
        <v>107.3191458</v>
      </c>
      <c r="F92" s="10"/>
    </row>
    <row r="93" ht="20.1" customHeight="1" spans="1:6">
      <c r="A93" s="11"/>
      <c r="B93" s="26" t="s">
        <v>612</v>
      </c>
      <c r="C93" s="27">
        <v>70.915</v>
      </c>
      <c r="D93" s="27">
        <v>49.6405</v>
      </c>
      <c r="E93" s="27">
        <v>21.2745</v>
      </c>
      <c r="F93" s="10"/>
    </row>
    <row r="94" ht="29.1" customHeight="1" spans="1:6">
      <c r="A94" s="11"/>
      <c r="B94" s="26" t="s">
        <v>613</v>
      </c>
      <c r="C94" s="27">
        <v>156.690179</v>
      </c>
      <c r="D94" s="27">
        <v>109.6831253</v>
      </c>
      <c r="E94" s="27">
        <v>47.0070537</v>
      </c>
      <c r="F94" s="10"/>
    </row>
    <row r="95" ht="18.95" customHeight="1" spans="1:6">
      <c r="A95" s="11"/>
      <c r="B95" s="26" t="s">
        <v>614</v>
      </c>
      <c r="C95" s="27">
        <v>99.16</v>
      </c>
      <c r="D95" s="27">
        <v>39.664</v>
      </c>
      <c r="E95" s="27">
        <v>59.496</v>
      </c>
      <c r="F95" s="10"/>
    </row>
    <row r="96" ht="21" customHeight="1" spans="1:6">
      <c r="A96" s="11"/>
      <c r="B96" s="26" t="s">
        <v>615</v>
      </c>
      <c r="C96" s="27">
        <v>41.04</v>
      </c>
      <c r="D96" s="27">
        <v>12.312</v>
      </c>
      <c r="E96" s="27">
        <v>28.728</v>
      </c>
      <c r="F96" s="10"/>
    </row>
    <row r="97" ht="21.95" customHeight="1" spans="1:6">
      <c r="A97" s="11"/>
      <c r="B97" s="26" t="s">
        <v>616</v>
      </c>
      <c r="C97" s="27">
        <v>325.307017</v>
      </c>
      <c r="D97" s="27">
        <v>97.592</v>
      </c>
      <c r="E97" s="27">
        <v>227.715017</v>
      </c>
      <c r="F97" s="10"/>
    </row>
    <row r="98" ht="24" customHeight="1" spans="1:6">
      <c r="A98" s="11"/>
      <c r="B98" s="26" t="s">
        <v>617</v>
      </c>
      <c r="C98" s="27">
        <v>201.554686</v>
      </c>
      <c r="D98" s="27">
        <v>60.3</v>
      </c>
      <c r="E98" s="27">
        <v>141.254686</v>
      </c>
      <c r="F98" s="10"/>
    </row>
    <row r="99" ht="21.95" customHeight="1" spans="1:6">
      <c r="A99" s="11"/>
      <c r="B99" s="26" t="s">
        <v>618</v>
      </c>
      <c r="C99" s="27">
        <v>179.7</v>
      </c>
      <c r="D99" s="27">
        <v>71.88</v>
      </c>
      <c r="E99" s="27">
        <v>107.82</v>
      </c>
      <c r="F99" s="10"/>
    </row>
    <row r="100" ht="21.95" customHeight="1" spans="1:6">
      <c r="A100" s="11"/>
      <c r="B100" s="26" t="s">
        <v>619</v>
      </c>
      <c r="C100" s="27">
        <v>164.06</v>
      </c>
      <c r="D100" s="27">
        <v>49</v>
      </c>
      <c r="E100" s="27">
        <v>115.06</v>
      </c>
      <c r="F100" s="10"/>
    </row>
    <row r="101" ht="21" customHeight="1" spans="1:6">
      <c r="A101" s="11"/>
      <c r="B101" s="26" t="s">
        <v>620</v>
      </c>
      <c r="C101" s="27">
        <v>179</v>
      </c>
      <c r="D101" s="27">
        <v>125.3</v>
      </c>
      <c r="E101" s="27">
        <v>53.7</v>
      </c>
      <c r="F101" s="10"/>
    </row>
    <row r="102" ht="33.95" customHeight="1" spans="1:6">
      <c r="A102" s="11"/>
      <c r="B102" s="26" t="s">
        <v>621</v>
      </c>
      <c r="C102" s="27">
        <v>47.11944</v>
      </c>
      <c r="D102" s="27">
        <v>13.9</v>
      </c>
      <c r="E102" s="27">
        <v>33.21944</v>
      </c>
      <c r="F102" s="10"/>
    </row>
    <row r="103" ht="21" customHeight="1" spans="1:6">
      <c r="A103" s="11"/>
      <c r="B103" s="26" t="s">
        <v>622</v>
      </c>
      <c r="C103" s="27">
        <v>497.575</v>
      </c>
      <c r="D103" s="27">
        <v>349.03</v>
      </c>
      <c r="E103" s="27">
        <v>148.545</v>
      </c>
      <c r="F103" s="10"/>
    </row>
    <row r="104" ht="21.95" customHeight="1" spans="1:6">
      <c r="A104" s="11"/>
      <c r="B104" s="26" t="s">
        <v>623</v>
      </c>
      <c r="C104" s="27">
        <v>34.69504</v>
      </c>
      <c r="D104" s="9">
        <v>0</v>
      </c>
      <c r="E104" s="27">
        <v>34.69504</v>
      </c>
      <c r="F104" s="10"/>
    </row>
    <row r="105" ht="21" customHeight="1" spans="1:6">
      <c r="A105" s="11"/>
      <c r="B105" s="26" t="s">
        <v>624</v>
      </c>
      <c r="C105" s="27">
        <v>48.02118</v>
      </c>
      <c r="D105" s="27">
        <v>33.6</v>
      </c>
      <c r="E105" s="27">
        <v>14.42118</v>
      </c>
      <c r="F105" s="10"/>
    </row>
    <row r="106" ht="23.1" customHeight="1" spans="1:6">
      <c r="A106" s="11"/>
      <c r="B106" s="26" t="s">
        <v>625</v>
      </c>
      <c r="C106" s="27">
        <v>205.104158</v>
      </c>
      <c r="D106" s="27">
        <v>61.5312474</v>
      </c>
      <c r="E106" s="27">
        <v>143.5729106</v>
      </c>
      <c r="F106" s="10"/>
    </row>
    <row r="107" ht="21" customHeight="1" spans="1:6">
      <c r="A107" s="11"/>
      <c r="B107" s="26" t="s">
        <v>626</v>
      </c>
      <c r="C107" s="27">
        <v>182.2153</v>
      </c>
      <c r="D107" s="27">
        <v>127.55071</v>
      </c>
      <c r="E107" s="27">
        <v>54.66459</v>
      </c>
      <c r="F107" s="10"/>
    </row>
    <row r="108" ht="20.1" customHeight="1" spans="1:6">
      <c r="A108" s="12"/>
      <c r="B108" s="26" t="s">
        <v>627</v>
      </c>
      <c r="C108" s="27">
        <v>300</v>
      </c>
      <c r="D108" s="27">
        <v>90</v>
      </c>
      <c r="E108" s="27">
        <v>210</v>
      </c>
      <c r="F108" s="10"/>
    </row>
    <row r="109" ht="27" customHeight="1" spans="1:6">
      <c r="A109" s="7" t="s">
        <v>435</v>
      </c>
      <c r="B109" s="26" t="s">
        <v>628</v>
      </c>
      <c r="C109" s="27">
        <v>149.815</v>
      </c>
      <c r="D109" s="27">
        <v>44.9445</v>
      </c>
      <c r="E109" s="27">
        <v>104.8705</v>
      </c>
      <c r="F109" s="10"/>
    </row>
    <row r="110" ht="21" customHeight="1" spans="1:6">
      <c r="A110" s="11"/>
      <c r="B110" s="26" t="s">
        <v>629</v>
      </c>
      <c r="C110" s="27">
        <v>570</v>
      </c>
      <c r="D110" s="9">
        <v>0</v>
      </c>
      <c r="E110" s="27">
        <v>570</v>
      </c>
      <c r="F110" s="10"/>
    </row>
    <row r="111" ht="21.95" customHeight="1" spans="1:6">
      <c r="A111" s="11"/>
      <c r="B111" s="26" t="s">
        <v>630</v>
      </c>
      <c r="C111" s="27">
        <v>360</v>
      </c>
      <c r="D111" s="9">
        <v>0</v>
      </c>
      <c r="E111" s="27">
        <v>360</v>
      </c>
      <c r="F111" s="10"/>
    </row>
    <row r="112" ht="21" customHeight="1" spans="1:6">
      <c r="A112" s="11"/>
      <c r="B112" s="26" t="s">
        <v>631</v>
      </c>
      <c r="C112" s="27">
        <v>680</v>
      </c>
      <c r="D112" s="9">
        <v>0</v>
      </c>
      <c r="E112" s="27">
        <v>680</v>
      </c>
      <c r="F112" s="10"/>
    </row>
    <row r="113" ht="21" customHeight="1" spans="1:6">
      <c r="A113" s="11"/>
      <c r="B113" s="26" t="s">
        <v>632</v>
      </c>
      <c r="C113" s="27">
        <v>280</v>
      </c>
      <c r="D113" s="9">
        <v>0</v>
      </c>
      <c r="E113" s="27">
        <v>280</v>
      </c>
      <c r="F113" s="10"/>
    </row>
    <row r="114" ht="23.1" customHeight="1" spans="1:6">
      <c r="A114" s="11"/>
      <c r="B114" s="26" t="s">
        <v>633</v>
      </c>
      <c r="C114" s="27">
        <v>250</v>
      </c>
      <c r="D114" s="9">
        <v>0</v>
      </c>
      <c r="E114" s="27">
        <v>250</v>
      </c>
      <c r="F114" s="10"/>
    </row>
    <row r="115" ht="21" customHeight="1" spans="1:6">
      <c r="A115" s="11"/>
      <c r="B115" s="26" t="s">
        <v>634</v>
      </c>
      <c r="C115" s="27">
        <v>30</v>
      </c>
      <c r="D115" s="9">
        <v>0</v>
      </c>
      <c r="E115" s="27">
        <v>30</v>
      </c>
      <c r="F115" s="10"/>
    </row>
    <row r="116" ht="21" customHeight="1" spans="1:6">
      <c r="A116" s="11"/>
      <c r="B116" s="26" t="s">
        <v>635</v>
      </c>
      <c r="C116" s="27">
        <v>380</v>
      </c>
      <c r="D116" s="9">
        <v>0</v>
      </c>
      <c r="E116" s="27">
        <v>380</v>
      </c>
      <c r="F116" s="10"/>
    </row>
    <row r="117" ht="21" customHeight="1" spans="1:6">
      <c r="A117" s="12"/>
      <c r="B117" s="26" t="s">
        <v>636</v>
      </c>
      <c r="C117" s="27">
        <v>80</v>
      </c>
      <c r="D117" s="9">
        <v>0</v>
      </c>
      <c r="E117" s="27">
        <v>80</v>
      </c>
      <c r="F117" s="10"/>
    </row>
    <row r="118" ht="24" customHeight="1" spans="1:6">
      <c r="A118" s="16" t="s">
        <v>543</v>
      </c>
      <c r="B118" s="26"/>
      <c r="C118" s="29">
        <f>SUM(C82:C117)</f>
        <v>6944.365886</v>
      </c>
      <c r="D118" s="15">
        <f>SUM(D82:D117)</f>
        <v>1966.6000729</v>
      </c>
      <c r="E118" s="15">
        <f>SUM(E82:E117)</f>
        <v>4977.7619131</v>
      </c>
      <c r="F118" s="10"/>
    </row>
    <row r="119" ht="24" customHeight="1" spans="1:6">
      <c r="A119" s="13" t="s">
        <v>198</v>
      </c>
      <c r="B119" s="26" t="s">
        <v>637</v>
      </c>
      <c r="C119" s="27">
        <v>282</v>
      </c>
      <c r="D119" s="9">
        <v>0</v>
      </c>
      <c r="E119" s="9">
        <v>282</v>
      </c>
      <c r="F119" s="10"/>
    </row>
    <row r="120" ht="24" customHeight="1" spans="1:6">
      <c r="A120" s="7" t="s">
        <v>433</v>
      </c>
      <c r="B120" s="26" t="s">
        <v>638</v>
      </c>
      <c r="C120" s="27">
        <v>100</v>
      </c>
      <c r="D120" s="9">
        <v>0</v>
      </c>
      <c r="E120" s="9">
        <v>40</v>
      </c>
      <c r="F120" s="10"/>
    </row>
    <row r="121" ht="24" customHeight="1" spans="1:6">
      <c r="A121" s="12"/>
      <c r="B121" s="26" t="s">
        <v>639</v>
      </c>
      <c r="C121" s="27">
        <v>120</v>
      </c>
      <c r="D121" s="9">
        <v>0</v>
      </c>
      <c r="E121" s="9">
        <v>47.8</v>
      </c>
      <c r="F121" s="10"/>
    </row>
    <row r="122" ht="24" customHeight="1" spans="1:6">
      <c r="A122" s="16" t="s">
        <v>418</v>
      </c>
      <c r="B122" s="30" t="s">
        <v>432</v>
      </c>
      <c r="C122" s="29">
        <f>SUM(C118:C121)</f>
        <v>7446.365886</v>
      </c>
      <c r="D122" s="29">
        <f>SUM(D82:D117)</f>
        <v>1966.6000729</v>
      </c>
      <c r="E122" s="29">
        <f>SUM(E82:E117)</f>
        <v>4977.7619131</v>
      </c>
      <c r="F122" s="10"/>
    </row>
    <row r="123" ht="24" customHeight="1" spans="1:6">
      <c r="A123" s="7" t="s">
        <v>457</v>
      </c>
      <c r="B123" s="26" t="s">
        <v>640</v>
      </c>
      <c r="C123" s="27">
        <v>482</v>
      </c>
      <c r="D123" s="9">
        <v>0</v>
      </c>
      <c r="E123" s="27">
        <v>482</v>
      </c>
      <c r="F123" s="10"/>
    </row>
    <row r="124" ht="30" customHeight="1" spans="1:6">
      <c r="A124" s="11"/>
      <c r="B124" s="26" t="s">
        <v>641</v>
      </c>
      <c r="C124" s="27">
        <v>99.9</v>
      </c>
      <c r="D124" s="9">
        <v>0</v>
      </c>
      <c r="E124" s="27">
        <v>99.9</v>
      </c>
      <c r="F124" s="10"/>
    </row>
    <row r="125" ht="24.95" customHeight="1" spans="1:6">
      <c r="A125" s="12"/>
      <c r="B125" s="26" t="s">
        <v>642</v>
      </c>
      <c r="C125" s="27">
        <v>271.26</v>
      </c>
      <c r="D125" s="9">
        <v>0</v>
      </c>
      <c r="E125" s="27">
        <v>271.26</v>
      </c>
      <c r="F125" s="10"/>
    </row>
    <row r="126" ht="24.95" customHeight="1" spans="1:6">
      <c r="A126" s="13" t="s">
        <v>643</v>
      </c>
      <c r="B126" s="26" t="s">
        <v>644</v>
      </c>
      <c r="C126" s="27">
        <v>288</v>
      </c>
      <c r="D126" s="27">
        <v>98</v>
      </c>
      <c r="E126" s="27">
        <v>190</v>
      </c>
      <c r="F126" s="10"/>
    </row>
    <row r="127" ht="27" customHeight="1" spans="1:6">
      <c r="A127" s="13" t="s">
        <v>456</v>
      </c>
      <c r="B127" s="26" t="s">
        <v>645</v>
      </c>
      <c r="C127" s="27">
        <v>52.6</v>
      </c>
      <c r="D127" s="27">
        <v>25.5</v>
      </c>
      <c r="E127" s="27">
        <v>27.1</v>
      </c>
      <c r="F127" s="10"/>
    </row>
    <row r="128" ht="27" customHeight="1" spans="1:6">
      <c r="A128" s="7" t="s">
        <v>168</v>
      </c>
      <c r="B128" s="26" t="s">
        <v>646</v>
      </c>
      <c r="C128" s="27">
        <v>50</v>
      </c>
      <c r="D128" s="27">
        <v>30.75</v>
      </c>
      <c r="E128" s="27">
        <v>19.25</v>
      </c>
      <c r="F128" s="10"/>
    </row>
    <row r="129" ht="27" customHeight="1" spans="1:6">
      <c r="A129" s="11"/>
      <c r="B129" s="26" t="s">
        <v>647</v>
      </c>
      <c r="C129" s="27">
        <v>124</v>
      </c>
      <c r="D129" s="9">
        <v>0</v>
      </c>
      <c r="E129" s="27">
        <v>124</v>
      </c>
      <c r="F129" s="10"/>
    </row>
    <row r="130" ht="24" customHeight="1" spans="1:6">
      <c r="A130" s="12"/>
      <c r="B130" s="26" t="s">
        <v>648</v>
      </c>
      <c r="C130" s="27">
        <v>104</v>
      </c>
      <c r="D130" s="9">
        <v>0</v>
      </c>
      <c r="E130" s="27">
        <v>104</v>
      </c>
      <c r="F130" s="10"/>
    </row>
    <row r="131" ht="45" customHeight="1" spans="1:6">
      <c r="A131" s="13" t="s">
        <v>649</v>
      </c>
      <c r="B131" s="26" t="s">
        <v>650</v>
      </c>
      <c r="C131" s="27">
        <v>204.25</v>
      </c>
      <c r="D131" s="27">
        <v>186</v>
      </c>
      <c r="E131" s="27">
        <v>18</v>
      </c>
      <c r="F131" s="10"/>
    </row>
    <row r="132" ht="21" customHeight="1" spans="1:10">
      <c r="A132" s="13" t="s">
        <v>651</v>
      </c>
      <c r="B132" s="26" t="s">
        <v>652</v>
      </c>
      <c r="C132" s="27">
        <v>499</v>
      </c>
      <c r="D132" s="27">
        <v>249.07</v>
      </c>
      <c r="E132" s="27">
        <v>250</v>
      </c>
      <c r="F132" s="10"/>
      <c r="J132" s="46"/>
    </row>
    <row r="133" ht="21" customHeight="1" spans="1:6">
      <c r="A133" s="13" t="s">
        <v>651</v>
      </c>
      <c r="B133" s="26" t="s">
        <v>653</v>
      </c>
      <c r="C133" s="27">
        <v>501</v>
      </c>
      <c r="D133" s="27">
        <v>0</v>
      </c>
      <c r="E133" s="27">
        <v>400</v>
      </c>
      <c r="F133" s="10"/>
    </row>
    <row r="134" ht="21" customHeight="1" spans="1:6">
      <c r="A134" s="13" t="s">
        <v>654</v>
      </c>
      <c r="B134" s="26" t="s">
        <v>655</v>
      </c>
      <c r="C134" s="27">
        <v>71</v>
      </c>
      <c r="D134" s="27">
        <v>25</v>
      </c>
      <c r="E134" s="27">
        <v>46</v>
      </c>
      <c r="F134" s="10"/>
    </row>
    <row r="135" ht="21" customHeight="1" spans="1:6">
      <c r="A135" s="16" t="s">
        <v>418</v>
      </c>
      <c r="B135" s="30" t="s">
        <v>452</v>
      </c>
      <c r="C135" s="29">
        <f>SUM(C123:C134)</f>
        <v>2747.01</v>
      </c>
      <c r="D135" s="29">
        <f>SUM(D123:D134)</f>
        <v>614.32</v>
      </c>
      <c r="E135" s="29">
        <f>SUM(E123:E134)</f>
        <v>2031.51</v>
      </c>
      <c r="F135" s="10"/>
    </row>
    <row r="136" ht="39.95" customHeight="1" spans="1:6">
      <c r="A136" s="7" t="s">
        <v>656</v>
      </c>
      <c r="B136" s="24" t="s">
        <v>657</v>
      </c>
      <c r="C136" s="31">
        <v>352.962363</v>
      </c>
      <c r="D136" s="31">
        <v>228</v>
      </c>
      <c r="E136" s="31">
        <v>124.962363</v>
      </c>
      <c r="F136" s="32" t="s">
        <v>658</v>
      </c>
    </row>
    <row r="137" ht="36" customHeight="1" spans="1:6">
      <c r="A137" s="11"/>
      <c r="B137" s="24" t="s">
        <v>659</v>
      </c>
      <c r="C137" s="31">
        <v>299.700958</v>
      </c>
      <c r="D137" s="31">
        <v>228</v>
      </c>
      <c r="E137" s="31">
        <v>71.700958</v>
      </c>
      <c r="F137" s="32" t="s">
        <v>658</v>
      </c>
    </row>
    <row r="138" ht="39" customHeight="1" spans="1:6">
      <c r="A138" s="11"/>
      <c r="B138" s="24" t="s">
        <v>660</v>
      </c>
      <c r="C138" s="31">
        <v>325.880233</v>
      </c>
      <c r="D138" s="9">
        <v>0</v>
      </c>
      <c r="E138" s="31">
        <v>228</v>
      </c>
      <c r="F138" s="32" t="s">
        <v>661</v>
      </c>
    </row>
    <row r="139" ht="45" customHeight="1" spans="1:6">
      <c r="A139" s="11"/>
      <c r="B139" s="24" t="s">
        <v>662</v>
      </c>
      <c r="C139" s="31">
        <v>350</v>
      </c>
      <c r="D139" s="9">
        <v>0</v>
      </c>
      <c r="E139" s="31">
        <v>228</v>
      </c>
      <c r="F139" s="32" t="s">
        <v>661</v>
      </c>
    </row>
    <row r="140" ht="56.1" customHeight="1" spans="1:6">
      <c r="A140" s="11"/>
      <c r="B140" s="24" t="s">
        <v>663</v>
      </c>
      <c r="C140" s="31">
        <v>354.731265</v>
      </c>
      <c r="D140" s="31">
        <v>214</v>
      </c>
      <c r="E140" s="31">
        <v>140.731265</v>
      </c>
      <c r="F140" s="32" t="s">
        <v>664</v>
      </c>
    </row>
    <row r="141" ht="36.95" customHeight="1" spans="1:6">
      <c r="A141" s="11" t="s">
        <v>656</v>
      </c>
      <c r="B141" s="24" t="s">
        <v>665</v>
      </c>
      <c r="C141" s="31">
        <v>100</v>
      </c>
      <c r="D141" s="31">
        <v>0</v>
      </c>
      <c r="E141" s="31">
        <v>100</v>
      </c>
      <c r="F141" s="32" t="s">
        <v>666</v>
      </c>
    </row>
    <row r="142" ht="42" customHeight="1" spans="1:6">
      <c r="A142" s="12"/>
      <c r="B142" s="24" t="s">
        <v>667</v>
      </c>
      <c r="C142" s="31">
        <v>100</v>
      </c>
      <c r="D142" s="31">
        <v>30</v>
      </c>
      <c r="E142" s="31">
        <v>70</v>
      </c>
      <c r="F142" s="32" t="s">
        <v>661</v>
      </c>
    </row>
    <row r="143" ht="20.1" customHeight="1" spans="1:6">
      <c r="A143" s="33" t="s">
        <v>543</v>
      </c>
      <c r="B143" s="34"/>
      <c r="C143" s="35">
        <f>SUM(C136:C142)</f>
        <v>1883.274819</v>
      </c>
      <c r="D143" s="35">
        <f>SUM(D136:D142)</f>
        <v>700</v>
      </c>
      <c r="E143" s="35">
        <f>SUM(E136:E142)</f>
        <v>963.394586</v>
      </c>
      <c r="F143" s="36"/>
    </row>
    <row r="144" ht="27" customHeight="1" spans="1:6">
      <c r="A144" s="13" t="s">
        <v>668</v>
      </c>
      <c r="B144" s="37" t="s">
        <v>669</v>
      </c>
      <c r="C144" s="35">
        <v>51.62</v>
      </c>
      <c r="D144" s="35">
        <v>0</v>
      </c>
      <c r="E144" s="35">
        <v>51.62</v>
      </c>
      <c r="F144" s="36"/>
    </row>
    <row r="145" ht="41.1" customHeight="1" spans="1:6">
      <c r="A145" s="7" t="s">
        <v>670</v>
      </c>
      <c r="B145" s="24" t="s">
        <v>671</v>
      </c>
      <c r="C145" s="31">
        <v>135.8</v>
      </c>
      <c r="D145" s="31">
        <f t="shared" ref="D145:D151" si="1">C145-E145</f>
        <v>129.01</v>
      </c>
      <c r="E145" s="31">
        <v>6.79</v>
      </c>
      <c r="F145" s="32" t="s">
        <v>672</v>
      </c>
    </row>
    <row r="146" ht="39" customHeight="1" spans="1:6">
      <c r="A146" s="11"/>
      <c r="B146" s="24" t="s">
        <v>673</v>
      </c>
      <c r="C146" s="31">
        <v>30.58</v>
      </c>
      <c r="D146" s="31">
        <f t="shared" si="1"/>
        <v>0</v>
      </c>
      <c r="E146" s="31">
        <v>30.58</v>
      </c>
      <c r="F146" s="32" t="s">
        <v>674</v>
      </c>
    </row>
    <row r="147" ht="38.1" customHeight="1" spans="1:6">
      <c r="A147" s="11"/>
      <c r="B147" s="24" t="s">
        <v>675</v>
      </c>
      <c r="C147" s="31">
        <v>35.68</v>
      </c>
      <c r="D147" s="31">
        <f t="shared" si="1"/>
        <v>0</v>
      </c>
      <c r="E147" s="31">
        <v>35.68</v>
      </c>
      <c r="F147" s="32" t="s">
        <v>676</v>
      </c>
    </row>
    <row r="148" ht="63" customHeight="1" spans="1:6">
      <c r="A148" s="11"/>
      <c r="B148" s="24" t="s">
        <v>677</v>
      </c>
      <c r="C148" s="31">
        <v>49.2</v>
      </c>
      <c r="D148" s="31">
        <f t="shared" si="1"/>
        <v>0</v>
      </c>
      <c r="E148" s="31">
        <v>49.2</v>
      </c>
      <c r="F148" s="32" t="s">
        <v>678</v>
      </c>
    </row>
    <row r="149" ht="29.1" customHeight="1" spans="1:6">
      <c r="A149" s="11"/>
      <c r="B149" s="24" t="s">
        <v>679</v>
      </c>
      <c r="C149" s="31">
        <v>72.8</v>
      </c>
      <c r="D149" s="31">
        <f t="shared" si="1"/>
        <v>20</v>
      </c>
      <c r="E149" s="31">
        <v>52.8</v>
      </c>
      <c r="F149" s="32" t="s">
        <v>680</v>
      </c>
    </row>
    <row r="150" ht="29.1" customHeight="1" spans="1:6">
      <c r="A150" s="11"/>
      <c r="B150" s="24" t="s">
        <v>681</v>
      </c>
      <c r="C150" s="31">
        <v>60</v>
      </c>
      <c r="D150" s="31">
        <f t="shared" si="1"/>
        <v>0</v>
      </c>
      <c r="E150" s="31">
        <v>60</v>
      </c>
      <c r="F150" s="32" t="s">
        <v>682</v>
      </c>
    </row>
    <row r="151" ht="30.95" customHeight="1" spans="1:6">
      <c r="A151" s="11"/>
      <c r="B151" s="24" t="s">
        <v>683</v>
      </c>
      <c r="C151" s="31">
        <v>60</v>
      </c>
      <c r="D151" s="31">
        <f t="shared" si="1"/>
        <v>0</v>
      </c>
      <c r="E151" s="31">
        <v>60</v>
      </c>
      <c r="F151" s="32" t="s">
        <v>682</v>
      </c>
    </row>
    <row r="152" ht="36.95" customHeight="1" spans="1:6">
      <c r="A152" s="12"/>
      <c r="B152" s="24" t="s">
        <v>684</v>
      </c>
      <c r="C152" s="31">
        <v>137.7</v>
      </c>
      <c r="D152" s="31">
        <v>0</v>
      </c>
      <c r="E152" s="31">
        <v>137.7</v>
      </c>
      <c r="F152" s="32" t="s">
        <v>685</v>
      </c>
    </row>
    <row r="153" ht="36" customHeight="1" spans="1:6">
      <c r="A153" s="13" t="s">
        <v>670</v>
      </c>
      <c r="B153" s="24" t="s">
        <v>686</v>
      </c>
      <c r="C153" s="31">
        <v>241.43</v>
      </c>
      <c r="D153" s="31">
        <v>0</v>
      </c>
      <c r="E153" s="31">
        <v>241.43</v>
      </c>
      <c r="F153" s="32" t="s">
        <v>685</v>
      </c>
    </row>
    <row r="154" ht="27" customHeight="1" spans="1:6">
      <c r="A154" s="13"/>
      <c r="B154" s="24" t="s">
        <v>687</v>
      </c>
      <c r="C154" s="31">
        <v>393.7</v>
      </c>
      <c r="D154" s="31">
        <f t="shared" ref="D154:D159" si="2">C154-E154</f>
        <v>295.25</v>
      </c>
      <c r="E154" s="31">
        <v>98.45</v>
      </c>
      <c r="F154" s="32" t="s">
        <v>682</v>
      </c>
    </row>
    <row r="155" ht="27" customHeight="1" spans="1:6">
      <c r="A155" s="13"/>
      <c r="B155" s="24" t="s">
        <v>688</v>
      </c>
      <c r="C155" s="31">
        <v>30</v>
      </c>
      <c r="D155" s="31">
        <f t="shared" si="2"/>
        <v>0</v>
      </c>
      <c r="E155" s="31">
        <v>30</v>
      </c>
      <c r="F155" s="32" t="s">
        <v>682</v>
      </c>
    </row>
    <row r="156" ht="24.95" customHeight="1" spans="1:6">
      <c r="A156" s="13"/>
      <c r="B156" s="24" t="s">
        <v>689</v>
      </c>
      <c r="C156" s="31">
        <v>90</v>
      </c>
      <c r="D156" s="31">
        <f t="shared" si="2"/>
        <v>0</v>
      </c>
      <c r="E156" s="31">
        <v>90</v>
      </c>
      <c r="F156" s="32" t="s">
        <v>682</v>
      </c>
    </row>
    <row r="157" ht="24" customHeight="1" spans="1:6">
      <c r="A157" s="13"/>
      <c r="B157" s="24" t="s">
        <v>690</v>
      </c>
      <c r="C157" s="31">
        <v>196</v>
      </c>
      <c r="D157" s="31">
        <f t="shared" si="2"/>
        <v>0</v>
      </c>
      <c r="E157" s="31">
        <v>196</v>
      </c>
      <c r="F157" s="32" t="s">
        <v>682</v>
      </c>
    </row>
    <row r="158" ht="26.1" customHeight="1" spans="1:6">
      <c r="A158" s="13"/>
      <c r="B158" s="24" t="s">
        <v>691</v>
      </c>
      <c r="C158" s="31">
        <v>234.16</v>
      </c>
      <c r="D158" s="31">
        <f t="shared" si="2"/>
        <v>199.036</v>
      </c>
      <c r="E158" s="31">
        <v>35.124</v>
      </c>
      <c r="F158" s="32" t="s">
        <v>682</v>
      </c>
    </row>
    <row r="159" ht="24" customHeight="1" spans="1:6">
      <c r="A159" s="13"/>
      <c r="B159" s="24" t="s">
        <v>692</v>
      </c>
      <c r="C159" s="38">
        <v>140</v>
      </c>
      <c r="D159" s="31">
        <f t="shared" si="2"/>
        <v>0</v>
      </c>
      <c r="E159" s="31">
        <v>140</v>
      </c>
      <c r="F159" s="32" t="s">
        <v>563</v>
      </c>
    </row>
    <row r="160" ht="21" customHeight="1" spans="1:6">
      <c r="A160" s="33" t="s">
        <v>543</v>
      </c>
      <c r="B160" s="37"/>
      <c r="C160" s="35">
        <f>SUM(C145:C159)</f>
        <v>1907.05</v>
      </c>
      <c r="D160" s="35">
        <f>SUM(D145:D159)</f>
        <v>643.296</v>
      </c>
      <c r="E160" s="35">
        <f>SUM(E145:E159)</f>
        <v>1263.754</v>
      </c>
      <c r="F160" s="36"/>
    </row>
    <row r="161" ht="24" customHeight="1" spans="1:6">
      <c r="A161" s="7" t="s">
        <v>668</v>
      </c>
      <c r="B161" s="39" t="s">
        <v>693</v>
      </c>
      <c r="C161" s="31">
        <v>35.7</v>
      </c>
      <c r="D161" s="31">
        <v>32.7</v>
      </c>
      <c r="E161" s="31">
        <v>3</v>
      </c>
      <c r="F161" s="32"/>
    </row>
    <row r="162" ht="24" customHeight="1" spans="1:6">
      <c r="A162" s="11"/>
      <c r="B162" s="24" t="s">
        <v>694</v>
      </c>
      <c r="C162" s="31">
        <v>14.68</v>
      </c>
      <c r="D162" s="31">
        <v>13</v>
      </c>
      <c r="E162" s="31">
        <v>1.68</v>
      </c>
      <c r="F162" s="32"/>
    </row>
    <row r="163" ht="36.95" customHeight="1" spans="1:6">
      <c r="A163" s="11"/>
      <c r="B163" s="39" t="s">
        <v>695</v>
      </c>
      <c r="C163" s="31">
        <v>35.6</v>
      </c>
      <c r="D163" s="31">
        <v>24.92</v>
      </c>
      <c r="E163" s="31">
        <v>11</v>
      </c>
      <c r="F163" s="32" t="s">
        <v>696</v>
      </c>
    </row>
    <row r="164" ht="36" customHeight="1" spans="1:6">
      <c r="A164" s="12"/>
      <c r="B164" s="24" t="s">
        <v>697</v>
      </c>
      <c r="C164" s="31">
        <v>18.8</v>
      </c>
      <c r="D164" s="31">
        <v>13.16</v>
      </c>
      <c r="E164" s="31">
        <v>6</v>
      </c>
      <c r="F164" s="32" t="s">
        <v>696</v>
      </c>
    </row>
    <row r="165" ht="24" customHeight="1" spans="1:6">
      <c r="A165" s="33" t="s">
        <v>543</v>
      </c>
      <c r="B165" s="37"/>
      <c r="C165" s="35">
        <f>SUM(C161:C164)</f>
        <v>104.78</v>
      </c>
      <c r="D165" s="35">
        <f>SUM(D161:D164)</f>
        <v>83.78</v>
      </c>
      <c r="E165" s="35">
        <f>SUM(E161:E164)</f>
        <v>21.68</v>
      </c>
      <c r="F165" s="36"/>
    </row>
    <row r="166" ht="26.1" customHeight="1" spans="1:6">
      <c r="A166" s="7" t="s">
        <v>698</v>
      </c>
      <c r="B166" s="24" t="s">
        <v>699</v>
      </c>
      <c r="C166" s="31">
        <v>113</v>
      </c>
      <c r="D166" s="31">
        <v>0</v>
      </c>
      <c r="E166" s="31">
        <v>113</v>
      </c>
      <c r="F166" s="32" t="s">
        <v>700</v>
      </c>
    </row>
    <row r="167" ht="24" customHeight="1" spans="1:6">
      <c r="A167" s="12"/>
      <c r="B167" s="24" t="s">
        <v>701</v>
      </c>
      <c r="C167" s="31">
        <v>188.56</v>
      </c>
      <c r="D167" s="31">
        <v>94.28</v>
      </c>
      <c r="E167" s="31">
        <v>94.28</v>
      </c>
      <c r="F167" s="32" t="s">
        <v>702</v>
      </c>
    </row>
    <row r="168" ht="24" customHeight="1" spans="1:6">
      <c r="A168" s="33" t="s">
        <v>543</v>
      </c>
      <c r="B168" s="37"/>
      <c r="C168" s="35">
        <f>SUM(C166:C167)</f>
        <v>301.56</v>
      </c>
      <c r="D168" s="35">
        <v>94.28</v>
      </c>
      <c r="E168" s="35">
        <f>SUM(E166:E167)</f>
        <v>207.28</v>
      </c>
      <c r="F168" s="36"/>
    </row>
    <row r="169" ht="24" customHeight="1" spans="1:6">
      <c r="A169" s="7" t="s">
        <v>196</v>
      </c>
      <c r="B169" s="39" t="s">
        <v>703</v>
      </c>
      <c r="C169" s="31">
        <v>5390</v>
      </c>
      <c r="D169" s="40">
        <v>0</v>
      </c>
      <c r="E169" s="40">
        <v>3200</v>
      </c>
      <c r="F169" s="32"/>
    </row>
    <row r="170" ht="21.95" customHeight="1" spans="1:6">
      <c r="A170" s="11"/>
      <c r="B170" s="39" t="s">
        <v>704</v>
      </c>
      <c r="C170" s="31">
        <v>126.82</v>
      </c>
      <c r="D170" s="40">
        <v>63.41</v>
      </c>
      <c r="E170" s="31">
        <v>63.41</v>
      </c>
      <c r="F170" s="32"/>
    </row>
    <row r="171" ht="21.95" customHeight="1" spans="1:6">
      <c r="A171" s="11"/>
      <c r="B171" s="39" t="s">
        <v>705</v>
      </c>
      <c r="C171" s="31">
        <v>163.8</v>
      </c>
      <c r="D171" s="40">
        <v>49.14</v>
      </c>
      <c r="E171" s="40">
        <v>114.34</v>
      </c>
      <c r="F171" s="32"/>
    </row>
    <row r="172" ht="23.1" customHeight="1" spans="1:6">
      <c r="A172" s="11"/>
      <c r="B172" s="39" t="s">
        <v>706</v>
      </c>
      <c r="C172" s="38">
        <v>45</v>
      </c>
      <c r="D172" s="38">
        <v>0</v>
      </c>
      <c r="E172" s="38">
        <v>45</v>
      </c>
      <c r="F172" s="32"/>
    </row>
    <row r="173" ht="29.1" customHeight="1" spans="1:6">
      <c r="A173" s="11"/>
      <c r="B173" s="39" t="s">
        <v>707</v>
      </c>
      <c r="C173" s="38">
        <v>346.6</v>
      </c>
      <c r="D173" s="38">
        <v>233.4</v>
      </c>
      <c r="E173" s="38">
        <v>113.2</v>
      </c>
      <c r="F173" s="32"/>
    </row>
    <row r="174" ht="21" customHeight="1" spans="1:6">
      <c r="A174" s="11"/>
      <c r="B174" s="39" t="s">
        <v>708</v>
      </c>
      <c r="C174" s="38">
        <v>70.72</v>
      </c>
      <c r="D174" s="38">
        <v>0</v>
      </c>
      <c r="E174" s="38">
        <v>70.72</v>
      </c>
      <c r="F174" s="32"/>
    </row>
    <row r="175" ht="20.1" customHeight="1" spans="1:6">
      <c r="A175" s="11"/>
      <c r="B175" s="39" t="s">
        <v>709</v>
      </c>
      <c r="C175" s="40">
        <v>267</v>
      </c>
      <c r="D175" s="40">
        <v>0</v>
      </c>
      <c r="E175" s="40">
        <v>200.25</v>
      </c>
      <c r="F175" s="32"/>
    </row>
    <row r="176" ht="32.1" customHeight="1" spans="1:6">
      <c r="A176" s="11"/>
      <c r="B176" s="39" t="s">
        <v>710</v>
      </c>
      <c r="C176" s="40">
        <v>54</v>
      </c>
      <c r="D176" s="40">
        <v>0</v>
      </c>
      <c r="E176" s="40">
        <v>27</v>
      </c>
      <c r="F176" s="32"/>
    </row>
    <row r="177" ht="23.1" customHeight="1" spans="1:6">
      <c r="A177" s="11"/>
      <c r="B177" s="39" t="s">
        <v>711</v>
      </c>
      <c r="C177" s="40">
        <v>32.67</v>
      </c>
      <c r="D177" s="40">
        <v>19.602</v>
      </c>
      <c r="E177" s="40">
        <v>13.068</v>
      </c>
      <c r="F177" s="32"/>
    </row>
    <row r="178" ht="27.95" customHeight="1" spans="1:6">
      <c r="A178" s="11"/>
      <c r="B178" s="39" t="s">
        <v>712</v>
      </c>
      <c r="C178" s="38">
        <v>52.3</v>
      </c>
      <c r="D178" s="38">
        <v>0</v>
      </c>
      <c r="E178" s="38">
        <v>52.3</v>
      </c>
      <c r="F178" s="32"/>
    </row>
    <row r="179" ht="18" customHeight="1" spans="1:6">
      <c r="A179" s="11"/>
      <c r="B179" s="39" t="s">
        <v>713</v>
      </c>
      <c r="C179" s="38">
        <v>121.28</v>
      </c>
      <c r="D179" s="38">
        <v>115.22</v>
      </c>
      <c r="E179" s="38">
        <v>6.06</v>
      </c>
      <c r="F179" s="32"/>
    </row>
    <row r="180" ht="18.95" customHeight="1" spans="1:6">
      <c r="A180" s="11"/>
      <c r="B180" s="39" t="s">
        <v>714</v>
      </c>
      <c r="C180" s="38">
        <v>45.33</v>
      </c>
      <c r="D180" s="38">
        <v>43.06</v>
      </c>
      <c r="E180" s="38">
        <v>2.27</v>
      </c>
      <c r="F180" s="32"/>
    </row>
    <row r="181" ht="18.95" customHeight="1" spans="1:6">
      <c r="A181" s="11"/>
      <c r="B181" s="39" t="s">
        <v>715</v>
      </c>
      <c r="C181" s="40">
        <v>121.75</v>
      </c>
      <c r="D181" s="40">
        <v>105</v>
      </c>
      <c r="E181" s="40">
        <v>16.75</v>
      </c>
      <c r="F181" s="32"/>
    </row>
    <row r="182" ht="21.95" customHeight="1" spans="1:6">
      <c r="A182" s="11"/>
      <c r="B182" s="39" t="s">
        <v>716</v>
      </c>
      <c r="C182" s="40">
        <v>82.55</v>
      </c>
      <c r="D182" s="31">
        <v>70</v>
      </c>
      <c r="E182" s="40">
        <v>12.55</v>
      </c>
      <c r="F182" s="32"/>
    </row>
    <row r="183" ht="21" customHeight="1" spans="1:6">
      <c r="A183" s="11"/>
      <c r="B183" s="39" t="s">
        <v>717</v>
      </c>
      <c r="C183" s="40">
        <v>208.1</v>
      </c>
      <c r="D183" s="31">
        <v>180</v>
      </c>
      <c r="E183" s="40">
        <v>28.1</v>
      </c>
      <c r="F183" s="32"/>
    </row>
    <row r="184" ht="21.95" customHeight="1" spans="1:6">
      <c r="A184" s="11"/>
      <c r="B184" s="39" t="s">
        <v>718</v>
      </c>
      <c r="C184" s="40">
        <v>103</v>
      </c>
      <c r="D184" s="40">
        <v>43.7</v>
      </c>
      <c r="E184" s="40">
        <v>59.3</v>
      </c>
      <c r="F184" s="32"/>
    </row>
    <row r="185" ht="21.95" customHeight="1" spans="1:6">
      <c r="A185" s="11"/>
      <c r="B185" s="39" t="s">
        <v>719</v>
      </c>
      <c r="C185" s="40">
        <v>185</v>
      </c>
      <c r="D185" s="40">
        <v>160</v>
      </c>
      <c r="E185" s="40">
        <v>25</v>
      </c>
      <c r="F185" s="32"/>
    </row>
    <row r="186" ht="21" customHeight="1" spans="1:6">
      <c r="A186" s="11"/>
      <c r="B186" s="39" t="s">
        <v>720</v>
      </c>
      <c r="C186" s="40">
        <v>62.5</v>
      </c>
      <c r="D186" s="31">
        <v>44.5</v>
      </c>
      <c r="E186" s="40">
        <v>18</v>
      </c>
      <c r="F186" s="32"/>
    </row>
    <row r="187" ht="21.95" customHeight="1" spans="1:6">
      <c r="A187" s="12"/>
      <c r="B187" s="39" t="s">
        <v>721</v>
      </c>
      <c r="C187" s="40">
        <v>31.18</v>
      </c>
      <c r="D187" s="31">
        <v>11.5</v>
      </c>
      <c r="E187" s="40">
        <v>19.68</v>
      </c>
      <c r="F187" s="32"/>
    </row>
    <row r="188" ht="21" customHeight="1" spans="1:6">
      <c r="A188" s="41" t="s">
        <v>543</v>
      </c>
      <c r="B188" s="41"/>
      <c r="C188" s="42">
        <f>SUM(C169:C187)</f>
        <v>7509.6</v>
      </c>
      <c r="D188" s="42">
        <f>SUM(D169:D187)</f>
        <v>1138.532</v>
      </c>
      <c r="E188" s="42">
        <f>SUM(E169:E187)</f>
        <v>4086.998</v>
      </c>
      <c r="F188" s="36"/>
    </row>
    <row r="189" ht="23.1" customHeight="1" spans="1:6">
      <c r="A189" s="7" t="s">
        <v>431</v>
      </c>
      <c r="B189" s="24" t="s">
        <v>722</v>
      </c>
      <c r="C189" s="27">
        <v>1226</v>
      </c>
      <c r="D189" s="27">
        <v>840</v>
      </c>
      <c r="E189" s="27">
        <v>114</v>
      </c>
      <c r="F189" s="43"/>
    </row>
    <row r="190" ht="21" customHeight="1" spans="1:6">
      <c r="A190" s="12"/>
      <c r="B190" s="24" t="s">
        <v>723</v>
      </c>
      <c r="C190" s="27">
        <v>147</v>
      </c>
      <c r="D190" s="27">
        <v>103</v>
      </c>
      <c r="E190" s="27">
        <v>44</v>
      </c>
      <c r="F190" s="43" t="s">
        <v>724</v>
      </c>
    </row>
    <row r="191" ht="30" customHeight="1" spans="1:6">
      <c r="A191" s="41" t="s">
        <v>543</v>
      </c>
      <c r="B191" s="41"/>
      <c r="C191" s="42">
        <f>SUM(C189:C190)</f>
        <v>1373</v>
      </c>
      <c r="D191" s="35">
        <f>SUM(D189:D190)</f>
        <v>943</v>
      </c>
      <c r="E191" s="42">
        <f>SUM(E189:E190)</f>
        <v>158</v>
      </c>
      <c r="F191" s="36"/>
    </row>
    <row r="192" spans="1:6">
      <c r="A192" s="7" t="s">
        <v>181</v>
      </c>
      <c r="B192" s="37" t="s">
        <v>725</v>
      </c>
      <c r="C192" s="44">
        <v>90.41</v>
      </c>
      <c r="D192" s="44">
        <v>0</v>
      </c>
      <c r="E192" s="44">
        <v>90.41</v>
      </c>
      <c r="F192" s="45" t="s">
        <v>726</v>
      </c>
    </row>
    <row r="193" spans="1:6">
      <c r="A193" s="11"/>
      <c r="B193" s="24" t="s">
        <v>727</v>
      </c>
      <c r="C193" s="27">
        <v>1004.3623</v>
      </c>
      <c r="D193" s="27">
        <v>312.3415</v>
      </c>
      <c r="E193" s="27">
        <v>692.0208</v>
      </c>
      <c r="F193" s="43" t="s">
        <v>728</v>
      </c>
    </row>
    <row r="194" spans="1:6">
      <c r="A194" s="11"/>
      <c r="B194" s="24" t="s">
        <v>729</v>
      </c>
      <c r="C194" s="27">
        <v>77.98</v>
      </c>
      <c r="D194" s="27">
        <v>21.84</v>
      </c>
      <c r="E194" s="27">
        <v>56.14</v>
      </c>
      <c r="F194" s="32"/>
    </row>
    <row r="195" spans="1:6">
      <c r="A195" s="11"/>
      <c r="B195" s="24" t="s">
        <v>730</v>
      </c>
      <c r="C195" s="31">
        <v>788.4572</v>
      </c>
      <c r="D195" s="31">
        <v>150</v>
      </c>
      <c r="E195" s="31">
        <v>402</v>
      </c>
      <c r="F195" s="32"/>
    </row>
    <row r="196" spans="1:6">
      <c r="A196" s="11"/>
      <c r="B196" s="24" t="s">
        <v>731</v>
      </c>
      <c r="C196" s="31">
        <v>43.78</v>
      </c>
      <c r="D196" s="31">
        <v>0</v>
      </c>
      <c r="E196" s="31">
        <v>43.78</v>
      </c>
      <c r="F196" s="32"/>
    </row>
    <row r="197" spans="1:6">
      <c r="A197" s="11"/>
      <c r="B197" s="24" t="s">
        <v>732</v>
      </c>
      <c r="C197" s="27">
        <v>168.8</v>
      </c>
      <c r="D197" s="27">
        <v>0</v>
      </c>
      <c r="E197" s="27">
        <v>120.8</v>
      </c>
      <c r="F197" s="32"/>
    </row>
    <row r="198" spans="1:6">
      <c r="A198" s="11"/>
      <c r="B198" s="24" t="s">
        <v>733</v>
      </c>
      <c r="C198" s="31">
        <v>36.15</v>
      </c>
      <c r="D198" s="31">
        <v>14.5556</v>
      </c>
      <c r="E198" s="31">
        <f t="shared" ref="E198:E243" si="3">C198-D198</f>
        <v>21.5944</v>
      </c>
      <c r="F198" s="32"/>
    </row>
    <row r="199" spans="1:6">
      <c r="A199" s="11"/>
      <c r="B199" s="24" t="s">
        <v>734</v>
      </c>
      <c r="C199" s="31">
        <v>39.6042</v>
      </c>
      <c r="D199" s="31">
        <v>15</v>
      </c>
      <c r="E199" s="31">
        <f t="shared" si="3"/>
        <v>24.6042</v>
      </c>
      <c r="F199" s="32"/>
    </row>
    <row r="200" spans="1:6">
      <c r="A200" s="11"/>
      <c r="B200" s="24" t="s">
        <v>735</v>
      </c>
      <c r="C200" s="31">
        <v>389.0802</v>
      </c>
      <c r="D200" s="31">
        <v>160</v>
      </c>
      <c r="E200" s="31">
        <f t="shared" si="3"/>
        <v>229.0802</v>
      </c>
      <c r="F200" s="32"/>
    </row>
    <row r="201" spans="1:6">
      <c r="A201" s="11"/>
      <c r="B201" s="24" t="s">
        <v>736</v>
      </c>
      <c r="C201" s="31">
        <v>41.2015</v>
      </c>
      <c r="D201" s="31">
        <v>16</v>
      </c>
      <c r="E201" s="31">
        <f t="shared" si="3"/>
        <v>25.2015</v>
      </c>
      <c r="F201" s="32"/>
    </row>
    <row r="202" spans="1:6">
      <c r="A202" s="11"/>
      <c r="B202" s="24" t="s">
        <v>737</v>
      </c>
      <c r="C202" s="31">
        <v>47.2937</v>
      </c>
      <c r="D202" s="31">
        <v>45.8749</v>
      </c>
      <c r="E202" s="31">
        <f t="shared" si="3"/>
        <v>1.4188</v>
      </c>
      <c r="F202" s="32"/>
    </row>
    <row r="203" spans="1:6">
      <c r="A203" s="11"/>
      <c r="B203" s="24" t="s">
        <v>738</v>
      </c>
      <c r="C203" s="31">
        <v>44.5093</v>
      </c>
      <c r="D203" s="31">
        <v>43.174</v>
      </c>
      <c r="E203" s="31">
        <f t="shared" si="3"/>
        <v>1.3353</v>
      </c>
      <c r="F203" s="32"/>
    </row>
    <row r="204" spans="1:6">
      <c r="A204" s="11"/>
      <c r="B204" s="24" t="s">
        <v>739</v>
      </c>
      <c r="C204" s="31">
        <v>46.2974</v>
      </c>
      <c r="D204" s="31">
        <v>44.9085</v>
      </c>
      <c r="E204" s="31">
        <f t="shared" si="3"/>
        <v>1.38890000000001</v>
      </c>
      <c r="F204" s="32"/>
    </row>
    <row r="205" spans="1:6">
      <c r="A205" s="11"/>
      <c r="B205" s="24" t="s">
        <v>740</v>
      </c>
      <c r="C205" s="31">
        <v>44.901</v>
      </c>
      <c r="D205" s="31">
        <v>18</v>
      </c>
      <c r="E205" s="31">
        <f t="shared" si="3"/>
        <v>26.901</v>
      </c>
      <c r="F205" s="32"/>
    </row>
    <row r="206" spans="1:6">
      <c r="A206" s="11"/>
      <c r="B206" s="24" t="s">
        <v>741</v>
      </c>
      <c r="C206" s="31">
        <v>92.8237</v>
      </c>
      <c r="D206" s="31">
        <v>64.97659</v>
      </c>
      <c r="E206" s="31">
        <f t="shared" si="3"/>
        <v>27.84711</v>
      </c>
      <c r="F206" s="32"/>
    </row>
    <row r="207" spans="1:6">
      <c r="A207" s="11"/>
      <c r="B207" s="24" t="s">
        <v>742</v>
      </c>
      <c r="C207" s="31">
        <v>83.7437</v>
      </c>
      <c r="D207" s="31">
        <v>33.49748</v>
      </c>
      <c r="E207" s="31">
        <f t="shared" si="3"/>
        <v>50.24622</v>
      </c>
      <c r="F207" s="32"/>
    </row>
    <row r="208" spans="1:6">
      <c r="A208" s="11"/>
      <c r="B208" s="24" t="s">
        <v>743</v>
      </c>
      <c r="C208" s="31">
        <v>147.039</v>
      </c>
      <c r="D208" s="31">
        <v>58.8156</v>
      </c>
      <c r="E208" s="31">
        <f t="shared" si="3"/>
        <v>88.2234</v>
      </c>
      <c r="F208" s="32"/>
    </row>
    <row r="209" spans="1:6">
      <c r="A209" s="11"/>
      <c r="B209" s="24" t="s">
        <v>744</v>
      </c>
      <c r="C209" s="31">
        <v>268.2169</v>
      </c>
      <c r="D209" s="31">
        <v>100</v>
      </c>
      <c r="E209" s="31">
        <f t="shared" si="3"/>
        <v>168.2169</v>
      </c>
      <c r="F209" s="32"/>
    </row>
    <row r="210" spans="1:6">
      <c r="A210" s="11"/>
      <c r="B210" s="24" t="s">
        <v>745</v>
      </c>
      <c r="C210" s="31">
        <v>74.2584</v>
      </c>
      <c r="D210" s="31">
        <v>30</v>
      </c>
      <c r="E210" s="31">
        <f t="shared" si="3"/>
        <v>44.2584</v>
      </c>
      <c r="F210" s="32"/>
    </row>
    <row r="211" spans="1:6">
      <c r="A211" s="11"/>
      <c r="B211" s="24" t="s">
        <v>746</v>
      </c>
      <c r="C211" s="31">
        <v>118.0536</v>
      </c>
      <c r="D211" s="31">
        <v>47.22144</v>
      </c>
      <c r="E211" s="31">
        <f t="shared" si="3"/>
        <v>70.83216</v>
      </c>
      <c r="F211" s="32"/>
    </row>
    <row r="212" spans="1:6">
      <c r="A212" s="11"/>
      <c r="B212" s="24" t="s">
        <v>747</v>
      </c>
      <c r="C212" s="31">
        <v>158.8438</v>
      </c>
      <c r="D212" s="31">
        <v>63.53752</v>
      </c>
      <c r="E212" s="31">
        <f t="shared" si="3"/>
        <v>95.30628</v>
      </c>
      <c r="F212" s="32"/>
    </row>
    <row r="213" spans="1:6">
      <c r="A213" s="11"/>
      <c r="B213" s="24" t="s">
        <v>748</v>
      </c>
      <c r="C213" s="31">
        <v>393.1665</v>
      </c>
      <c r="D213" s="31">
        <v>140</v>
      </c>
      <c r="E213" s="31">
        <f t="shared" si="3"/>
        <v>253.1665</v>
      </c>
      <c r="F213" s="32"/>
    </row>
    <row r="214" spans="1:6">
      <c r="A214" s="11"/>
      <c r="B214" s="24" t="s">
        <v>749</v>
      </c>
      <c r="C214" s="47">
        <v>209.5128</v>
      </c>
      <c r="D214" s="31">
        <v>168</v>
      </c>
      <c r="E214" s="31">
        <f t="shared" si="3"/>
        <v>41.5128</v>
      </c>
      <c r="F214" s="32"/>
    </row>
    <row r="215" spans="1:6">
      <c r="A215" s="11"/>
      <c r="B215" s="24" t="s">
        <v>750</v>
      </c>
      <c r="C215" s="31">
        <v>31.0138</v>
      </c>
      <c r="D215" s="31">
        <v>24</v>
      </c>
      <c r="E215" s="31">
        <f t="shared" si="3"/>
        <v>7.0138</v>
      </c>
      <c r="F215" s="32"/>
    </row>
    <row r="216" spans="1:6">
      <c r="A216" s="11"/>
      <c r="B216" s="24" t="s">
        <v>751</v>
      </c>
      <c r="C216" s="31">
        <v>15.6952</v>
      </c>
      <c r="D216" s="31">
        <v>10.3816</v>
      </c>
      <c r="E216" s="31">
        <f t="shared" si="3"/>
        <v>5.3136</v>
      </c>
      <c r="F216" s="32"/>
    </row>
    <row r="217" spans="1:6">
      <c r="A217" s="12"/>
      <c r="B217" s="24" t="s">
        <v>752</v>
      </c>
      <c r="C217" s="31">
        <v>22.0233</v>
      </c>
      <c r="D217" s="31">
        <v>14.5363</v>
      </c>
      <c r="E217" s="31">
        <f t="shared" si="3"/>
        <v>7.487</v>
      </c>
      <c r="F217" s="32"/>
    </row>
    <row r="218" spans="1:6">
      <c r="A218" s="7" t="s">
        <v>181</v>
      </c>
      <c r="B218" s="24" t="s">
        <v>753</v>
      </c>
      <c r="C218" s="31">
        <v>20.5961</v>
      </c>
      <c r="D218" s="31">
        <v>13.336</v>
      </c>
      <c r="E218" s="31">
        <f t="shared" si="3"/>
        <v>7.2601</v>
      </c>
      <c r="F218" s="32"/>
    </row>
    <row r="219" spans="1:6">
      <c r="A219" s="11"/>
      <c r="B219" s="24" t="s">
        <v>754</v>
      </c>
      <c r="C219" s="31">
        <v>42.2107</v>
      </c>
      <c r="D219" s="31">
        <v>40.49</v>
      </c>
      <c r="E219" s="31">
        <f t="shared" si="3"/>
        <v>1.7207</v>
      </c>
      <c r="F219" s="32"/>
    </row>
    <row r="220" spans="1:6">
      <c r="A220" s="11"/>
      <c r="B220" s="24" t="s">
        <v>755</v>
      </c>
      <c r="C220" s="31">
        <v>33.8704</v>
      </c>
      <c r="D220" s="31">
        <v>32.8543</v>
      </c>
      <c r="E220" s="31">
        <f t="shared" si="3"/>
        <v>1.01609999999999</v>
      </c>
      <c r="F220" s="32"/>
    </row>
    <row r="221" spans="1:6">
      <c r="A221" s="11"/>
      <c r="B221" s="24" t="s">
        <v>756</v>
      </c>
      <c r="C221" s="31">
        <v>21.383</v>
      </c>
      <c r="D221" s="31">
        <v>0</v>
      </c>
      <c r="E221" s="31">
        <f t="shared" si="3"/>
        <v>21.383</v>
      </c>
      <c r="F221" s="32"/>
    </row>
    <row r="222" spans="1:6">
      <c r="A222" s="11"/>
      <c r="B222" s="24" t="s">
        <v>757</v>
      </c>
      <c r="C222" s="31">
        <v>181.1227</v>
      </c>
      <c r="D222" s="31">
        <v>175.689</v>
      </c>
      <c r="E222" s="31">
        <f t="shared" si="3"/>
        <v>5.43370000000002</v>
      </c>
      <c r="F222" s="32"/>
    </row>
    <row r="223" spans="1:6">
      <c r="A223" s="11"/>
      <c r="B223" s="24" t="s">
        <v>758</v>
      </c>
      <c r="C223" s="31">
        <v>140.7632</v>
      </c>
      <c r="D223" s="31">
        <v>136.5403</v>
      </c>
      <c r="E223" s="31">
        <f t="shared" si="3"/>
        <v>4.22290000000001</v>
      </c>
      <c r="F223" s="32"/>
    </row>
    <row r="224" spans="1:6">
      <c r="A224" s="11"/>
      <c r="B224" s="24" t="s">
        <v>759</v>
      </c>
      <c r="C224" s="31">
        <v>21.7911</v>
      </c>
      <c r="D224" s="31">
        <v>21.1373</v>
      </c>
      <c r="E224" s="31">
        <f t="shared" si="3"/>
        <v>0.6538</v>
      </c>
      <c r="F224" s="32"/>
    </row>
    <row r="225" spans="1:6">
      <c r="A225" s="11"/>
      <c r="B225" s="24" t="s">
        <v>760</v>
      </c>
      <c r="C225" s="31">
        <v>22.6527</v>
      </c>
      <c r="D225" s="31">
        <v>22</v>
      </c>
      <c r="E225" s="31">
        <f t="shared" si="3"/>
        <v>0.652699999999999</v>
      </c>
      <c r="F225" s="32"/>
    </row>
    <row r="226" spans="1:6">
      <c r="A226" s="11"/>
      <c r="B226" s="24" t="s">
        <v>761</v>
      </c>
      <c r="C226" s="31">
        <v>110</v>
      </c>
      <c r="D226" s="31">
        <v>0</v>
      </c>
      <c r="E226" s="31">
        <f t="shared" si="3"/>
        <v>110</v>
      </c>
      <c r="F226" s="32"/>
    </row>
    <row r="227" spans="1:6">
      <c r="A227" s="11"/>
      <c r="B227" s="24" t="s">
        <v>762</v>
      </c>
      <c r="C227" s="31">
        <v>83</v>
      </c>
      <c r="D227" s="31">
        <v>0</v>
      </c>
      <c r="E227" s="31">
        <f t="shared" si="3"/>
        <v>83</v>
      </c>
      <c r="F227" s="32"/>
    </row>
    <row r="228" spans="1:6">
      <c r="A228" s="11"/>
      <c r="B228" s="24" t="s">
        <v>763</v>
      </c>
      <c r="C228" s="31">
        <v>43.6965</v>
      </c>
      <c r="D228" s="31">
        <v>0</v>
      </c>
      <c r="E228" s="31">
        <f t="shared" si="3"/>
        <v>43.6965</v>
      </c>
      <c r="F228" s="32"/>
    </row>
    <row r="229" spans="1:6">
      <c r="A229" s="11"/>
      <c r="B229" s="24" t="s">
        <v>764</v>
      </c>
      <c r="C229" s="31">
        <v>28.047</v>
      </c>
      <c r="D229" s="31">
        <v>0</v>
      </c>
      <c r="E229" s="31">
        <f t="shared" si="3"/>
        <v>28.047</v>
      </c>
      <c r="F229" s="32"/>
    </row>
    <row r="230" spans="1:6">
      <c r="A230" s="11"/>
      <c r="B230" s="24" t="s">
        <v>765</v>
      </c>
      <c r="C230" s="31">
        <v>9.9909</v>
      </c>
      <c r="D230" s="31">
        <v>0</v>
      </c>
      <c r="E230" s="31">
        <f t="shared" si="3"/>
        <v>9.9909</v>
      </c>
      <c r="F230" s="32"/>
    </row>
    <row r="231" spans="1:6">
      <c r="A231" s="11"/>
      <c r="B231" s="24" t="s">
        <v>766</v>
      </c>
      <c r="C231" s="31">
        <v>2.9577</v>
      </c>
      <c r="D231" s="31">
        <v>0</v>
      </c>
      <c r="E231" s="31">
        <f t="shared" si="3"/>
        <v>2.9577</v>
      </c>
      <c r="F231" s="32"/>
    </row>
    <row r="232" ht="27" spans="1:6">
      <c r="A232" s="11"/>
      <c r="B232" s="24" t="s">
        <v>767</v>
      </c>
      <c r="C232" s="31">
        <v>58.9097</v>
      </c>
      <c r="D232" s="31">
        <v>24</v>
      </c>
      <c r="E232" s="31">
        <f t="shared" si="3"/>
        <v>34.9097</v>
      </c>
      <c r="F232" s="32"/>
    </row>
    <row r="233" ht="27" spans="1:6">
      <c r="A233" s="11"/>
      <c r="B233" s="24" t="s">
        <v>768</v>
      </c>
      <c r="C233" s="31">
        <v>66.1948</v>
      </c>
      <c r="D233" s="31">
        <v>27.3</v>
      </c>
      <c r="E233" s="31">
        <f t="shared" si="3"/>
        <v>38.8948</v>
      </c>
      <c r="F233" s="32"/>
    </row>
    <row r="234" ht="27" spans="1:6">
      <c r="A234" s="11"/>
      <c r="B234" s="24" t="s">
        <v>769</v>
      </c>
      <c r="C234" s="31">
        <v>70.6288</v>
      </c>
      <c r="D234" s="31">
        <v>30</v>
      </c>
      <c r="E234" s="31">
        <f t="shared" si="3"/>
        <v>40.6288</v>
      </c>
      <c r="F234" s="32"/>
    </row>
    <row r="235" ht="27" spans="1:6">
      <c r="A235" s="11"/>
      <c r="B235" s="24" t="s">
        <v>770</v>
      </c>
      <c r="C235" s="31">
        <v>73.416</v>
      </c>
      <c r="D235" s="31">
        <v>30</v>
      </c>
      <c r="E235" s="31">
        <f t="shared" si="3"/>
        <v>43.416</v>
      </c>
      <c r="F235" s="32"/>
    </row>
    <row r="236" spans="1:6">
      <c r="A236" s="11"/>
      <c r="B236" s="24" t="s">
        <v>771</v>
      </c>
      <c r="C236" s="31">
        <v>83.8021</v>
      </c>
      <c r="D236" s="31">
        <v>35.5</v>
      </c>
      <c r="E236" s="31">
        <f t="shared" si="3"/>
        <v>48.3021</v>
      </c>
      <c r="F236" s="32"/>
    </row>
    <row r="237" ht="27" spans="1:6">
      <c r="A237" s="11"/>
      <c r="B237" s="24" t="s">
        <v>772</v>
      </c>
      <c r="C237" s="31">
        <v>66.1545</v>
      </c>
      <c r="D237" s="31">
        <v>26.4618</v>
      </c>
      <c r="E237" s="31">
        <f t="shared" si="3"/>
        <v>39.6927</v>
      </c>
      <c r="F237" s="32"/>
    </row>
    <row r="238" ht="27" spans="1:6">
      <c r="A238" s="11"/>
      <c r="B238" s="24" t="s">
        <v>773</v>
      </c>
      <c r="C238" s="31">
        <v>77.4813</v>
      </c>
      <c r="D238" s="31">
        <v>34</v>
      </c>
      <c r="E238" s="31">
        <f t="shared" si="3"/>
        <v>43.4813</v>
      </c>
      <c r="F238" s="32"/>
    </row>
    <row r="239" ht="27" spans="1:6">
      <c r="A239" s="11"/>
      <c r="B239" s="24" t="s">
        <v>774</v>
      </c>
      <c r="C239" s="31">
        <v>67.8107</v>
      </c>
      <c r="D239" s="31">
        <v>27</v>
      </c>
      <c r="E239" s="31">
        <f t="shared" si="3"/>
        <v>40.8107</v>
      </c>
      <c r="F239" s="32"/>
    </row>
    <row r="240" spans="1:6">
      <c r="A240" s="11"/>
      <c r="B240" s="24" t="s">
        <v>775</v>
      </c>
      <c r="C240" s="31">
        <v>80.2912</v>
      </c>
      <c r="D240" s="31">
        <v>29.4</v>
      </c>
      <c r="E240" s="31">
        <f t="shared" si="3"/>
        <v>50.8912</v>
      </c>
      <c r="F240" s="32"/>
    </row>
    <row r="241" ht="27" spans="1:6">
      <c r="A241" s="12"/>
      <c r="B241" s="24" t="s">
        <v>776</v>
      </c>
      <c r="C241" s="31">
        <v>86.0791</v>
      </c>
      <c r="D241" s="31">
        <v>35.8</v>
      </c>
      <c r="E241" s="31">
        <f t="shared" si="3"/>
        <v>50.2791</v>
      </c>
      <c r="F241" s="32"/>
    </row>
    <row r="242" ht="27" spans="1:6">
      <c r="A242" s="7" t="s">
        <v>181</v>
      </c>
      <c r="B242" s="24" t="s">
        <v>777</v>
      </c>
      <c r="C242" s="31">
        <v>44.6358</v>
      </c>
      <c r="D242" s="31">
        <v>18</v>
      </c>
      <c r="E242" s="31">
        <f t="shared" si="3"/>
        <v>26.6358</v>
      </c>
      <c r="F242" s="32"/>
    </row>
    <row r="243" ht="27" spans="1:6">
      <c r="A243" s="11"/>
      <c r="B243" s="24" t="s">
        <v>778</v>
      </c>
      <c r="C243" s="31">
        <v>30.8165</v>
      </c>
      <c r="D243" s="31">
        <v>12</v>
      </c>
      <c r="E243" s="31">
        <f t="shared" si="3"/>
        <v>18.8165</v>
      </c>
      <c r="F243" s="32"/>
    </row>
    <row r="244" spans="1:6">
      <c r="A244" s="11"/>
      <c r="B244" s="24" t="s">
        <v>779</v>
      </c>
      <c r="C244" s="31">
        <v>414.95</v>
      </c>
      <c r="D244" s="31">
        <v>0</v>
      </c>
      <c r="E244" s="31">
        <v>414.95</v>
      </c>
      <c r="F244" s="32"/>
    </row>
    <row r="245" spans="1:6">
      <c r="A245" s="11"/>
      <c r="B245" s="48" t="s">
        <v>780</v>
      </c>
      <c r="C245" s="27">
        <v>318.83</v>
      </c>
      <c r="D245" s="27">
        <v>0</v>
      </c>
      <c r="E245" s="27">
        <v>160</v>
      </c>
      <c r="F245" s="32"/>
    </row>
    <row r="246" spans="1:6">
      <c r="A246" s="11"/>
      <c r="B246" s="24" t="s">
        <v>781</v>
      </c>
      <c r="C246" s="27">
        <v>288</v>
      </c>
      <c r="D246" s="27">
        <v>0</v>
      </c>
      <c r="E246" s="27">
        <v>288</v>
      </c>
      <c r="F246" s="32"/>
    </row>
    <row r="247" spans="1:6">
      <c r="A247" s="11"/>
      <c r="B247" s="24" t="s">
        <v>782</v>
      </c>
      <c r="C247" s="27">
        <v>760</v>
      </c>
      <c r="D247" s="27">
        <v>0</v>
      </c>
      <c r="E247" s="27">
        <v>760</v>
      </c>
      <c r="F247" s="32"/>
    </row>
    <row r="248" spans="1:6">
      <c r="A248" s="11"/>
      <c r="B248" s="24" t="s">
        <v>783</v>
      </c>
      <c r="C248" s="27">
        <v>253.28</v>
      </c>
      <c r="D248" s="27">
        <v>103.76</v>
      </c>
      <c r="E248" s="27">
        <v>144.56</v>
      </c>
      <c r="F248" s="32"/>
    </row>
    <row r="249" ht="27" spans="1:6">
      <c r="A249" s="11"/>
      <c r="B249" s="24" t="s">
        <v>784</v>
      </c>
      <c r="C249" s="27">
        <v>43.98</v>
      </c>
      <c r="D249" s="27">
        <v>12</v>
      </c>
      <c r="E249" s="27">
        <v>31.98</v>
      </c>
      <c r="F249" s="32"/>
    </row>
    <row r="250" spans="1:6">
      <c r="A250" s="11"/>
      <c r="B250" s="24" t="s">
        <v>785</v>
      </c>
      <c r="C250" s="27">
        <v>1372.74</v>
      </c>
      <c r="D250" s="27">
        <v>0</v>
      </c>
      <c r="E250" s="27">
        <v>420</v>
      </c>
      <c r="F250" s="32"/>
    </row>
    <row r="251" spans="1:6">
      <c r="A251" s="12"/>
      <c r="B251" s="24" t="s">
        <v>786</v>
      </c>
      <c r="C251" s="27">
        <v>47.6</v>
      </c>
      <c r="D251" s="27">
        <v>0</v>
      </c>
      <c r="E251" s="27">
        <v>47.6</v>
      </c>
      <c r="F251" s="32"/>
    </row>
    <row r="252" ht="21" customHeight="1" spans="1:6">
      <c r="A252" s="14" t="s">
        <v>543</v>
      </c>
      <c r="B252" s="33"/>
      <c r="C252" s="49">
        <f>SUM(C192:C251)</f>
        <v>9544.9</v>
      </c>
      <c r="D252" s="49">
        <f>SUM(D193:D251)</f>
        <v>2483.92973</v>
      </c>
      <c r="E252" s="49">
        <f>SUM(E192:E251)</f>
        <v>5659.98307</v>
      </c>
      <c r="F252" s="36"/>
    </row>
    <row r="253" spans="1:6">
      <c r="A253" s="7" t="s">
        <v>787</v>
      </c>
      <c r="B253" s="24" t="s">
        <v>788</v>
      </c>
      <c r="C253" s="27">
        <v>55.4</v>
      </c>
      <c r="D253" s="27">
        <v>0</v>
      </c>
      <c r="E253" s="27">
        <v>55.4</v>
      </c>
      <c r="F253" s="43"/>
    </row>
    <row r="254" spans="1:6">
      <c r="A254" s="11"/>
      <c r="B254" s="24" t="s">
        <v>789</v>
      </c>
      <c r="C254" s="27">
        <v>39.47</v>
      </c>
      <c r="D254" s="27">
        <v>0</v>
      </c>
      <c r="E254" s="27">
        <v>39.47</v>
      </c>
      <c r="F254" s="43"/>
    </row>
    <row r="255" spans="1:6">
      <c r="A255" s="11"/>
      <c r="B255" s="24" t="s">
        <v>790</v>
      </c>
      <c r="C255" s="27">
        <v>44.26</v>
      </c>
      <c r="D255" s="27">
        <v>0</v>
      </c>
      <c r="E255" s="27">
        <v>44.26</v>
      </c>
      <c r="F255" s="43"/>
    </row>
    <row r="256" spans="1:6">
      <c r="A256" s="11"/>
      <c r="B256" s="24" t="s">
        <v>791</v>
      </c>
      <c r="C256" s="27">
        <v>47.3</v>
      </c>
      <c r="D256" s="27">
        <v>0</v>
      </c>
      <c r="E256" s="27">
        <v>47.3</v>
      </c>
      <c r="F256" s="43"/>
    </row>
    <row r="257" spans="1:6">
      <c r="A257" s="11"/>
      <c r="B257" s="24" t="s">
        <v>792</v>
      </c>
      <c r="C257" s="27">
        <v>73.82</v>
      </c>
      <c r="D257" s="27">
        <v>0</v>
      </c>
      <c r="E257" s="27">
        <v>73.82</v>
      </c>
      <c r="F257" s="43"/>
    </row>
    <row r="258" spans="1:6">
      <c r="A258" s="12"/>
      <c r="B258" s="24" t="s">
        <v>793</v>
      </c>
      <c r="C258" s="27">
        <v>1265</v>
      </c>
      <c r="D258" s="27">
        <v>679</v>
      </c>
      <c r="E258" s="27">
        <v>590</v>
      </c>
      <c r="F258" s="43" t="s">
        <v>794</v>
      </c>
    </row>
    <row r="259" ht="18.95" customHeight="1" spans="1:6">
      <c r="A259" s="14" t="s">
        <v>543</v>
      </c>
      <c r="B259" s="33"/>
      <c r="C259" s="49">
        <f>SUM(C253:C258)</f>
        <v>1525.25</v>
      </c>
      <c r="D259" s="49">
        <f>SUM(D253:D258)</f>
        <v>679</v>
      </c>
      <c r="E259" s="49">
        <f>SUM(E253:E258)</f>
        <v>850.25</v>
      </c>
      <c r="F259" s="36"/>
    </row>
    <row r="260" spans="1:6">
      <c r="A260" s="7" t="s">
        <v>149</v>
      </c>
      <c r="B260" s="24" t="s">
        <v>795</v>
      </c>
      <c r="C260" s="27">
        <v>78.8</v>
      </c>
      <c r="D260" s="27">
        <v>39.4</v>
      </c>
      <c r="E260" s="27">
        <v>39.4</v>
      </c>
      <c r="F260" s="32"/>
    </row>
    <row r="261" spans="1:6">
      <c r="A261" s="11"/>
      <c r="B261" s="24" t="s">
        <v>796</v>
      </c>
      <c r="C261" s="27">
        <v>66.4</v>
      </c>
      <c r="D261" s="27">
        <v>33.2</v>
      </c>
      <c r="E261" s="27">
        <v>33.2</v>
      </c>
      <c r="F261" s="32"/>
    </row>
    <row r="262" spans="1:6">
      <c r="A262" s="11"/>
      <c r="B262" s="24" t="s">
        <v>797</v>
      </c>
      <c r="C262" s="27">
        <v>30</v>
      </c>
      <c r="D262" s="27">
        <v>0</v>
      </c>
      <c r="E262" s="27">
        <v>30</v>
      </c>
      <c r="F262" s="32"/>
    </row>
    <row r="263" spans="1:6">
      <c r="A263" s="11"/>
      <c r="B263" s="24" t="s">
        <v>798</v>
      </c>
      <c r="C263" s="27">
        <v>35</v>
      </c>
      <c r="D263" s="27">
        <v>0</v>
      </c>
      <c r="E263" s="27">
        <v>35</v>
      </c>
      <c r="F263" s="32"/>
    </row>
    <row r="264" spans="1:6">
      <c r="A264" s="11"/>
      <c r="B264" s="24" t="s">
        <v>799</v>
      </c>
      <c r="C264" s="27">
        <v>98.51</v>
      </c>
      <c r="D264" s="27">
        <v>0</v>
      </c>
      <c r="E264" s="27">
        <v>98.51</v>
      </c>
      <c r="F264" s="32"/>
    </row>
    <row r="265" spans="1:6">
      <c r="A265" s="11"/>
      <c r="B265" s="24" t="s">
        <v>800</v>
      </c>
      <c r="C265" s="27">
        <v>960</v>
      </c>
      <c r="D265" s="27">
        <v>0</v>
      </c>
      <c r="E265" s="27">
        <v>960</v>
      </c>
      <c r="F265" s="32"/>
    </row>
    <row r="266" ht="27" spans="1:6">
      <c r="A266" s="11"/>
      <c r="B266" s="24" t="s">
        <v>801</v>
      </c>
      <c r="C266" s="27">
        <v>148</v>
      </c>
      <c r="D266" s="27">
        <v>44.4</v>
      </c>
      <c r="E266" s="27">
        <v>44</v>
      </c>
      <c r="F266" s="32"/>
    </row>
    <row r="267" spans="1:6">
      <c r="A267" s="11"/>
      <c r="B267" s="24" t="s">
        <v>802</v>
      </c>
      <c r="C267" s="27">
        <v>489.2</v>
      </c>
      <c r="D267" s="27">
        <v>139.158</v>
      </c>
      <c r="E267" s="27">
        <v>50</v>
      </c>
      <c r="F267" s="32"/>
    </row>
    <row r="268" spans="1:6">
      <c r="A268" s="11"/>
      <c r="B268" s="24" t="s">
        <v>803</v>
      </c>
      <c r="C268" s="27">
        <v>39.6</v>
      </c>
      <c r="D268" s="27">
        <v>0</v>
      </c>
      <c r="E268" s="27">
        <v>7.92</v>
      </c>
      <c r="F268" s="32"/>
    </row>
    <row r="269" spans="1:6">
      <c r="A269" s="12"/>
      <c r="B269" s="24" t="s">
        <v>804</v>
      </c>
      <c r="C269" s="27">
        <v>175</v>
      </c>
      <c r="D269" s="27">
        <v>122.5</v>
      </c>
      <c r="E269" s="27">
        <v>52.5</v>
      </c>
      <c r="F269" s="32"/>
    </row>
    <row r="270" spans="1:6">
      <c r="A270" s="7" t="s">
        <v>149</v>
      </c>
      <c r="B270" s="24" t="s">
        <v>805</v>
      </c>
      <c r="C270" s="27">
        <v>197.63</v>
      </c>
      <c r="D270" s="27">
        <v>0</v>
      </c>
      <c r="E270" s="27">
        <v>197.63</v>
      </c>
      <c r="F270" s="32"/>
    </row>
    <row r="271" spans="1:6">
      <c r="A271" s="11"/>
      <c r="B271" s="24" t="s">
        <v>806</v>
      </c>
      <c r="C271" s="27">
        <v>195</v>
      </c>
      <c r="D271" s="27">
        <v>0</v>
      </c>
      <c r="E271" s="27">
        <v>195</v>
      </c>
      <c r="F271" s="32"/>
    </row>
    <row r="272" spans="1:6">
      <c r="A272" s="11"/>
      <c r="B272" s="24" t="s">
        <v>807</v>
      </c>
      <c r="C272" s="27">
        <v>5.9133</v>
      </c>
      <c r="D272" s="27">
        <v>0</v>
      </c>
      <c r="E272" s="27">
        <v>5.9133</v>
      </c>
      <c r="F272" s="32"/>
    </row>
    <row r="273" spans="1:6">
      <c r="A273" s="11"/>
      <c r="B273" s="24" t="s">
        <v>808</v>
      </c>
      <c r="C273" s="27">
        <v>150</v>
      </c>
      <c r="D273" s="27">
        <v>0</v>
      </c>
      <c r="E273" s="27">
        <v>50</v>
      </c>
      <c r="F273" s="32"/>
    </row>
    <row r="274" spans="1:6">
      <c r="A274" s="11"/>
      <c r="B274" s="24" t="s">
        <v>809</v>
      </c>
      <c r="C274" s="27">
        <v>49</v>
      </c>
      <c r="D274" s="27">
        <v>0</v>
      </c>
      <c r="E274" s="27">
        <v>49</v>
      </c>
      <c r="F274" s="32"/>
    </row>
    <row r="275" spans="1:6">
      <c r="A275" s="12"/>
      <c r="B275" s="24" t="s">
        <v>810</v>
      </c>
      <c r="C275" s="27">
        <v>160</v>
      </c>
      <c r="D275" s="27">
        <v>0</v>
      </c>
      <c r="E275" s="27">
        <v>160</v>
      </c>
      <c r="F275" s="32"/>
    </row>
    <row r="276" ht="20.1" customHeight="1" spans="1:6">
      <c r="A276" s="14" t="s">
        <v>543</v>
      </c>
      <c r="B276" s="33"/>
      <c r="C276" s="49">
        <f>SUM(C260:C275)</f>
        <v>2878.0533</v>
      </c>
      <c r="D276" s="49">
        <f>SUM(D260:D275)</f>
        <v>378.658</v>
      </c>
      <c r="E276" s="49">
        <f>SUM(E260:E275)</f>
        <v>2008.0733</v>
      </c>
      <c r="F276" s="36"/>
    </row>
    <row r="277" spans="1:6">
      <c r="A277" s="7" t="s">
        <v>264</v>
      </c>
      <c r="B277" s="48" t="s">
        <v>811</v>
      </c>
      <c r="C277" s="47">
        <v>200</v>
      </c>
      <c r="D277" s="47">
        <v>63.8</v>
      </c>
      <c r="E277" s="47">
        <v>126</v>
      </c>
      <c r="F277" s="50" t="s">
        <v>812</v>
      </c>
    </row>
    <row r="278" spans="1:6">
      <c r="A278" s="11"/>
      <c r="B278" s="39" t="s">
        <v>813</v>
      </c>
      <c r="C278" s="47">
        <v>128</v>
      </c>
      <c r="D278" s="47">
        <v>124</v>
      </c>
      <c r="E278" s="47">
        <v>4</v>
      </c>
      <c r="F278" s="50" t="s">
        <v>814</v>
      </c>
    </row>
    <row r="279" spans="1:6">
      <c r="A279" s="11"/>
      <c r="B279" s="48" t="s">
        <v>815</v>
      </c>
      <c r="C279" s="47">
        <v>65</v>
      </c>
      <c r="D279" s="47">
        <v>45</v>
      </c>
      <c r="E279" s="47">
        <v>0.5</v>
      </c>
      <c r="F279" s="50" t="s">
        <v>816</v>
      </c>
    </row>
    <row r="280" spans="1:6">
      <c r="A280" s="11"/>
      <c r="B280" s="48" t="s">
        <v>817</v>
      </c>
      <c r="C280" s="47">
        <v>48.4</v>
      </c>
      <c r="D280" s="47">
        <v>33.8</v>
      </c>
      <c r="E280" s="47">
        <v>14.6</v>
      </c>
      <c r="F280" s="50" t="s">
        <v>812</v>
      </c>
    </row>
    <row r="281" spans="1:6">
      <c r="A281" s="11"/>
      <c r="B281" s="48" t="s">
        <v>818</v>
      </c>
      <c r="C281" s="47">
        <v>101</v>
      </c>
      <c r="D281" s="47">
        <v>70.7</v>
      </c>
      <c r="E281" s="47">
        <v>30.3</v>
      </c>
      <c r="F281" s="50" t="s">
        <v>812</v>
      </c>
    </row>
    <row r="282" spans="1:6">
      <c r="A282" s="11"/>
      <c r="B282" s="48" t="s">
        <v>819</v>
      </c>
      <c r="C282" s="47">
        <v>387.4</v>
      </c>
      <c r="D282" s="47">
        <v>271.2</v>
      </c>
      <c r="E282" s="47">
        <v>116.2</v>
      </c>
      <c r="F282" s="50" t="s">
        <v>816</v>
      </c>
    </row>
    <row r="283" ht="27" spans="1:6">
      <c r="A283" s="11"/>
      <c r="B283" s="48" t="s">
        <v>820</v>
      </c>
      <c r="C283" s="47">
        <v>320</v>
      </c>
      <c r="D283" s="47">
        <v>177</v>
      </c>
      <c r="E283" s="47">
        <v>143</v>
      </c>
      <c r="F283" s="50" t="s">
        <v>812</v>
      </c>
    </row>
    <row r="284" spans="1:6">
      <c r="A284" s="11"/>
      <c r="B284" s="48" t="s">
        <v>821</v>
      </c>
      <c r="C284" s="47">
        <v>163</v>
      </c>
      <c r="D284" s="47">
        <v>0</v>
      </c>
      <c r="E284" s="47">
        <v>163</v>
      </c>
      <c r="F284" s="50" t="s">
        <v>816</v>
      </c>
    </row>
    <row r="285" spans="1:6">
      <c r="A285" s="11"/>
      <c r="B285" s="48" t="s">
        <v>822</v>
      </c>
      <c r="C285" s="47">
        <v>238.23</v>
      </c>
      <c r="D285" s="47">
        <v>195.08</v>
      </c>
      <c r="E285" s="47">
        <v>43.15</v>
      </c>
      <c r="F285" s="50" t="s">
        <v>812</v>
      </c>
    </row>
    <row r="286" spans="1:6">
      <c r="A286" s="11"/>
      <c r="B286" s="48" t="s">
        <v>823</v>
      </c>
      <c r="C286" s="47">
        <v>158.8943</v>
      </c>
      <c r="D286" s="47">
        <v>150.8943</v>
      </c>
      <c r="E286" s="47">
        <f t="shared" ref="E286:E311" si="4">C286-D286</f>
        <v>8</v>
      </c>
      <c r="F286" s="50" t="s">
        <v>814</v>
      </c>
    </row>
    <row r="287" spans="1:6">
      <c r="A287" s="12"/>
      <c r="B287" s="48" t="s">
        <v>824</v>
      </c>
      <c r="C287" s="47">
        <v>300</v>
      </c>
      <c r="D287" s="47">
        <v>0</v>
      </c>
      <c r="E287" s="47">
        <v>300</v>
      </c>
      <c r="F287" s="50" t="s">
        <v>825</v>
      </c>
    </row>
    <row r="288" ht="21" customHeight="1" spans="1:6">
      <c r="A288" s="14" t="s">
        <v>543</v>
      </c>
      <c r="B288" s="33"/>
      <c r="C288" s="35">
        <f>SUM(C277:C287)</f>
        <v>2109.9243</v>
      </c>
      <c r="D288" s="35">
        <f>SUM(D277:D287)</f>
        <v>1131.4743</v>
      </c>
      <c r="E288" s="35">
        <f>SUM(E277:E287)</f>
        <v>948.75</v>
      </c>
      <c r="F288" s="51"/>
    </row>
    <row r="289" ht="24.95" customHeight="1" spans="1:6">
      <c r="A289" s="13" t="s">
        <v>826</v>
      </c>
      <c r="B289" s="37" t="s">
        <v>827</v>
      </c>
      <c r="C289" s="35">
        <v>56.36</v>
      </c>
      <c r="D289" s="35">
        <v>0</v>
      </c>
      <c r="E289" s="35">
        <v>56.36</v>
      </c>
      <c r="F289" s="36"/>
    </row>
    <row r="290" spans="1:6">
      <c r="A290" s="7" t="s">
        <v>184</v>
      </c>
      <c r="B290" s="48" t="s">
        <v>828</v>
      </c>
      <c r="C290" s="38">
        <v>212.681724</v>
      </c>
      <c r="D290" s="47">
        <v>70</v>
      </c>
      <c r="E290" s="47">
        <f t="shared" si="4"/>
        <v>142.681724</v>
      </c>
      <c r="F290" s="32"/>
    </row>
    <row r="291" spans="1:6">
      <c r="A291" s="11"/>
      <c r="B291" s="48" t="s">
        <v>829</v>
      </c>
      <c r="C291" s="38">
        <v>75.893126</v>
      </c>
      <c r="D291" s="47">
        <v>10</v>
      </c>
      <c r="E291" s="47">
        <f t="shared" si="4"/>
        <v>65.893126</v>
      </c>
      <c r="F291" s="32"/>
    </row>
    <row r="292" spans="1:6">
      <c r="A292" s="11"/>
      <c r="B292" s="48" t="s">
        <v>830</v>
      </c>
      <c r="C292" s="38">
        <v>55.293571</v>
      </c>
      <c r="D292" s="47">
        <v>5</v>
      </c>
      <c r="E292" s="47">
        <f t="shared" si="4"/>
        <v>50.293571</v>
      </c>
      <c r="F292" s="32"/>
    </row>
    <row r="293" spans="1:6">
      <c r="A293" s="11"/>
      <c r="B293" s="48" t="s">
        <v>831</v>
      </c>
      <c r="C293" s="38">
        <v>328.88</v>
      </c>
      <c r="D293" s="47">
        <v>165</v>
      </c>
      <c r="E293" s="47">
        <f t="shared" si="4"/>
        <v>163.88</v>
      </c>
      <c r="F293" s="32"/>
    </row>
    <row r="294" spans="1:6">
      <c r="A294" s="11"/>
      <c r="B294" s="48" t="s">
        <v>832</v>
      </c>
      <c r="C294" s="38">
        <v>117.7635</v>
      </c>
      <c r="D294" s="47">
        <v>79.97</v>
      </c>
      <c r="E294" s="47">
        <f t="shared" si="4"/>
        <v>37.7935</v>
      </c>
      <c r="F294" s="32"/>
    </row>
    <row r="295" ht="27" spans="1:6">
      <c r="A295" s="11"/>
      <c r="B295" s="48" t="s">
        <v>833</v>
      </c>
      <c r="C295" s="38">
        <v>761.576</v>
      </c>
      <c r="D295" s="47">
        <v>177</v>
      </c>
      <c r="E295" s="47">
        <f t="shared" si="4"/>
        <v>584.576</v>
      </c>
      <c r="F295" s="32"/>
    </row>
    <row r="296" spans="1:6">
      <c r="A296" s="11"/>
      <c r="B296" s="48" t="s">
        <v>834</v>
      </c>
      <c r="C296" s="38">
        <v>1048.1368</v>
      </c>
      <c r="D296" s="47">
        <v>114.19</v>
      </c>
      <c r="E296" s="47">
        <f t="shared" si="4"/>
        <v>933.9468</v>
      </c>
      <c r="F296" s="32"/>
    </row>
    <row r="297" spans="1:6">
      <c r="A297" s="12"/>
      <c r="B297" s="48" t="s">
        <v>835</v>
      </c>
      <c r="C297" s="38">
        <v>240.792227</v>
      </c>
      <c r="D297" s="47">
        <v>0</v>
      </c>
      <c r="E297" s="47">
        <f t="shared" si="4"/>
        <v>240.792227</v>
      </c>
      <c r="F297" s="32"/>
    </row>
    <row r="298" spans="1:6">
      <c r="A298" s="7" t="s">
        <v>184</v>
      </c>
      <c r="B298" s="48" t="s">
        <v>836</v>
      </c>
      <c r="C298" s="38">
        <v>609.3917</v>
      </c>
      <c r="D298" s="47">
        <v>0</v>
      </c>
      <c r="E298" s="47">
        <f t="shared" si="4"/>
        <v>609.3917</v>
      </c>
      <c r="F298" s="32"/>
    </row>
    <row r="299" spans="1:6">
      <c r="A299" s="11"/>
      <c r="B299" s="48" t="s">
        <v>837</v>
      </c>
      <c r="C299" s="47">
        <v>531.4169</v>
      </c>
      <c r="D299" s="47">
        <v>441.67</v>
      </c>
      <c r="E299" s="47">
        <f t="shared" si="4"/>
        <v>89.7469</v>
      </c>
      <c r="F299" s="32"/>
    </row>
    <row r="300" spans="1:6">
      <c r="A300" s="11"/>
      <c r="B300" s="48" t="s">
        <v>838</v>
      </c>
      <c r="C300" s="47">
        <v>590.7773</v>
      </c>
      <c r="D300" s="47">
        <v>328.5</v>
      </c>
      <c r="E300" s="47">
        <f t="shared" si="4"/>
        <v>262.2773</v>
      </c>
      <c r="F300" s="32"/>
    </row>
    <row r="301" spans="1:6">
      <c r="A301" s="11"/>
      <c r="B301" s="48" t="s">
        <v>839</v>
      </c>
      <c r="C301" s="47">
        <v>410.7911</v>
      </c>
      <c r="D301" s="47">
        <v>151.02</v>
      </c>
      <c r="E301" s="47">
        <f t="shared" si="4"/>
        <v>259.7711</v>
      </c>
      <c r="F301" s="32"/>
    </row>
    <row r="302" ht="27" spans="1:6">
      <c r="A302" s="11"/>
      <c r="B302" s="48" t="s">
        <v>840</v>
      </c>
      <c r="C302" s="47">
        <v>205.27</v>
      </c>
      <c r="D302" s="47">
        <v>0</v>
      </c>
      <c r="E302" s="47">
        <f t="shared" si="4"/>
        <v>205.27</v>
      </c>
      <c r="F302" s="32"/>
    </row>
    <row r="303" spans="1:6">
      <c r="A303" s="11"/>
      <c r="B303" s="48" t="s">
        <v>841</v>
      </c>
      <c r="C303" s="47">
        <v>327.19</v>
      </c>
      <c r="D303" s="47">
        <v>0</v>
      </c>
      <c r="E303" s="47">
        <f t="shared" si="4"/>
        <v>327.19</v>
      </c>
      <c r="F303" s="32"/>
    </row>
    <row r="304" spans="1:6">
      <c r="A304" s="11"/>
      <c r="B304" s="48" t="s">
        <v>842</v>
      </c>
      <c r="C304" s="47">
        <v>1160.82</v>
      </c>
      <c r="D304" s="47">
        <v>987.07</v>
      </c>
      <c r="E304" s="47">
        <f t="shared" si="4"/>
        <v>173.75</v>
      </c>
      <c r="F304" s="32"/>
    </row>
    <row r="305" spans="1:6">
      <c r="A305" s="11"/>
      <c r="B305" s="39" t="s">
        <v>843</v>
      </c>
      <c r="C305" s="52" t="s">
        <v>844</v>
      </c>
      <c r="D305" s="47">
        <v>10</v>
      </c>
      <c r="E305" s="47">
        <f t="shared" si="4"/>
        <v>65.7702</v>
      </c>
      <c r="F305" s="32"/>
    </row>
    <row r="306" spans="1:6">
      <c r="A306" s="11"/>
      <c r="B306" s="53" t="s">
        <v>845</v>
      </c>
      <c r="C306" s="52" t="s">
        <v>846</v>
      </c>
      <c r="D306" s="47">
        <v>15</v>
      </c>
      <c r="E306" s="47">
        <f t="shared" si="4"/>
        <v>150.1216</v>
      </c>
      <c r="F306" s="32"/>
    </row>
    <row r="307" spans="1:6">
      <c r="A307" s="11"/>
      <c r="B307" s="48" t="s">
        <v>847</v>
      </c>
      <c r="C307" s="47">
        <v>84.4729</v>
      </c>
      <c r="D307" s="47">
        <v>0</v>
      </c>
      <c r="E307" s="47">
        <f t="shared" si="4"/>
        <v>84.4729</v>
      </c>
      <c r="F307" s="32"/>
    </row>
    <row r="308" spans="1:6">
      <c r="A308" s="11"/>
      <c r="B308" s="48" t="s">
        <v>848</v>
      </c>
      <c r="C308" s="38">
        <v>159.6765</v>
      </c>
      <c r="D308" s="47">
        <v>110</v>
      </c>
      <c r="E308" s="47">
        <f t="shared" si="4"/>
        <v>49.6765</v>
      </c>
      <c r="F308" s="32"/>
    </row>
    <row r="309" spans="1:6">
      <c r="A309" s="11"/>
      <c r="B309" s="48" t="s">
        <v>849</v>
      </c>
      <c r="C309" s="38">
        <v>71.6536</v>
      </c>
      <c r="D309" s="47">
        <v>0</v>
      </c>
      <c r="E309" s="47">
        <f t="shared" si="4"/>
        <v>71.6536</v>
      </c>
      <c r="F309" s="32"/>
    </row>
    <row r="310" spans="1:6">
      <c r="A310" s="11"/>
      <c r="B310" s="48" t="s">
        <v>850</v>
      </c>
      <c r="C310" s="38">
        <v>88.9472</v>
      </c>
      <c r="D310" s="47">
        <v>62</v>
      </c>
      <c r="E310" s="47">
        <f t="shared" si="4"/>
        <v>26.9472</v>
      </c>
      <c r="F310" s="32"/>
    </row>
    <row r="311" spans="1:6">
      <c r="A311" s="12"/>
      <c r="B311" s="48" t="s">
        <v>851</v>
      </c>
      <c r="C311" s="38">
        <v>126.9839</v>
      </c>
      <c r="D311" s="47">
        <v>50</v>
      </c>
      <c r="E311" s="47">
        <f t="shared" si="4"/>
        <v>76.9839</v>
      </c>
      <c r="F311" s="32"/>
    </row>
    <row r="312" ht="21.95" customHeight="1" spans="1:6">
      <c r="A312" s="14" t="s">
        <v>543</v>
      </c>
      <c r="B312" s="33"/>
      <c r="C312" s="35">
        <f>SUM(C290:C311)</f>
        <v>7208.408048</v>
      </c>
      <c r="D312" s="35">
        <f>SUM(D290:D311)</f>
        <v>2776.42</v>
      </c>
      <c r="E312" s="35">
        <f>SUM(E290:E311)</f>
        <v>4672.879848</v>
      </c>
      <c r="F312" s="51"/>
    </row>
    <row r="313" ht="29.1" customHeight="1" spans="1:6">
      <c r="A313" s="54" t="s">
        <v>418</v>
      </c>
      <c r="B313" s="14" t="s">
        <v>852</v>
      </c>
      <c r="C313" s="15">
        <f>SUM(C143:C144,C160,C165,C168,C188,C191,C252,C259,C276,C288,C289,C312)</f>
        <v>36453.780467</v>
      </c>
      <c r="D313" s="15">
        <f>SUM(D143,D144,D160,D165,D168,D188,D191,D252,D259,D276,D288,D312)</f>
        <v>11052.37003</v>
      </c>
      <c r="E313" s="15">
        <f>SUM(E143,E144,E160,E165,E168,E188,E191,E252,E259,E276,E288,E289,E312)</f>
        <v>20949.022804</v>
      </c>
      <c r="F313" s="10"/>
    </row>
    <row r="314" ht="36" customHeight="1" spans="1:6">
      <c r="A314" s="10"/>
      <c r="B314" s="54" t="s">
        <v>418</v>
      </c>
      <c r="C314" s="15">
        <f>SUM(C44,C54,C71,C81,C122,C135,C313)</f>
        <v>69959.570353</v>
      </c>
      <c r="D314" s="15">
        <f>SUM(D44,D54,D71,D81,D122,D135,D313)</f>
        <v>29769.8201029</v>
      </c>
      <c r="E314" s="15">
        <f>SUM(E44,E54,E71,E81,E122,E135,E313)</f>
        <v>35819.1787171</v>
      </c>
      <c r="F314" s="10"/>
    </row>
  </sheetData>
  <mergeCells count="37">
    <mergeCell ref="A1:F1"/>
    <mergeCell ref="E2:F2"/>
    <mergeCell ref="A4:A8"/>
    <mergeCell ref="A10:A12"/>
    <mergeCell ref="A13:A14"/>
    <mergeCell ref="A15:A16"/>
    <mergeCell ref="A21:A22"/>
    <mergeCell ref="A23:A28"/>
    <mergeCell ref="A30:A34"/>
    <mergeCell ref="A36:A42"/>
    <mergeCell ref="A48:A50"/>
    <mergeCell ref="A72:A74"/>
    <mergeCell ref="A75:A77"/>
    <mergeCell ref="A78:A80"/>
    <mergeCell ref="A82:A89"/>
    <mergeCell ref="A90:A108"/>
    <mergeCell ref="A109:A117"/>
    <mergeCell ref="A120:A121"/>
    <mergeCell ref="A123:A125"/>
    <mergeCell ref="A128:A130"/>
    <mergeCell ref="A136:A140"/>
    <mergeCell ref="A141:A142"/>
    <mergeCell ref="A145:A152"/>
    <mergeCell ref="A153:A159"/>
    <mergeCell ref="A161:A164"/>
    <mergeCell ref="A166:A167"/>
    <mergeCell ref="A169:A187"/>
    <mergeCell ref="A189:A190"/>
    <mergeCell ref="A192:A217"/>
    <mergeCell ref="A218:A241"/>
    <mergeCell ref="A242:A251"/>
    <mergeCell ref="A253:A258"/>
    <mergeCell ref="A260:A269"/>
    <mergeCell ref="A270:A275"/>
    <mergeCell ref="A277:A287"/>
    <mergeCell ref="A290:A297"/>
    <mergeCell ref="A298:A31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workbookViewId="0">
      <selection activeCell="E24" sqref="E24"/>
    </sheetView>
  </sheetViews>
  <sheetFormatPr defaultColWidth="8.875" defaultRowHeight="13.5" outlineLevelCol="6"/>
  <cols>
    <col min="1" max="1" width="31.375" style="259" customWidth="1"/>
    <col min="2" max="2" width="12.625" style="260" customWidth="1"/>
    <col min="3" max="3" width="13" style="260" customWidth="1"/>
    <col min="4" max="4" width="14" style="261" customWidth="1"/>
    <col min="5" max="5" width="55.25" style="259" customWidth="1"/>
    <col min="6" max="6" width="8.875" style="259"/>
    <col min="7" max="7" width="76.625" style="259" customWidth="1"/>
    <col min="8" max="16384" width="8.875" style="259"/>
  </cols>
  <sheetData>
    <row r="1" s="257" customFormat="1" spans="1:4">
      <c r="A1" s="257" t="s">
        <v>46</v>
      </c>
      <c r="B1" s="262"/>
      <c r="C1" s="262"/>
      <c r="D1" s="263"/>
    </row>
    <row r="2" ht="27.75" customHeight="1" spans="1:5">
      <c r="A2" s="264" t="s">
        <v>47</v>
      </c>
      <c r="B2" s="264"/>
      <c r="C2" s="264"/>
      <c r="D2" s="264"/>
      <c r="E2" s="264"/>
    </row>
    <row r="3" ht="23.25" customHeight="1" spans="1:5">
      <c r="A3" s="265"/>
      <c r="B3" s="266"/>
      <c r="C3" s="267"/>
      <c r="D3" s="268"/>
      <c r="E3" s="269" t="s">
        <v>48</v>
      </c>
    </row>
    <row r="4" s="258" customFormat="1" ht="34.5" customHeight="1" spans="1:5">
      <c r="A4" s="226" t="s">
        <v>9</v>
      </c>
      <c r="B4" s="254" t="s">
        <v>6</v>
      </c>
      <c r="C4" s="254" t="s">
        <v>7</v>
      </c>
      <c r="D4" s="226" t="s">
        <v>8</v>
      </c>
      <c r="E4" s="226" t="s">
        <v>49</v>
      </c>
    </row>
    <row r="5" ht="21.75" customHeight="1" spans="1:5">
      <c r="A5" s="270" t="s">
        <v>50</v>
      </c>
      <c r="B5" s="271">
        <f>SUM(B6:B8)</f>
        <v>85615</v>
      </c>
      <c r="C5" s="271">
        <f>D5-B5</f>
        <v>-1500</v>
      </c>
      <c r="D5" s="271">
        <f>SUM(D6:D8)</f>
        <v>84115</v>
      </c>
      <c r="E5" s="236"/>
    </row>
    <row r="6" ht="48" customHeight="1" spans="1:5">
      <c r="A6" s="272" t="s">
        <v>51</v>
      </c>
      <c r="B6" s="273">
        <v>63114</v>
      </c>
      <c r="C6" s="271">
        <f t="shared" ref="C6:C22" si="0">D6-B6</f>
        <v>-1000</v>
      </c>
      <c r="D6" s="274">
        <v>62114</v>
      </c>
      <c r="E6" s="275" t="s">
        <v>52</v>
      </c>
    </row>
    <row r="7" ht="23.1" customHeight="1" spans="1:5">
      <c r="A7" s="272" t="s">
        <v>53</v>
      </c>
      <c r="B7" s="273">
        <v>18656</v>
      </c>
      <c r="C7" s="271">
        <f t="shared" si="0"/>
        <v>-500</v>
      </c>
      <c r="D7" s="276">
        <v>18156</v>
      </c>
      <c r="E7" s="277"/>
    </row>
    <row r="8" ht="33" customHeight="1" spans="1:7">
      <c r="A8" s="272" t="s">
        <v>54</v>
      </c>
      <c r="B8" s="278">
        <v>3845</v>
      </c>
      <c r="C8" s="271">
        <f t="shared" si="0"/>
        <v>0</v>
      </c>
      <c r="D8" s="274">
        <v>3845</v>
      </c>
      <c r="E8" s="236"/>
      <c r="G8" s="279"/>
    </row>
    <row r="9" ht="31.5" customHeight="1" spans="1:5">
      <c r="A9" s="280" t="s">
        <v>55</v>
      </c>
      <c r="B9" s="281">
        <f>SUM(B10:B11)</f>
        <v>48611</v>
      </c>
      <c r="C9" s="271">
        <f t="shared" si="0"/>
        <v>0</v>
      </c>
      <c r="D9" s="281">
        <f>SUM(D10:D11)</f>
        <v>48611</v>
      </c>
      <c r="E9" s="282"/>
    </row>
    <row r="10" ht="50.1" customHeight="1" spans="1:5">
      <c r="A10" s="283" t="s">
        <v>56</v>
      </c>
      <c r="B10" s="278">
        <v>3749</v>
      </c>
      <c r="C10" s="271">
        <f t="shared" si="0"/>
        <v>0</v>
      </c>
      <c r="D10" s="276">
        <v>3749</v>
      </c>
      <c r="E10" s="237"/>
    </row>
    <row r="11" ht="30" customHeight="1" spans="1:5">
      <c r="A11" s="283" t="s">
        <v>57</v>
      </c>
      <c r="B11" s="278">
        <v>44862</v>
      </c>
      <c r="C11" s="271">
        <f t="shared" si="0"/>
        <v>0</v>
      </c>
      <c r="D11" s="274">
        <v>44862</v>
      </c>
      <c r="E11" s="237"/>
    </row>
    <row r="12" ht="30" customHeight="1" spans="1:5">
      <c r="A12" s="280" t="s">
        <v>58</v>
      </c>
      <c r="B12" s="284">
        <f>SUM(B13:B15)</f>
        <v>5779</v>
      </c>
      <c r="C12" s="271">
        <f t="shared" si="0"/>
        <v>0</v>
      </c>
      <c r="D12" s="284">
        <f>SUM(D13:D15)</f>
        <v>5779</v>
      </c>
      <c r="E12" s="234"/>
    </row>
    <row r="13" ht="58.5" customHeight="1" spans="1:7">
      <c r="A13" s="285" t="s">
        <v>59</v>
      </c>
      <c r="B13" s="273">
        <v>1029</v>
      </c>
      <c r="C13" s="271">
        <f t="shared" si="0"/>
        <v>0</v>
      </c>
      <c r="D13" s="278">
        <v>1029</v>
      </c>
      <c r="E13" s="234"/>
      <c r="F13" s="286"/>
      <c r="G13" s="287"/>
    </row>
    <row r="14" ht="24" customHeight="1" spans="1:5">
      <c r="A14" s="283" t="s">
        <v>60</v>
      </c>
      <c r="B14" s="278">
        <v>4021</v>
      </c>
      <c r="C14" s="271">
        <f t="shared" si="0"/>
        <v>0</v>
      </c>
      <c r="D14" s="273">
        <v>4021</v>
      </c>
      <c r="E14" s="234"/>
    </row>
    <row r="15" ht="50.25" customHeight="1" spans="1:5">
      <c r="A15" s="283" t="s">
        <v>61</v>
      </c>
      <c r="B15" s="278">
        <v>729</v>
      </c>
      <c r="C15" s="271">
        <f t="shared" si="0"/>
        <v>0</v>
      </c>
      <c r="D15" s="273">
        <v>729</v>
      </c>
      <c r="E15" s="234"/>
    </row>
    <row r="16" ht="32.25" customHeight="1" spans="1:5">
      <c r="A16" s="270" t="s">
        <v>62</v>
      </c>
      <c r="B16" s="284">
        <v>45259</v>
      </c>
      <c r="C16" s="271">
        <f t="shared" si="0"/>
        <v>16636</v>
      </c>
      <c r="D16" s="284">
        <v>61895</v>
      </c>
      <c r="E16" s="234"/>
    </row>
    <row r="17" ht="36.75" customHeight="1" spans="1:5">
      <c r="A17" s="280" t="s">
        <v>63</v>
      </c>
      <c r="B17" s="284">
        <v>4000</v>
      </c>
      <c r="C17" s="271">
        <f t="shared" si="0"/>
        <v>0</v>
      </c>
      <c r="D17" s="288">
        <v>4000</v>
      </c>
      <c r="E17" s="234" t="s">
        <v>64</v>
      </c>
    </row>
    <row r="18" ht="30.75" customHeight="1" spans="1:5">
      <c r="A18" s="280" t="s">
        <v>65</v>
      </c>
      <c r="B18" s="284">
        <v>96032</v>
      </c>
      <c r="C18" s="271">
        <f t="shared" si="0"/>
        <v>0</v>
      </c>
      <c r="D18" s="284">
        <v>96032</v>
      </c>
      <c r="E18" s="289" t="s">
        <v>66</v>
      </c>
    </row>
    <row r="19" ht="38.25" customHeight="1" spans="1:5">
      <c r="A19" s="280" t="s">
        <v>67</v>
      </c>
      <c r="B19" s="290">
        <v>18425</v>
      </c>
      <c r="C19" s="271">
        <f t="shared" si="0"/>
        <v>26226</v>
      </c>
      <c r="D19" s="288">
        <v>44651</v>
      </c>
      <c r="E19" s="234" t="s">
        <v>68</v>
      </c>
    </row>
    <row r="20" ht="33.75" customHeight="1" spans="1:5">
      <c r="A20" s="291" t="s">
        <v>69</v>
      </c>
      <c r="B20" s="288">
        <f>SUM(B5+B9+B12+B16+B17+B18+B19)</f>
        <v>303721</v>
      </c>
      <c r="C20" s="271">
        <f t="shared" si="0"/>
        <v>41362</v>
      </c>
      <c r="D20" s="288">
        <f>SUM(D5+D9+D12+D16+D17+D18+D19)</f>
        <v>345083</v>
      </c>
      <c r="E20" s="292"/>
    </row>
    <row r="21" ht="27" customHeight="1" spans="1:5">
      <c r="A21" s="293" t="s">
        <v>70</v>
      </c>
      <c r="B21" s="288">
        <v>3500</v>
      </c>
      <c r="C21" s="271">
        <f t="shared" si="0"/>
        <v>0</v>
      </c>
      <c r="D21" s="284">
        <v>3500</v>
      </c>
      <c r="E21" s="294" t="s">
        <v>71</v>
      </c>
    </row>
    <row r="22" ht="29.25" customHeight="1" spans="1:5">
      <c r="A22" s="293" t="s">
        <v>45</v>
      </c>
      <c r="B22" s="295">
        <f>SUM(B20:B21)</f>
        <v>307221</v>
      </c>
      <c r="C22" s="271">
        <f t="shared" si="0"/>
        <v>41362</v>
      </c>
      <c r="D22" s="295">
        <f>SUM(D20:D21)</f>
        <v>348583</v>
      </c>
      <c r="E22" s="294"/>
    </row>
    <row r="23" ht="23.1" customHeight="1"/>
  </sheetData>
  <mergeCells count="2">
    <mergeCell ref="A2:E2"/>
    <mergeCell ref="E6:E7"/>
  </mergeCells>
  <pageMargins left="0.75" right="0.75" top="1" bottom="1" header="0.5" footer="0.5"/>
  <pageSetup paperSize="9" scale="6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opLeftCell="A2" workbookViewId="0">
      <selection activeCell="J9" sqref="J9"/>
    </sheetView>
  </sheetViews>
  <sheetFormatPr defaultColWidth="8.875" defaultRowHeight="13.5" outlineLevelCol="3"/>
  <cols>
    <col min="1" max="1" width="30.25" customWidth="1"/>
    <col min="2" max="2" width="18.625" customWidth="1"/>
    <col min="3" max="3" width="12" customWidth="1"/>
    <col min="4" max="4" width="23.5" style="247" customWidth="1"/>
    <col min="6" max="6" width="11.75" customWidth="1"/>
  </cols>
  <sheetData>
    <row r="1" s="212" customFormat="1" spans="1:4">
      <c r="A1" s="212" t="s">
        <v>72</v>
      </c>
      <c r="D1" s="248"/>
    </row>
    <row r="2" ht="30" customHeight="1" spans="1:4">
      <c r="A2" s="220" t="s">
        <v>73</v>
      </c>
      <c r="B2" s="220"/>
      <c r="C2" s="220"/>
      <c r="D2" s="249"/>
    </row>
    <row r="3" ht="21" customHeight="1" spans="1:4">
      <c r="A3" s="250"/>
      <c r="B3" s="222"/>
      <c r="C3" s="251"/>
      <c r="D3" s="252" t="s">
        <v>2</v>
      </c>
    </row>
    <row r="4" s="245" customFormat="1" ht="27.95" customHeight="1" spans="1:4">
      <c r="A4" s="253" t="s">
        <v>74</v>
      </c>
      <c r="B4" s="226" t="s">
        <v>75</v>
      </c>
      <c r="C4" s="226" t="s">
        <v>76</v>
      </c>
      <c r="D4" s="254" t="s">
        <v>77</v>
      </c>
    </row>
    <row r="5" s="246" customFormat="1" ht="24" customHeight="1" spans="1:4">
      <c r="A5" s="14" t="s">
        <v>78</v>
      </c>
      <c r="B5" s="243">
        <f>SUM(B6:B20)</f>
        <v>43165</v>
      </c>
      <c r="C5" s="243">
        <f>D5-B5</f>
        <v>10</v>
      </c>
      <c r="D5" s="243">
        <f>SUM(D6:D20)</f>
        <v>43175</v>
      </c>
    </row>
    <row r="6" s="214" customFormat="1" ht="21" customHeight="1" spans="1:4">
      <c r="A6" s="8" t="s">
        <v>79</v>
      </c>
      <c r="B6" s="231">
        <v>9995</v>
      </c>
      <c r="C6" s="243">
        <f t="shared" ref="C6:C27" si="0">D6-B6</f>
        <v>10</v>
      </c>
      <c r="D6" s="232">
        <v>10005</v>
      </c>
    </row>
    <row r="7" s="214" customFormat="1" ht="21" customHeight="1" spans="1:4">
      <c r="A7" s="8" t="s">
        <v>80</v>
      </c>
      <c r="B7" s="231">
        <v>2288</v>
      </c>
      <c r="C7" s="243">
        <f t="shared" si="0"/>
        <v>-1007</v>
      </c>
      <c r="D7" s="232">
        <v>1281</v>
      </c>
    </row>
    <row r="8" s="214" customFormat="1" ht="21" customHeight="1" spans="1:4">
      <c r="A8" s="8" t="s">
        <v>81</v>
      </c>
      <c r="B8" s="231">
        <v>595</v>
      </c>
      <c r="C8" s="243">
        <f t="shared" si="0"/>
        <v>-237</v>
      </c>
      <c r="D8" s="232">
        <v>358</v>
      </c>
    </row>
    <row r="9" s="214" customFormat="1" ht="21" customHeight="1" spans="1:4">
      <c r="A9" s="8" t="s">
        <v>82</v>
      </c>
      <c r="B9" s="231">
        <v>310</v>
      </c>
      <c r="C9" s="243">
        <f t="shared" si="0"/>
        <v>-112</v>
      </c>
      <c r="D9" s="232">
        <v>198</v>
      </c>
    </row>
    <row r="10" s="214" customFormat="1" ht="21" customHeight="1" spans="1:4">
      <c r="A10" s="8" t="s">
        <v>83</v>
      </c>
      <c r="B10" s="231">
        <v>1300</v>
      </c>
      <c r="C10" s="243">
        <f t="shared" si="0"/>
        <v>-320</v>
      </c>
      <c r="D10" s="232">
        <v>980</v>
      </c>
    </row>
    <row r="11" s="214" customFormat="1" ht="21" customHeight="1" spans="1:4">
      <c r="A11" s="8" t="s">
        <v>84</v>
      </c>
      <c r="B11" s="231">
        <v>950</v>
      </c>
      <c r="C11" s="243">
        <f t="shared" si="0"/>
        <v>1115</v>
      </c>
      <c r="D11" s="232">
        <v>2065</v>
      </c>
    </row>
    <row r="12" s="214" customFormat="1" ht="21" customHeight="1" spans="1:4">
      <c r="A12" s="8" t="s">
        <v>85</v>
      </c>
      <c r="B12" s="231">
        <v>270</v>
      </c>
      <c r="C12" s="243">
        <f t="shared" si="0"/>
        <v>380</v>
      </c>
      <c r="D12" s="232">
        <v>650</v>
      </c>
    </row>
    <row r="13" s="214" customFormat="1" ht="21" customHeight="1" spans="1:4">
      <c r="A13" s="8" t="s">
        <v>86</v>
      </c>
      <c r="B13" s="231">
        <v>320</v>
      </c>
      <c r="C13" s="243">
        <f t="shared" si="0"/>
        <v>-84</v>
      </c>
      <c r="D13" s="232">
        <v>236</v>
      </c>
    </row>
    <row r="14" s="214" customFormat="1" ht="21" customHeight="1" spans="1:4">
      <c r="A14" s="8" t="s">
        <v>87</v>
      </c>
      <c r="B14" s="231">
        <v>13471</v>
      </c>
      <c r="C14" s="243">
        <f t="shared" si="0"/>
        <v>8009</v>
      </c>
      <c r="D14" s="232">
        <v>21480</v>
      </c>
    </row>
    <row r="15" s="214" customFormat="1" ht="21" customHeight="1" spans="1:4">
      <c r="A15" s="8" t="s">
        <v>88</v>
      </c>
      <c r="B15" s="231">
        <v>1050</v>
      </c>
      <c r="C15" s="243">
        <f t="shared" si="0"/>
        <v>45</v>
      </c>
      <c r="D15" s="232">
        <v>1095</v>
      </c>
    </row>
    <row r="16" s="214" customFormat="1" ht="21" customHeight="1" spans="1:4">
      <c r="A16" s="8" t="s">
        <v>89</v>
      </c>
      <c r="B16" s="231">
        <v>5939</v>
      </c>
      <c r="C16" s="243">
        <f t="shared" si="0"/>
        <v>-5484</v>
      </c>
      <c r="D16" s="232">
        <v>455</v>
      </c>
    </row>
    <row r="17" s="214" customFormat="1" ht="21" customHeight="1" spans="1:4">
      <c r="A17" s="8" t="s">
        <v>90</v>
      </c>
      <c r="B17" s="231">
        <v>5521</v>
      </c>
      <c r="C17" s="243">
        <f t="shared" si="0"/>
        <v>-1949</v>
      </c>
      <c r="D17" s="232">
        <v>3572</v>
      </c>
    </row>
    <row r="18" s="214" customFormat="1" ht="21" customHeight="1" spans="1:4">
      <c r="A18" s="8" t="s">
        <v>91</v>
      </c>
      <c r="B18" s="231">
        <v>460</v>
      </c>
      <c r="C18" s="243">
        <f t="shared" si="0"/>
        <v>90</v>
      </c>
      <c r="D18" s="232">
        <v>550</v>
      </c>
    </row>
    <row r="19" s="214" customFormat="1" ht="21" customHeight="1" spans="1:4">
      <c r="A19" s="8" t="s">
        <v>92</v>
      </c>
      <c r="B19" s="231">
        <v>366</v>
      </c>
      <c r="C19" s="243">
        <f t="shared" si="0"/>
        <v>-316</v>
      </c>
      <c r="D19" s="232">
        <v>50</v>
      </c>
    </row>
    <row r="20" s="214" customFormat="1" ht="21" customHeight="1" spans="1:4">
      <c r="A20" s="8" t="s">
        <v>93</v>
      </c>
      <c r="B20" s="231">
        <v>330</v>
      </c>
      <c r="C20" s="243">
        <f t="shared" si="0"/>
        <v>-130</v>
      </c>
      <c r="D20" s="232">
        <v>200</v>
      </c>
    </row>
    <row r="21" s="215" customFormat="1" ht="18.75" customHeight="1" spans="1:4">
      <c r="A21" s="14" t="s">
        <v>94</v>
      </c>
      <c r="B21" s="255">
        <f>SUM(B22:B26)</f>
        <v>18455</v>
      </c>
      <c r="C21" s="243">
        <f t="shared" si="0"/>
        <v>-1787</v>
      </c>
      <c r="D21" s="255">
        <f>SUM(D22:D26)</f>
        <v>16668</v>
      </c>
    </row>
    <row r="22" s="214" customFormat="1" ht="24" customHeight="1" spans="1:4">
      <c r="A22" s="8" t="s">
        <v>95</v>
      </c>
      <c r="B22" s="231">
        <v>3322</v>
      </c>
      <c r="C22" s="243">
        <f t="shared" si="0"/>
        <v>-289</v>
      </c>
      <c r="D22" s="232">
        <v>3033</v>
      </c>
    </row>
    <row r="23" s="214" customFormat="1" ht="24" customHeight="1" spans="1:4">
      <c r="A23" s="8" t="s">
        <v>96</v>
      </c>
      <c r="B23" s="231">
        <v>5741</v>
      </c>
      <c r="C23" s="243">
        <f t="shared" si="0"/>
        <v>-610</v>
      </c>
      <c r="D23" s="232">
        <v>5131</v>
      </c>
    </row>
    <row r="24" s="214" customFormat="1" ht="24" customHeight="1" spans="1:4">
      <c r="A24" s="8" t="s">
        <v>97</v>
      </c>
      <c r="B24" s="231">
        <v>3700</v>
      </c>
      <c r="C24" s="243">
        <f t="shared" si="0"/>
        <v>1124</v>
      </c>
      <c r="D24" s="232">
        <v>4824</v>
      </c>
    </row>
    <row r="25" s="214" customFormat="1" ht="24" customHeight="1" spans="1:4">
      <c r="A25" s="8" t="s">
        <v>98</v>
      </c>
      <c r="B25" s="231">
        <v>5387</v>
      </c>
      <c r="C25" s="243">
        <f t="shared" si="0"/>
        <v>-1807</v>
      </c>
      <c r="D25" s="232">
        <v>3580</v>
      </c>
    </row>
    <row r="26" s="214" customFormat="1" ht="24" customHeight="1" spans="1:4">
      <c r="A26" s="8" t="s">
        <v>99</v>
      </c>
      <c r="B26" s="256">
        <v>305</v>
      </c>
      <c r="C26" s="243">
        <f t="shared" si="0"/>
        <v>-205</v>
      </c>
      <c r="D26" s="232">
        <v>100</v>
      </c>
    </row>
    <row r="27" s="214" customFormat="1" ht="33" customHeight="1" spans="1:4">
      <c r="A27" s="14" t="s">
        <v>100</v>
      </c>
      <c r="B27" s="255">
        <f>B21+B5</f>
        <v>61620</v>
      </c>
      <c r="C27" s="243">
        <f t="shared" si="0"/>
        <v>-1777</v>
      </c>
      <c r="D27" s="255">
        <f>D21+D5</f>
        <v>59843</v>
      </c>
    </row>
  </sheetData>
  <mergeCells count="1">
    <mergeCell ref="A2:D2"/>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G15" sqref="G15"/>
    </sheetView>
  </sheetViews>
  <sheetFormatPr defaultColWidth="8.875" defaultRowHeight="13.5" outlineLevelCol="4"/>
  <cols>
    <col min="1" max="1" width="31" customWidth="1"/>
    <col min="2" max="2" width="17.25" style="216" customWidth="1"/>
    <col min="3" max="3" width="15.25" customWidth="1"/>
    <col min="4" max="4" width="20.875" customWidth="1"/>
    <col min="5" max="5" width="8.875" style="217"/>
  </cols>
  <sheetData>
    <row r="1" s="212" customFormat="1" ht="24" customHeight="1" spans="1:5">
      <c r="A1" s="212" t="s">
        <v>101</v>
      </c>
      <c r="B1" s="218"/>
      <c r="E1" s="219"/>
    </row>
    <row r="2" ht="30" customHeight="1" spans="1:4">
      <c r="A2" s="220" t="s">
        <v>102</v>
      </c>
      <c r="B2" s="220"/>
      <c r="C2" s="220"/>
      <c r="D2" s="220"/>
    </row>
    <row r="3" ht="15" customHeight="1" spans="1:4">
      <c r="A3" s="221"/>
      <c r="B3" s="222"/>
      <c r="C3" s="223"/>
      <c r="D3" s="224" t="s">
        <v>2</v>
      </c>
    </row>
    <row r="4" s="213" customFormat="1" ht="19.5" customHeight="1" spans="1:5">
      <c r="A4" s="225" t="s">
        <v>74</v>
      </c>
      <c r="B4" s="226" t="s">
        <v>6</v>
      </c>
      <c r="C4" s="226" t="s">
        <v>76</v>
      </c>
      <c r="D4" s="227" t="s">
        <v>77</v>
      </c>
      <c r="E4" s="228"/>
    </row>
    <row r="5" s="214" customFormat="1" ht="20.1" customHeight="1" spans="1:5">
      <c r="A5" s="229" t="s">
        <v>103</v>
      </c>
      <c r="B5" s="230">
        <v>3926</v>
      </c>
      <c r="C5" s="231">
        <f>D5-B5</f>
        <v>-1071</v>
      </c>
      <c r="D5" s="232">
        <v>2855</v>
      </c>
      <c r="E5" s="233"/>
    </row>
    <row r="6" s="214" customFormat="1" ht="20.1" customHeight="1" spans="1:5">
      <c r="A6" s="234" t="s">
        <v>104</v>
      </c>
      <c r="B6" s="230">
        <v>736</v>
      </c>
      <c r="C6" s="231">
        <f t="shared" ref="C6:C27" si="0">D6-B6</f>
        <v>0</v>
      </c>
      <c r="D6" s="232">
        <v>736</v>
      </c>
      <c r="E6" s="233"/>
    </row>
    <row r="7" s="214" customFormat="1" ht="20.1" customHeight="1" spans="1:5">
      <c r="A7" s="235" t="s">
        <v>105</v>
      </c>
      <c r="B7" s="230">
        <v>8656</v>
      </c>
      <c r="C7" s="231">
        <f t="shared" si="0"/>
        <v>0</v>
      </c>
      <c r="D7" s="232">
        <v>8656</v>
      </c>
      <c r="E7" s="233"/>
    </row>
    <row r="8" s="214" customFormat="1" ht="20.1" customHeight="1" spans="1:5">
      <c r="A8" s="236" t="s">
        <v>106</v>
      </c>
      <c r="B8" s="230">
        <v>57186</v>
      </c>
      <c r="C8" s="231">
        <f t="shared" si="0"/>
        <v>200</v>
      </c>
      <c r="D8" s="231">
        <v>57386</v>
      </c>
      <c r="E8" s="233"/>
    </row>
    <row r="9" s="214" customFormat="1" ht="20.1" customHeight="1" spans="1:5">
      <c r="A9" s="237" t="s">
        <v>107</v>
      </c>
      <c r="B9" s="230">
        <v>5126</v>
      </c>
      <c r="C9" s="231">
        <f t="shared" si="0"/>
        <v>109</v>
      </c>
      <c r="D9" s="231">
        <v>5235</v>
      </c>
      <c r="E9" s="233"/>
    </row>
    <row r="10" s="214" customFormat="1" ht="20.1" customHeight="1" spans="1:5">
      <c r="A10" s="237" t="s">
        <v>108</v>
      </c>
      <c r="B10" s="230">
        <v>3980</v>
      </c>
      <c r="C10" s="231">
        <f t="shared" si="0"/>
        <v>0</v>
      </c>
      <c r="D10" s="231">
        <v>3980</v>
      </c>
      <c r="E10" s="233"/>
    </row>
    <row r="11" s="214" customFormat="1" ht="20.1" customHeight="1" spans="1:5">
      <c r="A11" s="236" t="s">
        <v>109</v>
      </c>
      <c r="B11" s="230">
        <v>50565</v>
      </c>
      <c r="C11" s="231">
        <f t="shared" si="0"/>
        <v>101</v>
      </c>
      <c r="D11" s="231">
        <v>50666</v>
      </c>
      <c r="E11" s="233"/>
    </row>
    <row r="12" s="214" customFormat="1" ht="20.1" customHeight="1" spans="1:5">
      <c r="A12" s="237" t="s">
        <v>110</v>
      </c>
      <c r="B12" s="230">
        <v>35903</v>
      </c>
      <c r="C12" s="231">
        <f t="shared" si="0"/>
        <v>500</v>
      </c>
      <c r="D12" s="231">
        <v>36403</v>
      </c>
      <c r="E12" s="233"/>
    </row>
    <row r="13" s="214" customFormat="1" ht="20.1" customHeight="1" spans="1:5">
      <c r="A13" s="237" t="s">
        <v>111</v>
      </c>
      <c r="B13" s="230">
        <v>4610</v>
      </c>
      <c r="C13" s="231">
        <f t="shared" si="0"/>
        <v>2430</v>
      </c>
      <c r="D13" s="231">
        <v>7040</v>
      </c>
      <c r="E13" s="233"/>
    </row>
    <row r="14" s="214" customFormat="1" ht="20.1" customHeight="1" spans="1:5">
      <c r="A14" s="238" t="s">
        <v>112</v>
      </c>
      <c r="B14" s="230">
        <v>27392</v>
      </c>
      <c r="C14" s="231">
        <f t="shared" si="0"/>
        <v>9825</v>
      </c>
      <c r="D14" s="231">
        <v>37217</v>
      </c>
      <c r="E14" s="233"/>
    </row>
    <row r="15" s="214" customFormat="1" ht="20.1" customHeight="1" spans="1:5">
      <c r="A15" s="236" t="s">
        <v>113</v>
      </c>
      <c r="B15" s="230">
        <v>62885</v>
      </c>
      <c r="C15" s="231">
        <f t="shared" si="0"/>
        <v>0</v>
      </c>
      <c r="D15" s="231">
        <v>62885</v>
      </c>
      <c r="E15" s="233"/>
    </row>
    <row r="16" s="214" customFormat="1" ht="20.1" customHeight="1" spans="1:5">
      <c r="A16" s="238" t="s">
        <v>114</v>
      </c>
      <c r="B16" s="230">
        <v>9802</v>
      </c>
      <c r="C16" s="231">
        <f t="shared" si="0"/>
        <v>2000</v>
      </c>
      <c r="D16" s="231">
        <v>11802</v>
      </c>
      <c r="E16" s="233"/>
    </row>
    <row r="17" s="214" customFormat="1" ht="20.1" customHeight="1" spans="1:5">
      <c r="A17" s="237" t="s">
        <v>115</v>
      </c>
      <c r="B17" s="230">
        <v>800</v>
      </c>
      <c r="C17" s="231">
        <f t="shared" si="0"/>
        <v>0</v>
      </c>
      <c r="D17" s="231">
        <v>800</v>
      </c>
      <c r="E17" s="233"/>
    </row>
    <row r="18" s="214" customFormat="1" ht="20.1" customHeight="1" spans="1:5">
      <c r="A18" s="238" t="s">
        <v>116</v>
      </c>
      <c r="B18" s="230">
        <v>1388</v>
      </c>
      <c r="C18" s="231">
        <f t="shared" si="0"/>
        <v>0</v>
      </c>
      <c r="D18" s="231">
        <v>1388</v>
      </c>
      <c r="E18" s="233"/>
    </row>
    <row r="19" s="214" customFormat="1" ht="20.1" customHeight="1" spans="1:5">
      <c r="A19" s="237" t="s">
        <v>117</v>
      </c>
      <c r="B19" s="230">
        <v>0</v>
      </c>
      <c r="C19" s="231">
        <f t="shared" si="0"/>
        <v>0</v>
      </c>
      <c r="D19" s="231">
        <v>0</v>
      </c>
      <c r="E19" s="233"/>
    </row>
    <row r="20" s="214" customFormat="1" ht="20.1" customHeight="1" spans="1:5">
      <c r="A20" s="237" t="s">
        <v>118</v>
      </c>
      <c r="B20" s="230">
        <v>1650</v>
      </c>
      <c r="C20" s="231">
        <f t="shared" si="0"/>
        <v>0</v>
      </c>
      <c r="D20" s="231">
        <v>1650</v>
      </c>
      <c r="E20" s="233"/>
    </row>
    <row r="21" s="214" customFormat="1" ht="20.1" customHeight="1" spans="1:5">
      <c r="A21" s="237" t="s">
        <v>119</v>
      </c>
      <c r="B21" s="230">
        <v>6023</v>
      </c>
      <c r="C21" s="231">
        <f t="shared" si="0"/>
        <v>1042</v>
      </c>
      <c r="D21" s="232">
        <v>7065</v>
      </c>
      <c r="E21" s="233"/>
    </row>
    <row r="22" s="214" customFormat="1" ht="20.1" customHeight="1" spans="1:5">
      <c r="A22" s="237" t="s">
        <v>120</v>
      </c>
      <c r="B22" s="230">
        <v>1100</v>
      </c>
      <c r="C22" s="231">
        <f t="shared" si="0"/>
        <v>0</v>
      </c>
      <c r="D22" s="232">
        <v>1100</v>
      </c>
      <c r="E22" s="233"/>
    </row>
    <row r="23" s="214" customFormat="1" ht="20.1" customHeight="1" spans="1:5">
      <c r="A23" s="239" t="s">
        <v>121</v>
      </c>
      <c r="B23" s="230">
        <v>3568</v>
      </c>
      <c r="C23" s="231">
        <f t="shared" si="0"/>
        <v>0</v>
      </c>
      <c r="D23" s="232">
        <v>3568</v>
      </c>
      <c r="E23" s="233"/>
    </row>
    <row r="24" s="214" customFormat="1" ht="20.1" customHeight="1" spans="1:5">
      <c r="A24" s="240" t="s">
        <v>122</v>
      </c>
      <c r="B24" s="231">
        <v>8357</v>
      </c>
      <c r="C24" s="231">
        <f t="shared" si="0"/>
        <v>165</v>
      </c>
      <c r="D24" s="232">
        <v>8522</v>
      </c>
      <c r="E24" s="233"/>
    </row>
    <row r="25" s="215" customFormat="1" ht="20.1" customHeight="1" spans="1:5">
      <c r="A25" s="240" t="s">
        <v>123</v>
      </c>
      <c r="B25" s="231">
        <v>3500</v>
      </c>
      <c r="C25" s="231">
        <f t="shared" si="0"/>
        <v>0</v>
      </c>
      <c r="D25" s="232">
        <v>3500</v>
      </c>
      <c r="E25" s="241"/>
    </row>
    <row r="26" s="215" customFormat="1" ht="20.1" customHeight="1" spans="1:5">
      <c r="A26" s="240" t="s">
        <v>124</v>
      </c>
      <c r="B26" s="231">
        <v>10068</v>
      </c>
      <c r="C26" s="231">
        <f t="shared" si="0"/>
        <v>26061</v>
      </c>
      <c r="D26" s="232">
        <v>36129</v>
      </c>
      <c r="E26" s="241"/>
    </row>
    <row r="27" s="214" customFormat="1" ht="27" customHeight="1" spans="1:5">
      <c r="A27" s="242" t="s">
        <v>100</v>
      </c>
      <c r="B27" s="243">
        <f>SUM(B5:B26)</f>
        <v>307221</v>
      </c>
      <c r="C27" s="231">
        <f t="shared" si="0"/>
        <v>41362</v>
      </c>
      <c r="D27" s="243">
        <f>SUM(D5:D26)</f>
        <v>348583</v>
      </c>
      <c r="E27" s="233"/>
    </row>
    <row r="28" spans="2:4">
      <c r="B28" s="80"/>
      <c r="D28" s="216"/>
    </row>
    <row r="29" spans="2:2">
      <c r="B29" s="244"/>
    </row>
  </sheetData>
  <mergeCells count="1">
    <mergeCell ref="A2:D2"/>
  </mergeCells>
  <pageMargins left="0.751388888888889" right="0.751388888888889"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1"/>
  <sheetViews>
    <sheetView workbookViewId="0">
      <selection activeCell="D16" sqref="D16"/>
    </sheetView>
  </sheetViews>
  <sheetFormatPr defaultColWidth="26" defaultRowHeight="26.25" customHeight="1" outlineLevelCol="3"/>
  <cols>
    <col min="1" max="1" width="22" style="174" customWidth="1"/>
    <col min="2" max="2" width="38.5" style="175" customWidth="1"/>
    <col min="3" max="3" width="17.875" style="176" customWidth="1"/>
    <col min="4" max="4" width="53.375" style="177" customWidth="1"/>
    <col min="5" max="5" width="38.5" style="178" customWidth="1"/>
    <col min="6" max="16384" width="26" style="178"/>
  </cols>
  <sheetData>
    <row r="1" s="173" customFormat="1" ht="15.95" customHeight="1" spans="1:4">
      <c r="A1" s="179" t="s">
        <v>125</v>
      </c>
      <c r="B1" s="180"/>
      <c r="C1" s="181"/>
      <c r="D1" s="182"/>
    </row>
    <row r="2" customHeight="1" spans="1:4">
      <c r="A2" s="183" t="s">
        <v>126</v>
      </c>
      <c r="B2" s="183"/>
      <c r="C2" s="184"/>
      <c r="D2" s="183"/>
    </row>
    <row r="3" customHeight="1" spans="1:4">
      <c r="A3" s="185"/>
      <c r="B3" s="185"/>
      <c r="D3" s="186" t="s">
        <v>2</v>
      </c>
    </row>
    <row r="4" s="173" customFormat="1" customHeight="1" spans="1:4">
      <c r="A4" s="187" t="s">
        <v>127</v>
      </c>
      <c r="B4" s="187" t="s">
        <v>128</v>
      </c>
      <c r="C4" s="188" t="s">
        <v>129</v>
      </c>
      <c r="D4" s="189" t="s">
        <v>130</v>
      </c>
    </row>
    <row r="5" s="173" customFormat="1" customHeight="1" spans="1:4">
      <c r="A5" s="190" t="s">
        <v>131</v>
      </c>
      <c r="B5" s="191" t="s">
        <v>132</v>
      </c>
      <c r="C5" s="192">
        <v>45</v>
      </c>
      <c r="D5" s="39" t="s">
        <v>133</v>
      </c>
    </row>
    <row r="6" s="173" customFormat="1" customHeight="1" spans="1:4">
      <c r="A6" s="190" t="s">
        <v>131</v>
      </c>
      <c r="B6" s="191" t="s">
        <v>134</v>
      </c>
      <c r="C6" s="192">
        <v>49.5</v>
      </c>
      <c r="D6" s="39" t="s">
        <v>133</v>
      </c>
    </row>
    <row r="7" s="173" customFormat="1" customHeight="1" spans="1:4">
      <c r="A7" s="190" t="s">
        <v>135</v>
      </c>
      <c r="B7" s="191" t="s">
        <v>136</v>
      </c>
      <c r="C7" s="192">
        <v>8</v>
      </c>
      <c r="D7" s="39" t="s">
        <v>137</v>
      </c>
    </row>
    <row r="8" s="173" customFormat="1" ht="51" customHeight="1" spans="1:4">
      <c r="A8" s="190" t="s">
        <v>138</v>
      </c>
      <c r="B8" s="191" t="s">
        <v>139</v>
      </c>
      <c r="C8" s="192">
        <v>32</v>
      </c>
      <c r="D8" s="39" t="s">
        <v>140</v>
      </c>
    </row>
    <row r="9" s="173" customFormat="1" customHeight="1" spans="1:4">
      <c r="A9" s="193" t="s">
        <v>138</v>
      </c>
      <c r="B9" s="194" t="s">
        <v>141</v>
      </c>
      <c r="C9" s="195">
        <v>339.88</v>
      </c>
      <c r="D9" s="39" t="s">
        <v>142</v>
      </c>
    </row>
    <row r="10" s="173" customFormat="1" ht="27" spans="1:4">
      <c r="A10" s="193" t="s">
        <v>143</v>
      </c>
      <c r="B10" s="194" t="s">
        <v>144</v>
      </c>
      <c r="C10" s="195">
        <v>7</v>
      </c>
      <c r="D10" s="39" t="s">
        <v>145</v>
      </c>
    </row>
    <row r="11" s="173" customFormat="1" ht="40.5" spans="1:4">
      <c r="A11" s="193" t="s">
        <v>146</v>
      </c>
      <c r="B11" s="194" t="s">
        <v>147</v>
      </c>
      <c r="C11" s="195">
        <v>350</v>
      </c>
      <c r="D11" s="39" t="s">
        <v>148</v>
      </c>
    </row>
    <row r="12" s="173" customFormat="1" ht="54" spans="1:4">
      <c r="A12" s="193" t="s">
        <v>149</v>
      </c>
      <c r="B12" s="196" t="s">
        <v>150</v>
      </c>
      <c r="C12" s="195">
        <v>200</v>
      </c>
      <c r="D12" s="196" t="s">
        <v>151</v>
      </c>
    </row>
    <row r="13" s="173" customFormat="1" ht="40.5" spans="1:4">
      <c r="A13" s="193" t="s">
        <v>152</v>
      </c>
      <c r="B13" s="194" t="s">
        <v>153</v>
      </c>
      <c r="C13" s="195">
        <v>253</v>
      </c>
      <c r="D13" s="39" t="s">
        <v>154</v>
      </c>
    </row>
    <row r="14" s="173" customFormat="1" ht="27" spans="1:4">
      <c r="A14" s="193" t="s">
        <v>155</v>
      </c>
      <c r="B14" s="196" t="s">
        <v>156</v>
      </c>
      <c r="C14" s="195">
        <v>1137</v>
      </c>
      <c r="D14" s="39" t="s">
        <v>157</v>
      </c>
    </row>
    <row r="15" s="173" customFormat="1" ht="67.5" spans="1:4">
      <c r="A15" s="193" t="s">
        <v>149</v>
      </c>
      <c r="B15" s="194" t="s">
        <v>158</v>
      </c>
      <c r="C15" s="195">
        <v>1674</v>
      </c>
      <c r="D15" s="39" t="s">
        <v>159</v>
      </c>
    </row>
    <row r="16" s="173" customFormat="1" ht="27" spans="1:4">
      <c r="A16" s="193" t="s">
        <v>160</v>
      </c>
      <c r="B16" s="196" t="s">
        <v>161</v>
      </c>
      <c r="C16" s="195">
        <v>30</v>
      </c>
      <c r="D16" s="196" t="s">
        <v>162</v>
      </c>
    </row>
    <row r="17" s="173" customFormat="1" ht="27" spans="1:4">
      <c r="A17" s="193" t="s">
        <v>160</v>
      </c>
      <c r="B17" s="196" t="s">
        <v>163</v>
      </c>
      <c r="C17" s="195">
        <v>20</v>
      </c>
      <c r="D17" s="196" t="s">
        <v>164</v>
      </c>
    </row>
    <row r="18" s="173" customFormat="1" ht="40.5" spans="1:4">
      <c r="A18" s="193" t="s">
        <v>165</v>
      </c>
      <c r="B18" s="196" t="s">
        <v>166</v>
      </c>
      <c r="C18" s="195">
        <v>600</v>
      </c>
      <c r="D18" s="196" t="s">
        <v>167</v>
      </c>
    </row>
    <row r="19" s="173" customFormat="1" ht="27" spans="1:4">
      <c r="A19" s="193" t="s">
        <v>168</v>
      </c>
      <c r="B19" s="196" t="s">
        <v>169</v>
      </c>
      <c r="C19" s="195">
        <v>70</v>
      </c>
      <c r="D19" s="196" t="s">
        <v>170</v>
      </c>
    </row>
    <row r="20" s="173" customFormat="1" ht="40.5" spans="1:4">
      <c r="A20" s="193" t="s">
        <v>168</v>
      </c>
      <c r="B20" s="196" t="s">
        <v>171</v>
      </c>
      <c r="C20" s="195">
        <v>360</v>
      </c>
      <c r="D20" s="196" t="s">
        <v>172</v>
      </c>
    </row>
    <row r="21" s="173" customFormat="1" customHeight="1" spans="1:4">
      <c r="A21" s="193" t="s">
        <v>173</v>
      </c>
      <c r="B21" s="194" t="s">
        <v>174</v>
      </c>
      <c r="C21" s="195">
        <v>2215</v>
      </c>
      <c r="D21" s="39" t="s">
        <v>175</v>
      </c>
    </row>
    <row r="22" s="173" customFormat="1" customHeight="1" spans="1:4">
      <c r="A22" s="193" t="s">
        <v>176</v>
      </c>
      <c r="B22" s="194" t="s">
        <v>174</v>
      </c>
      <c r="C22" s="195">
        <v>1535</v>
      </c>
      <c r="D22" s="39" t="s">
        <v>177</v>
      </c>
    </row>
    <row r="23" s="173" customFormat="1" customHeight="1" spans="1:4">
      <c r="A23" s="193" t="s">
        <v>178</v>
      </c>
      <c r="B23" s="194" t="s">
        <v>174</v>
      </c>
      <c r="C23" s="195">
        <v>311</v>
      </c>
      <c r="D23" s="39" t="s">
        <v>179</v>
      </c>
    </row>
    <row r="24" ht="30.95" customHeight="1" spans="1:4">
      <c r="A24" s="197" t="s">
        <v>180</v>
      </c>
      <c r="B24" s="198"/>
      <c r="C24" s="199">
        <f>SUM(C5:C23)</f>
        <v>9236.38</v>
      </c>
      <c r="D24" s="196"/>
    </row>
    <row r="25" ht="60" customHeight="1" spans="1:4">
      <c r="A25" s="200" t="s">
        <v>181</v>
      </c>
      <c r="B25" s="201" t="s">
        <v>182</v>
      </c>
      <c r="C25" s="195">
        <v>1400</v>
      </c>
      <c r="D25" s="201" t="s">
        <v>183</v>
      </c>
    </row>
    <row r="26" customHeight="1" spans="1:4">
      <c r="A26" s="200" t="s">
        <v>184</v>
      </c>
      <c r="B26" s="201" t="s">
        <v>185</v>
      </c>
      <c r="C26" s="195">
        <v>400</v>
      </c>
      <c r="D26" s="202"/>
    </row>
    <row r="27" ht="27" customHeight="1" spans="1:4">
      <c r="A27" s="200"/>
      <c r="B27" s="201" t="s">
        <v>186</v>
      </c>
      <c r="C27" s="195">
        <v>400</v>
      </c>
      <c r="D27" s="202"/>
    </row>
    <row r="28" ht="24" customHeight="1" spans="1:4">
      <c r="A28" s="200" t="s">
        <v>187</v>
      </c>
      <c r="B28" s="201" t="s">
        <v>188</v>
      </c>
      <c r="C28" s="195">
        <v>150</v>
      </c>
      <c r="D28" s="39"/>
    </row>
    <row r="29" ht="22" customHeight="1" spans="1:4">
      <c r="A29" s="200" t="s">
        <v>168</v>
      </c>
      <c r="B29" s="201" t="s">
        <v>189</v>
      </c>
      <c r="C29" s="195">
        <v>100</v>
      </c>
      <c r="D29" s="39"/>
    </row>
    <row r="30" customHeight="1" spans="1:4">
      <c r="A30" s="200"/>
      <c r="B30" s="201" t="s">
        <v>190</v>
      </c>
      <c r="C30" s="195">
        <v>100</v>
      </c>
      <c r="D30" s="202"/>
    </row>
    <row r="31" customHeight="1" spans="1:4">
      <c r="A31" s="200" t="s">
        <v>191</v>
      </c>
      <c r="B31" s="201" t="s">
        <v>192</v>
      </c>
      <c r="C31" s="195">
        <v>766.82</v>
      </c>
      <c r="D31" s="202"/>
    </row>
    <row r="32" ht="33" customHeight="1" spans="1:4">
      <c r="A32" s="200" t="s">
        <v>193</v>
      </c>
      <c r="B32" s="201" t="s">
        <v>194</v>
      </c>
      <c r="C32" s="195">
        <v>950</v>
      </c>
      <c r="D32" s="202"/>
    </row>
    <row r="33" customHeight="1" spans="1:4">
      <c r="A33" s="200" t="s">
        <v>191</v>
      </c>
      <c r="B33" s="201" t="s">
        <v>195</v>
      </c>
      <c r="C33" s="195">
        <v>134</v>
      </c>
      <c r="D33" s="203"/>
    </row>
    <row r="34" ht="33" customHeight="1" spans="1:4">
      <c r="A34" s="200" t="s">
        <v>196</v>
      </c>
      <c r="B34" s="201" t="s">
        <v>197</v>
      </c>
      <c r="C34" s="195">
        <v>234</v>
      </c>
      <c r="D34" s="204"/>
    </row>
    <row r="35" customHeight="1" spans="1:4">
      <c r="A35" s="200" t="s">
        <v>198</v>
      </c>
      <c r="B35" s="201" t="s">
        <v>199</v>
      </c>
      <c r="C35" s="195">
        <v>1500</v>
      </c>
      <c r="D35" s="203"/>
    </row>
    <row r="36" customHeight="1" spans="1:4">
      <c r="A36" s="200" t="s">
        <v>200</v>
      </c>
      <c r="B36" s="201" t="s">
        <v>201</v>
      </c>
      <c r="C36" s="195">
        <v>350</v>
      </c>
      <c r="D36" s="203"/>
    </row>
    <row r="37" customHeight="1" spans="1:4">
      <c r="A37" s="205" t="s">
        <v>202</v>
      </c>
      <c r="B37" s="206" t="s">
        <v>203</v>
      </c>
      <c r="C37" s="195">
        <v>300</v>
      </c>
      <c r="D37" s="203"/>
    </row>
    <row r="38" ht="31" customHeight="1" spans="1:4">
      <c r="A38" s="190" t="s">
        <v>204</v>
      </c>
      <c r="B38" s="191" t="s">
        <v>205</v>
      </c>
      <c r="C38" s="195">
        <v>500</v>
      </c>
      <c r="D38" s="203"/>
    </row>
    <row r="39" customHeight="1" spans="1:4">
      <c r="A39" s="200" t="s">
        <v>149</v>
      </c>
      <c r="B39" s="201" t="s">
        <v>206</v>
      </c>
      <c r="C39" s="195">
        <v>115.18</v>
      </c>
      <c r="D39" s="203"/>
    </row>
    <row r="40" customHeight="1" spans="1:4">
      <c r="A40" s="207" t="s">
        <v>207</v>
      </c>
      <c r="B40" s="208"/>
      <c r="C40" s="199">
        <f>SUM(C25:C39)</f>
        <v>7400</v>
      </c>
      <c r="D40" s="209"/>
    </row>
    <row r="41" ht="32.1" customHeight="1" spans="1:4">
      <c r="A41" s="210" t="s">
        <v>208</v>
      </c>
      <c r="B41" s="211"/>
      <c r="C41" s="199">
        <f>C24+C40</f>
        <v>16636.38</v>
      </c>
      <c r="D41" s="209"/>
    </row>
  </sheetData>
  <mergeCells count="6">
    <mergeCell ref="A2:D2"/>
    <mergeCell ref="A24:B24"/>
    <mergeCell ref="A40:B40"/>
    <mergeCell ref="A41:B41"/>
    <mergeCell ref="A26:A27"/>
    <mergeCell ref="A29:A30"/>
  </mergeCells>
  <pageMargins left="0.751388888888889" right="0.751388888888889" top="1" bottom="1" header="0.5" footer="0.5"/>
  <pageSetup paperSize="9" scale="66"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opLeftCell="A18" workbookViewId="0">
      <pane xSplit="28365" topLeftCell="AG1" activePane="topLeft"/>
      <selection activeCell="K16" sqref="K16"/>
      <selection pane="topRight"/>
    </sheetView>
  </sheetViews>
  <sheetFormatPr defaultColWidth="9" defaultRowHeight="13.5" outlineLevelCol="7"/>
  <cols>
    <col min="1" max="1" width="31.25" style="135" customWidth="1"/>
    <col min="2" max="4" width="12.375" style="135" customWidth="1"/>
    <col min="5" max="5" width="35.625" style="135" customWidth="1"/>
    <col min="6" max="8" width="14.25" style="135" customWidth="1"/>
    <col min="9" max="16384" width="9" style="135"/>
  </cols>
  <sheetData>
    <row r="1" spans="1:1">
      <c r="A1" s="136" t="s">
        <v>209</v>
      </c>
    </row>
    <row r="2" ht="33" customHeight="1" spans="1:8">
      <c r="A2" s="137" t="s">
        <v>210</v>
      </c>
      <c r="B2" s="137"/>
      <c r="C2" s="137"/>
      <c r="D2" s="137"/>
      <c r="E2" s="137"/>
      <c r="F2" s="137"/>
      <c r="G2" s="137"/>
      <c r="H2" s="137"/>
    </row>
    <row r="3" ht="14.25" spans="1:8">
      <c r="A3" s="138"/>
      <c r="B3" s="139"/>
      <c r="C3" s="139"/>
      <c r="D3" s="139"/>
      <c r="E3" s="140"/>
      <c r="F3" s="141" t="s">
        <v>2</v>
      </c>
      <c r="G3" s="141"/>
      <c r="H3" s="141"/>
    </row>
    <row r="4" ht="21" customHeight="1" spans="1:8">
      <c r="A4" s="142" t="s">
        <v>211</v>
      </c>
      <c r="B4" s="142"/>
      <c r="C4" s="142"/>
      <c r="D4" s="142"/>
      <c r="E4" s="142" t="s">
        <v>212</v>
      </c>
      <c r="F4" s="142"/>
      <c r="G4" s="142"/>
      <c r="H4" s="142"/>
    </row>
    <row r="5" ht="21" customHeight="1" spans="1:8">
      <c r="A5" s="143" t="s">
        <v>213</v>
      </c>
      <c r="B5" s="144" t="s">
        <v>6</v>
      </c>
      <c r="C5" s="144" t="s">
        <v>7</v>
      </c>
      <c r="D5" s="144" t="s">
        <v>214</v>
      </c>
      <c r="E5" s="143" t="s">
        <v>215</v>
      </c>
      <c r="F5" s="144" t="s">
        <v>6</v>
      </c>
      <c r="G5" s="144" t="s">
        <v>7</v>
      </c>
      <c r="H5" s="144" t="s">
        <v>214</v>
      </c>
    </row>
    <row r="6" ht="21" customHeight="1" spans="1:8">
      <c r="A6" s="145" t="s">
        <v>216</v>
      </c>
      <c r="B6" s="146">
        <f>SUM(B7:B24)</f>
        <v>27400</v>
      </c>
      <c r="C6" s="147">
        <f t="shared" ref="C6:C9" si="0">D6-B6</f>
        <v>250</v>
      </c>
      <c r="D6" s="146">
        <f>SUM(D7:D24)</f>
        <v>27650</v>
      </c>
      <c r="E6" s="148" t="s">
        <v>217</v>
      </c>
      <c r="F6" s="146">
        <f>F7+F8+F9+F17+F24</f>
        <v>24531</v>
      </c>
      <c r="G6" s="147">
        <f>H6-F6</f>
        <v>32569</v>
      </c>
      <c r="H6" s="146">
        <f>H7+H8+H9+H17+H24</f>
        <v>57100</v>
      </c>
    </row>
    <row r="7" ht="21" customHeight="1" spans="1:8">
      <c r="A7" s="149" t="s">
        <v>218</v>
      </c>
      <c r="B7" s="150">
        <v>25250</v>
      </c>
      <c r="C7" s="147">
        <f t="shared" si="0"/>
        <v>0</v>
      </c>
      <c r="D7" s="147">
        <v>25250</v>
      </c>
      <c r="E7" s="151" t="s">
        <v>219</v>
      </c>
      <c r="F7" s="152">
        <v>50</v>
      </c>
      <c r="G7" s="147">
        <f>H7-F7</f>
        <v>0</v>
      </c>
      <c r="H7" s="147">
        <v>50</v>
      </c>
    </row>
    <row r="8" ht="21" customHeight="1" spans="1:8">
      <c r="A8" s="149" t="s">
        <v>220</v>
      </c>
      <c r="B8" s="153">
        <v>650</v>
      </c>
      <c r="C8" s="147">
        <f t="shared" si="0"/>
        <v>250</v>
      </c>
      <c r="D8" s="147">
        <v>900</v>
      </c>
      <c r="E8" s="151" t="s">
        <v>221</v>
      </c>
      <c r="F8" s="152">
        <v>950</v>
      </c>
      <c r="G8" s="147">
        <f>H8-F8</f>
        <v>-50</v>
      </c>
      <c r="H8" s="147">
        <v>900</v>
      </c>
    </row>
    <row r="9" ht="21" customHeight="1" spans="1:8">
      <c r="A9" s="149" t="s">
        <v>222</v>
      </c>
      <c r="B9" s="153">
        <v>1500</v>
      </c>
      <c r="C9" s="147">
        <f t="shared" si="0"/>
        <v>0</v>
      </c>
      <c r="D9" s="147">
        <v>1500</v>
      </c>
      <c r="E9" s="154" t="s">
        <v>223</v>
      </c>
      <c r="F9" s="150">
        <v>16767</v>
      </c>
      <c r="G9" s="155">
        <f>H9-F9</f>
        <v>16346</v>
      </c>
      <c r="H9" s="155">
        <v>33113</v>
      </c>
    </row>
    <row r="10" ht="27" customHeight="1" spans="1:8">
      <c r="A10" s="149"/>
      <c r="B10" s="153"/>
      <c r="C10" s="147"/>
      <c r="D10" s="147"/>
      <c r="E10" s="156" t="s">
        <v>224</v>
      </c>
      <c r="F10" s="150">
        <v>7617</v>
      </c>
      <c r="G10" s="155">
        <f t="shared" ref="G10:G17" si="1">H10-F10</f>
        <v>96</v>
      </c>
      <c r="H10" s="155">
        <v>7713</v>
      </c>
    </row>
    <row r="11" ht="27" customHeight="1" spans="1:8">
      <c r="A11" s="149"/>
      <c r="B11" s="153"/>
      <c r="C11" s="147"/>
      <c r="D11" s="147"/>
      <c r="E11" s="156" t="s">
        <v>225</v>
      </c>
      <c r="F11" s="150">
        <v>5000</v>
      </c>
      <c r="G11" s="155">
        <f t="shared" si="1"/>
        <v>1100</v>
      </c>
      <c r="H11" s="155">
        <v>6100</v>
      </c>
    </row>
    <row r="12" ht="27" customHeight="1" spans="1:8">
      <c r="A12" s="149"/>
      <c r="B12" s="153"/>
      <c r="C12" s="147"/>
      <c r="D12" s="147"/>
      <c r="E12" s="156" t="s">
        <v>226</v>
      </c>
      <c r="F12" s="150">
        <v>2000</v>
      </c>
      <c r="G12" s="155">
        <f t="shared" si="1"/>
        <v>0</v>
      </c>
      <c r="H12" s="155">
        <v>2000</v>
      </c>
    </row>
    <row r="13" ht="27" customHeight="1" spans="1:8">
      <c r="A13" s="149"/>
      <c r="B13" s="153"/>
      <c r="C13" s="147"/>
      <c r="D13" s="147"/>
      <c r="E13" s="156" t="s">
        <v>227</v>
      </c>
      <c r="F13" s="150">
        <v>650</v>
      </c>
      <c r="G13" s="155">
        <f t="shared" si="1"/>
        <v>250</v>
      </c>
      <c r="H13" s="155">
        <v>900</v>
      </c>
    </row>
    <row r="14" ht="27" customHeight="1" spans="1:8">
      <c r="A14" s="149"/>
      <c r="B14" s="153"/>
      <c r="C14" s="147"/>
      <c r="D14" s="147"/>
      <c r="E14" s="156" t="s">
        <v>228</v>
      </c>
      <c r="F14" s="150">
        <v>1500</v>
      </c>
      <c r="G14" s="155">
        <f t="shared" si="1"/>
        <v>0</v>
      </c>
      <c r="H14" s="155">
        <v>1500</v>
      </c>
    </row>
    <row r="15" ht="27" customHeight="1" spans="1:8">
      <c r="A15" s="149"/>
      <c r="B15" s="153"/>
      <c r="C15" s="147"/>
      <c r="D15" s="147"/>
      <c r="E15" s="156" t="s">
        <v>229</v>
      </c>
      <c r="F15" s="150"/>
      <c r="G15" s="155">
        <f t="shared" si="1"/>
        <v>9000</v>
      </c>
      <c r="H15" s="155">
        <v>9000</v>
      </c>
    </row>
    <row r="16" ht="27" customHeight="1" spans="1:8">
      <c r="A16" s="149"/>
      <c r="B16" s="153"/>
      <c r="C16" s="147"/>
      <c r="D16" s="147"/>
      <c r="E16" s="156" t="s">
        <v>230</v>
      </c>
      <c r="F16" s="150"/>
      <c r="G16" s="155">
        <f t="shared" si="1"/>
        <v>5900</v>
      </c>
      <c r="H16" s="155">
        <v>5900</v>
      </c>
    </row>
    <row r="17" ht="27" customHeight="1" spans="1:8">
      <c r="A17" s="149"/>
      <c r="B17" s="153"/>
      <c r="C17" s="147"/>
      <c r="D17" s="147"/>
      <c r="E17" s="157" t="s">
        <v>231</v>
      </c>
      <c r="F17" s="150">
        <v>1000</v>
      </c>
      <c r="G17" s="155">
        <f t="shared" si="1"/>
        <v>15785</v>
      </c>
      <c r="H17" s="155">
        <v>16785</v>
      </c>
    </row>
    <row r="18" ht="27" customHeight="1" spans="1:8">
      <c r="A18" s="149"/>
      <c r="B18" s="153"/>
      <c r="C18" s="147"/>
      <c r="D18" s="147"/>
      <c r="E18" s="154" t="s">
        <v>224</v>
      </c>
      <c r="F18" s="150">
        <v>1000</v>
      </c>
      <c r="G18" s="155">
        <f t="shared" ref="G18:G25" si="2">H18-F18</f>
        <v>1285</v>
      </c>
      <c r="H18" s="155">
        <v>2285</v>
      </c>
    </row>
    <row r="19" ht="27" customHeight="1" spans="1:8">
      <c r="A19" s="149"/>
      <c r="B19" s="153"/>
      <c r="C19" s="147"/>
      <c r="D19" s="147"/>
      <c r="E19" s="154" t="s">
        <v>232</v>
      </c>
      <c r="F19" s="150"/>
      <c r="G19" s="155">
        <f t="shared" si="2"/>
        <v>4500</v>
      </c>
      <c r="H19" s="155">
        <v>4500</v>
      </c>
    </row>
    <row r="20" ht="27" customHeight="1" spans="1:8">
      <c r="A20" s="149"/>
      <c r="B20" s="153"/>
      <c r="C20" s="147"/>
      <c r="D20" s="147"/>
      <c r="E20" s="158" t="s">
        <v>233</v>
      </c>
      <c r="F20" s="150"/>
      <c r="G20" s="155">
        <f t="shared" si="2"/>
        <v>1700</v>
      </c>
      <c r="H20" s="155">
        <v>1700</v>
      </c>
    </row>
    <row r="21" ht="27" customHeight="1" spans="1:8">
      <c r="A21" s="149"/>
      <c r="B21" s="153"/>
      <c r="C21" s="147"/>
      <c r="D21" s="147"/>
      <c r="E21" s="158" t="s">
        <v>234</v>
      </c>
      <c r="F21" s="150"/>
      <c r="G21" s="155">
        <f t="shared" si="2"/>
        <v>600</v>
      </c>
      <c r="H21" s="155">
        <v>600</v>
      </c>
    </row>
    <row r="22" ht="27" customHeight="1" spans="1:8">
      <c r="A22" s="149"/>
      <c r="B22" s="153"/>
      <c r="C22" s="147"/>
      <c r="D22" s="147"/>
      <c r="E22" s="158" t="s">
        <v>235</v>
      </c>
      <c r="F22" s="150"/>
      <c r="G22" s="155">
        <f t="shared" si="2"/>
        <v>2700</v>
      </c>
      <c r="H22" s="155">
        <v>2700</v>
      </c>
    </row>
    <row r="23" ht="27" customHeight="1" spans="1:8">
      <c r="A23" s="149"/>
      <c r="B23" s="153"/>
      <c r="C23" s="147"/>
      <c r="D23" s="147"/>
      <c r="E23" s="158" t="s">
        <v>236</v>
      </c>
      <c r="F23" s="150"/>
      <c r="G23" s="155">
        <f t="shared" si="2"/>
        <v>5000</v>
      </c>
      <c r="H23" s="155">
        <v>5000</v>
      </c>
    </row>
    <row r="24" ht="27" customHeight="1" spans="1:8">
      <c r="A24" s="149"/>
      <c r="B24" s="153"/>
      <c r="C24" s="147"/>
      <c r="D24" s="147"/>
      <c r="E24" s="159" t="s">
        <v>237</v>
      </c>
      <c r="F24" s="152">
        <v>5764</v>
      </c>
      <c r="G24" s="147">
        <f t="shared" si="2"/>
        <v>488</v>
      </c>
      <c r="H24" s="147">
        <v>6252</v>
      </c>
    </row>
    <row r="25" ht="21" customHeight="1" spans="1:8">
      <c r="A25" s="160" t="s">
        <v>238</v>
      </c>
      <c r="B25" s="146">
        <f>SUM(B26:B28)</f>
        <v>3700</v>
      </c>
      <c r="C25" s="147">
        <f t="shared" ref="C24:C34" si="3">D25-B25</f>
        <v>0</v>
      </c>
      <c r="D25" s="146">
        <f>SUM(D26:D28)</f>
        <v>3700</v>
      </c>
      <c r="E25" s="161" t="s">
        <v>239</v>
      </c>
      <c r="F25" s="162">
        <v>35</v>
      </c>
      <c r="G25" s="147">
        <f t="shared" si="2"/>
        <v>0</v>
      </c>
      <c r="H25" s="146">
        <v>35</v>
      </c>
    </row>
    <row r="26" ht="21" customHeight="1" spans="1:8">
      <c r="A26" s="163" t="s">
        <v>240</v>
      </c>
      <c r="B26" s="150">
        <v>1700</v>
      </c>
      <c r="C26" s="147">
        <f t="shared" si="3"/>
        <v>0</v>
      </c>
      <c r="D26" s="147">
        <v>1700</v>
      </c>
      <c r="E26" s="161"/>
      <c r="F26" s="162"/>
      <c r="G26" s="147"/>
      <c r="H26" s="146"/>
    </row>
    <row r="27" ht="21" customHeight="1" spans="1:8">
      <c r="A27" s="163" t="s">
        <v>241</v>
      </c>
      <c r="B27" s="150">
        <v>1900</v>
      </c>
      <c r="C27" s="147">
        <f t="shared" si="3"/>
        <v>0</v>
      </c>
      <c r="D27" s="147">
        <v>1900</v>
      </c>
      <c r="E27" s="159"/>
      <c r="F27" s="146"/>
      <c r="G27" s="147"/>
      <c r="H27" s="146"/>
    </row>
    <row r="28" ht="21" customHeight="1" spans="1:8">
      <c r="A28" s="163" t="s">
        <v>242</v>
      </c>
      <c r="B28" s="150">
        <v>100</v>
      </c>
      <c r="C28" s="147">
        <f t="shared" si="3"/>
        <v>0</v>
      </c>
      <c r="D28" s="147">
        <v>100</v>
      </c>
      <c r="E28" s="164"/>
      <c r="F28" s="165"/>
      <c r="G28" s="147"/>
      <c r="H28" s="146"/>
    </row>
    <row r="29" ht="21" customHeight="1" spans="1:8">
      <c r="A29" s="160" t="s">
        <v>33</v>
      </c>
      <c r="B29" s="146"/>
      <c r="C29" s="147">
        <f t="shared" si="3"/>
        <v>29400</v>
      </c>
      <c r="D29" s="146">
        <f>D30+D31</f>
        <v>29400</v>
      </c>
      <c r="E29" s="166" t="s">
        <v>243</v>
      </c>
      <c r="F29" s="162">
        <v>3114</v>
      </c>
      <c r="G29" s="147">
        <f>H29-F29</f>
        <v>0</v>
      </c>
      <c r="H29" s="146">
        <v>3114</v>
      </c>
    </row>
    <row r="30" ht="21" customHeight="1" spans="1:8">
      <c r="A30" s="167" t="s">
        <v>244</v>
      </c>
      <c r="B30" s="146"/>
      <c r="C30" s="147"/>
      <c r="D30" s="147"/>
      <c r="E30" s="164"/>
      <c r="F30" s="165"/>
      <c r="G30" s="147"/>
      <c r="H30" s="146"/>
    </row>
    <row r="31" ht="21" customHeight="1" spans="1:8">
      <c r="A31" s="167" t="s">
        <v>245</v>
      </c>
      <c r="B31" s="146"/>
      <c r="C31" s="147">
        <f t="shared" si="3"/>
        <v>29400</v>
      </c>
      <c r="D31" s="147">
        <v>29400</v>
      </c>
      <c r="E31" s="166"/>
      <c r="F31" s="165"/>
      <c r="G31" s="147"/>
      <c r="H31" s="146"/>
    </row>
    <row r="32" ht="21" customHeight="1" spans="1:8">
      <c r="A32" s="160" t="s">
        <v>246</v>
      </c>
      <c r="B32" s="146">
        <v>1580</v>
      </c>
      <c r="C32" s="147">
        <f t="shared" si="3"/>
        <v>2919</v>
      </c>
      <c r="D32" s="146">
        <v>4499</v>
      </c>
      <c r="E32" s="168" t="s">
        <v>247</v>
      </c>
      <c r="F32" s="146">
        <v>5000</v>
      </c>
      <c r="G32" s="147">
        <f>H32-F32</f>
        <v>0</v>
      </c>
      <c r="H32" s="146">
        <v>5000</v>
      </c>
    </row>
    <row r="33" ht="21" customHeight="1" spans="1:8">
      <c r="A33" s="168"/>
      <c r="B33" s="146"/>
      <c r="C33" s="147"/>
      <c r="D33" s="146"/>
      <c r="E33" s="161" t="s">
        <v>248</v>
      </c>
      <c r="F33" s="169"/>
      <c r="G33" s="147"/>
      <c r="H33" s="146"/>
    </row>
    <row r="34" ht="21" customHeight="1" spans="1:8">
      <c r="A34" s="170" t="s">
        <v>44</v>
      </c>
      <c r="B34" s="171">
        <f>B25+B29+B32+B6</f>
        <v>32680</v>
      </c>
      <c r="C34" s="147">
        <f t="shared" si="3"/>
        <v>32569</v>
      </c>
      <c r="D34" s="171">
        <f>D25+D29+D32+D6</f>
        <v>65249</v>
      </c>
      <c r="E34" s="172" t="s">
        <v>45</v>
      </c>
      <c r="F34" s="171">
        <f>F6+F29+F32+F33+F25</f>
        <v>32680</v>
      </c>
      <c r="G34" s="147">
        <f>H34-F34</f>
        <v>32569</v>
      </c>
      <c r="H34" s="171">
        <f>H6+H29+H32+H33+H25</f>
        <v>65249</v>
      </c>
    </row>
  </sheetData>
  <mergeCells count="4">
    <mergeCell ref="A2:H2"/>
    <mergeCell ref="F3:H3"/>
    <mergeCell ref="A4:D4"/>
    <mergeCell ref="E4:H4"/>
  </mergeCells>
  <pageMargins left="0.751388888888889" right="0.751388888888889" top="1" bottom="1" header="0.5" footer="0.5"/>
  <pageSetup paperSize="9" scale="5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workbookViewId="0">
      <selection activeCell="B8" sqref="B8"/>
    </sheetView>
  </sheetViews>
  <sheetFormatPr defaultColWidth="9" defaultRowHeight="13.5" outlineLevelCol="5"/>
  <cols>
    <col min="1" max="1" width="18.75" style="114" customWidth="1"/>
    <col min="2" max="2" width="48.75" style="114" customWidth="1"/>
    <col min="3" max="3" width="16.5" style="114" customWidth="1"/>
    <col min="4" max="4" width="15.5" style="114" customWidth="1"/>
    <col min="5" max="5" width="20.875" style="114" customWidth="1"/>
    <col min="6" max="6" width="15.75" style="114" customWidth="1"/>
    <col min="7" max="16384" width="9" style="114"/>
  </cols>
  <sheetData>
    <row r="1" spans="1:1">
      <c r="A1" s="115" t="s">
        <v>249</v>
      </c>
    </row>
    <row r="2" ht="36" customHeight="1" spans="1:6">
      <c r="A2" s="116" t="s">
        <v>250</v>
      </c>
      <c r="B2" s="116"/>
      <c r="C2" s="116"/>
      <c r="D2" s="116"/>
      <c r="E2" s="116"/>
      <c r="F2" s="116"/>
    </row>
    <row r="3" ht="23" customHeight="1" spans="1:6">
      <c r="A3" s="117" t="s">
        <v>2</v>
      </c>
      <c r="B3" s="117"/>
      <c r="C3" s="117"/>
      <c r="D3" s="117"/>
      <c r="E3" s="117"/>
      <c r="F3" s="117"/>
    </row>
    <row r="4" ht="39.95" customHeight="1" spans="1:6">
      <c r="A4" s="118" t="s">
        <v>251</v>
      </c>
      <c r="B4" s="119" t="s">
        <v>252</v>
      </c>
      <c r="C4" s="120" t="s">
        <v>6</v>
      </c>
      <c r="D4" s="120" t="s">
        <v>76</v>
      </c>
      <c r="E4" s="119" t="s">
        <v>253</v>
      </c>
      <c r="F4" s="119" t="s">
        <v>254</v>
      </c>
    </row>
    <row r="5" ht="42" customHeight="1" spans="1:6">
      <c r="A5" s="121" t="s">
        <v>255</v>
      </c>
      <c r="B5" s="121" t="s">
        <v>256</v>
      </c>
      <c r="C5" s="122">
        <v>8617</v>
      </c>
      <c r="D5" s="122">
        <f>E5-C5</f>
        <v>1381</v>
      </c>
      <c r="E5" s="123">
        <v>9998</v>
      </c>
      <c r="F5" s="124"/>
    </row>
    <row r="6" ht="42" customHeight="1" spans="1:6">
      <c r="A6" s="121" t="s">
        <v>255</v>
      </c>
      <c r="B6" s="121" t="s">
        <v>257</v>
      </c>
      <c r="C6" s="122">
        <v>5000</v>
      </c>
      <c r="D6" s="122">
        <f t="shared" ref="D6:D19" si="0">E6-C6</f>
        <v>1100</v>
      </c>
      <c r="E6" s="123">
        <v>6100</v>
      </c>
      <c r="F6" s="124"/>
    </row>
    <row r="7" ht="42" customHeight="1" spans="1:6">
      <c r="A7" s="121" t="s">
        <v>255</v>
      </c>
      <c r="B7" s="125" t="s">
        <v>258</v>
      </c>
      <c r="C7" s="122">
        <v>2000</v>
      </c>
      <c r="D7" s="122"/>
      <c r="E7" s="123">
        <v>2000</v>
      </c>
      <c r="F7" s="124"/>
    </row>
    <row r="8" ht="42" customHeight="1" spans="1:6">
      <c r="A8" s="121" t="s">
        <v>255</v>
      </c>
      <c r="B8" s="121" t="s">
        <v>259</v>
      </c>
      <c r="C8" s="122">
        <v>650</v>
      </c>
      <c r="D8" s="122">
        <f t="shared" si="0"/>
        <v>250</v>
      </c>
      <c r="E8" s="123">
        <v>900</v>
      </c>
      <c r="F8" s="124"/>
    </row>
    <row r="9" ht="42" customHeight="1" spans="1:6">
      <c r="A9" s="121" t="s">
        <v>255</v>
      </c>
      <c r="B9" s="121" t="s">
        <v>260</v>
      </c>
      <c r="C9" s="122">
        <v>1500</v>
      </c>
      <c r="D9" s="122"/>
      <c r="E9" s="123">
        <v>1500</v>
      </c>
      <c r="F9" s="124"/>
    </row>
    <row r="10" ht="36" customHeight="1" spans="1:6">
      <c r="A10" s="126" t="s">
        <v>261</v>
      </c>
      <c r="B10" s="127"/>
      <c r="C10" s="122">
        <f>SUM(C5:C9)</f>
        <v>17767</v>
      </c>
      <c r="D10" s="122">
        <f t="shared" si="0"/>
        <v>2731</v>
      </c>
      <c r="E10" s="123">
        <f>SUM(E5:E9)</f>
        <v>20498</v>
      </c>
      <c r="F10" s="124"/>
    </row>
    <row r="11" ht="42" customHeight="1" spans="1:6">
      <c r="A11" s="125" t="s">
        <v>198</v>
      </c>
      <c r="B11" s="128" t="s">
        <v>262</v>
      </c>
      <c r="C11" s="129"/>
      <c r="D11" s="122">
        <f t="shared" si="0"/>
        <v>9000</v>
      </c>
      <c r="E11" s="130">
        <v>9000</v>
      </c>
      <c r="F11" s="124"/>
    </row>
    <row r="12" ht="42" customHeight="1" spans="1:6">
      <c r="A12" s="125" t="s">
        <v>198</v>
      </c>
      <c r="B12" s="128" t="s">
        <v>263</v>
      </c>
      <c r="C12" s="129"/>
      <c r="D12" s="122">
        <f t="shared" si="0"/>
        <v>4500</v>
      </c>
      <c r="E12" s="130">
        <v>4500</v>
      </c>
      <c r="F12" s="124"/>
    </row>
    <row r="13" ht="42" customHeight="1" spans="1:6">
      <c r="A13" s="125" t="s">
        <v>264</v>
      </c>
      <c r="B13" s="128" t="s">
        <v>265</v>
      </c>
      <c r="C13" s="129"/>
      <c r="D13" s="122">
        <f t="shared" si="0"/>
        <v>5900</v>
      </c>
      <c r="E13" s="130">
        <v>5900</v>
      </c>
      <c r="F13" s="124"/>
    </row>
    <row r="14" ht="42" customHeight="1" spans="1:6">
      <c r="A14" s="125" t="s">
        <v>138</v>
      </c>
      <c r="B14" s="128" t="s">
        <v>266</v>
      </c>
      <c r="C14" s="129"/>
      <c r="D14" s="122">
        <f t="shared" si="0"/>
        <v>1700</v>
      </c>
      <c r="E14" s="130">
        <v>1700</v>
      </c>
      <c r="F14" s="124"/>
    </row>
    <row r="15" ht="42" customHeight="1" spans="1:6">
      <c r="A15" s="125" t="s">
        <v>267</v>
      </c>
      <c r="B15" s="128" t="s">
        <v>268</v>
      </c>
      <c r="C15" s="129"/>
      <c r="D15" s="122">
        <f t="shared" si="0"/>
        <v>600</v>
      </c>
      <c r="E15" s="130">
        <v>600</v>
      </c>
      <c r="F15" s="124"/>
    </row>
    <row r="16" ht="42" customHeight="1" spans="1:6">
      <c r="A16" s="125" t="s">
        <v>269</v>
      </c>
      <c r="B16" s="128" t="s">
        <v>270</v>
      </c>
      <c r="C16" s="129"/>
      <c r="D16" s="122">
        <f t="shared" si="0"/>
        <v>2700</v>
      </c>
      <c r="E16" s="130">
        <v>2700</v>
      </c>
      <c r="F16" s="124"/>
    </row>
    <row r="17" ht="42" customHeight="1" spans="1:6">
      <c r="A17" s="125" t="s">
        <v>271</v>
      </c>
      <c r="B17" s="128" t="s">
        <v>272</v>
      </c>
      <c r="C17" s="129"/>
      <c r="D17" s="122">
        <f t="shared" si="0"/>
        <v>5000</v>
      </c>
      <c r="E17" s="130">
        <v>5000</v>
      </c>
      <c r="F17" s="124"/>
    </row>
    <row r="18" ht="43" customHeight="1" spans="1:6">
      <c r="A18" s="126" t="s">
        <v>273</v>
      </c>
      <c r="B18" s="127"/>
      <c r="C18" s="131"/>
      <c r="D18" s="122">
        <f t="shared" si="0"/>
        <v>29400</v>
      </c>
      <c r="E18" s="123">
        <f>SUM(E11:E17)</f>
        <v>29400</v>
      </c>
      <c r="F18" s="124"/>
    </row>
    <row r="19" ht="45" customHeight="1" spans="1:6">
      <c r="A19" s="132" t="s">
        <v>274</v>
      </c>
      <c r="B19" s="132"/>
      <c r="C19" s="133"/>
      <c r="D19" s="122">
        <f>D10+D18</f>
        <v>32131</v>
      </c>
      <c r="E19" s="123">
        <f>E10+E18</f>
        <v>49898</v>
      </c>
      <c r="F19" s="134"/>
    </row>
  </sheetData>
  <mergeCells count="5">
    <mergeCell ref="A2:F2"/>
    <mergeCell ref="A3:F3"/>
    <mergeCell ref="A10:B10"/>
    <mergeCell ref="A18:B18"/>
    <mergeCell ref="A19:B19"/>
  </mergeCells>
  <pageMargins left="0.75" right="0.75" top="1" bottom="1" header="0.5" footer="0.5"/>
  <pageSetup paperSize="9" scale="84"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116"/>
  <sheetViews>
    <sheetView topLeftCell="A6" workbookViewId="0">
      <selection activeCell="D92" sqref="D92"/>
    </sheetView>
  </sheetViews>
  <sheetFormatPr defaultColWidth="9" defaultRowHeight="13.5" outlineLevelCol="5"/>
  <cols>
    <col min="1" max="1" width="27.75" customWidth="1"/>
    <col min="2" max="4" width="10.875" customWidth="1"/>
    <col min="5" max="5" width="12.25" customWidth="1"/>
    <col min="6" max="6" width="18.875" customWidth="1"/>
  </cols>
  <sheetData>
    <row r="1" spans="1:6">
      <c r="A1" s="58" t="s">
        <v>275</v>
      </c>
      <c r="B1" s="59"/>
      <c r="C1" s="59"/>
      <c r="D1" s="59"/>
      <c r="E1" s="59"/>
      <c r="F1" s="59"/>
    </row>
    <row r="2" ht="20.25" spans="1:6">
      <c r="A2" s="108" t="s">
        <v>276</v>
      </c>
      <c r="B2" s="108"/>
      <c r="C2" s="108"/>
      <c r="D2" s="108"/>
      <c r="E2" s="108"/>
      <c r="F2" s="108"/>
    </row>
    <row r="3" spans="1:6">
      <c r="A3" s="58"/>
      <c r="B3" s="59"/>
      <c r="C3" s="59"/>
      <c r="D3" s="59"/>
      <c r="E3" s="59"/>
      <c r="F3" s="59" t="s">
        <v>2</v>
      </c>
    </row>
    <row r="4" ht="27" spans="1:6">
      <c r="A4" s="109" t="s">
        <v>277</v>
      </c>
      <c r="B4" s="109" t="s">
        <v>278</v>
      </c>
      <c r="C4" s="109" t="s">
        <v>279</v>
      </c>
      <c r="D4" s="109" t="s">
        <v>280</v>
      </c>
      <c r="E4" s="109" t="s">
        <v>7</v>
      </c>
      <c r="F4" s="109" t="s">
        <v>281</v>
      </c>
    </row>
    <row r="5" ht="15" spans="1:6">
      <c r="A5" s="110" t="s">
        <v>282</v>
      </c>
      <c r="B5" s="111">
        <v>39070</v>
      </c>
      <c r="C5" s="111">
        <v>44416</v>
      </c>
      <c r="D5" s="111">
        <v>34511</v>
      </c>
      <c r="E5" s="111"/>
      <c r="F5" s="111">
        <v>44416</v>
      </c>
    </row>
    <row r="6" ht="15" spans="1:6">
      <c r="A6" s="110" t="s">
        <v>16</v>
      </c>
      <c r="B6" s="111">
        <v>202305</v>
      </c>
      <c r="C6" s="111">
        <v>212680</v>
      </c>
      <c r="D6" s="111">
        <f>D7+D16+D93</f>
        <v>193781</v>
      </c>
      <c r="E6" s="111">
        <f>E7+E16+E93</f>
        <v>20333</v>
      </c>
      <c r="F6" s="111">
        <f>F7+F16+F93</f>
        <v>233013</v>
      </c>
    </row>
    <row r="7" ht="15" spans="1:6">
      <c r="A7" s="110" t="s">
        <v>18</v>
      </c>
      <c r="B7" s="111">
        <v>4511</v>
      </c>
      <c r="C7" s="111">
        <v>4511</v>
      </c>
      <c r="D7" s="111">
        <v>4511</v>
      </c>
      <c r="E7" s="111"/>
      <c r="F7" s="111">
        <v>4511</v>
      </c>
    </row>
    <row r="8" ht="15" spans="1:6">
      <c r="A8" s="112" t="s">
        <v>283</v>
      </c>
      <c r="B8" s="111">
        <v>2371</v>
      </c>
      <c r="C8" s="111">
        <v>2371</v>
      </c>
      <c r="D8" s="111">
        <v>2371</v>
      </c>
      <c r="E8" s="111"/>
      <c r="F8" s="111">
        <v>2371</v>
      </c>
    </row>
    <row r="9" ht="60.95" customHeight="1" spans="1:6">
      <c r="A9" s="112" t="s">
        <v>284</v>
      </c>
      <c r="B9" s="111">
        <v>892</v>
      </c>
      <c r="C9" s="111">
        <v>892</v>
      </c>
      <c r="D9" s="111">
        <v>892</v>
      </c>
      <c r="E9" s="111"/>
      <c r="F9" s="111">
        <v>892</v>
      </c>
    </row>
    <row r="10" ht="15" spans="1:6">
      <c r="A10" s="112" t="s">
        <v>285</v>
      </c>
      <c r="B10" s="111">
        <v>5</v>
      </c>
      <c r="C10" s="111">
        <v>5</v>
      </c>
      <c r="D10" s="111">
        <v>5</v>
      </c>
      <c r="E10" s="111"/>
      <c r="F10" s="111">
        <v>5</v>
      </c>
    </row>
    <row r="11" ht="15" spans="1:6">
      <c r="A11" s="112" t="s">
        <v>286</v>
      </c>
      <c r="B11" s="111">
        <v>443</v>
      </c>
      <c r="C11" s="111">
        <v>443</v>
      </c>
      <c r="D11" s="111">
        <v>443</v>
      </c>
      <c r="E11" s="111"/>
      <c r="F11" s="111">
        <v>443</v>
      </c>
    </row>
    <row r="12" ht="47.1" customHeight="1" spans="1:6">
      <c r="A12" s="112" t="s">
        <v>287</v>
      </c>
      <c r="B12" s="111">
        <v>664</v>
      </c>
      <c r="C12" s="111">
        <v>664</v>
      </c>
      <c r="D12" s="111">
        <v>664</v>
      </c>
      <c r="E12" s="111"/>
      <c r="F12" s="111">
        <v>664</v>
      </c>
    </row>
    <row r="13" ht="15" spans="1:6">
      <c r="A13" s="112" t="s">
        <v>288</v>
      </c>
      <c r="B13" s="111">
        <v>1028</v>
      </c>
      <c r="C13" s="111">
        <v>1028</v>
      </c>
      <c r="D13" s="111">
        <v>1028</v>
      </c>
      <c r="E13" s="111"/>
      <c r="F13" s="111">
        <v>1028</v>
      </c>
    </row>
    <row r="14" ht="56.1" customHeight="1" spans="1:6">
      <c r="A14" s="112" t="s">
        <v>289</v>
      </c>
      <c r="B14" s="111">
        <v>915</v>
      </c>
      <c r="C14" s="111">
        <v>915</v>
      </c>
      <c r="D14" s="111">
        <v>915</v>
      </c>
      <c r="E14" s="111"/>
      <c r="F14" s="111">
        <v>915</v>
      </c>
    </row>
    <row r="15" ht="27" spans="1:6">
      <c r="A15" s="112" t="s">
        <v>290</v>
      </c>
      <c r="B15" s="111">
        <v>113</v>
      </c>
      <c r="C15" s="111">
        <v>113</v>
      </c>
      <c r="D15" s="111">
        <v>113</v>
      </c>
      <c r="E15" s="111"/>
      <c r="F15" s="111">
        <v>113</v>
      </c>
    </row>
    <row r="16" ht="42" customHeight="1" spans="1:6">
      <c r="A16" s="110" t="s">
        <v>291</v>
      </c>
      <c r="B16" s="111">
        <f>B17+B18+B19+B20+B60+B62+B61+B63+B64+B74+B75+B76+B77+B78+B79+B80+B81+B82+B83+B84+B85+B86+B87+B88+B89+B90</f>
        <v>173679</v>
      </c>
      <c r="C16" s="111">
        <f>C17+C18+C19+C20+C60+C62+C61+C63+C64+C74+C75+C76+C77+C78+C79+C80+C81+C82+C83+C84+C85+C86+C87+C88+C89+C90</f>
        <v>174871</v>
      </c>
      <c r="D16" s="111">
        <f>D17+D18+D19+D20+D60+D62+D61+D63+D64+D74+D75+D76+D77+D78+D79+D80+D81+D82+D83+D84+D85+D86+D87+D88+D89+D90</f>
        <v>167423</v>
      </c>
      <c r="E16" s="111">
        <f>E17+E18+E19+E20+E60+E62+E61+E63+E64+E74+E75+E76+E77+E78+E79+E80+E81+E82+E83+E84+E85+E86+E87+E88+E89+E90</f>
        <v>20333</v>
      </c>
      <c r="F16" s="111">
        <f>F17+F18+F19+F20+F60+F62+F61+F63+F64+F74+F75+F76+F77+F78+F79+F80+F81+F82+F83+F84+F85+F86+F87+F88+F89+F90</f>
        <v>195204</v>
      </c>
    </row>
    <row r="17" ht="15" spans="1:6">
      <c r="A17" s="112" t="s">
        <v>292</v>
      </c>
      <c r="B17" s="111"/>
      <c r="C17" s="111"/>
      <c r="D17" s="111"/>
      <c r="E17" s="111"/>
      <c r="F17" s="111"/>
    </row>
    <row r="18" ht="15" spans="1:6">
      <c r="A18" s="112" t="s">
        <v>293</v>
      </c>
      <c r="B18" s="111">
        <v>40271</v>
      </c>
      <c r="C18" s="111">
        <v>37497</v>
      </c>
      <c r="D18" s="111">
        <v>42053</v>
      </c>
      <c r="E18" s="111">
        <v>4556</v>
      </c>
      <c r="F18" s="111">
        <v>42053</v>
      </c>
    </row>
    <row r="19" ht="27" spans="1:6">
      <c r="A19" s="112" t="s">
        <v>294</v>
      </c>
      <c r="B19" s="111">
        <v>13910</v>
      </c>
      <c r="C19" s="111">
        <v>13561</v>
      </c>
      <c r="D19" s="111">
        <v>24244</v>
      </c>
      <c r="E19" s="111">
        <v>10683</v>
      </c>
      <c r="F19" s="111">
        <v>24244</v>
      </c>
    </row>
    <row r="20" ht="15" spans="1:6">
      <c r="A20" s="112" t="s">
        <v>295</v>
      </c>
      <c r="B20" s="111">
        <v>11306</v>
      </c>
      <c r="C20" s="111">
        <v>12152</v>
      </c>
      <c r="D20" s="111">
        <v>7447</v>
      </c>
      <c r="E20" s="111"/>
      <c r="F20" s="111">
        <v>12152</v>
      </c>
    </row>
    <row r="21" ht="15" spans="1:6">
      <c r="A21" s="112" t="s">
        <v>296</v>
      </c>
      <c r="B21" s="111">
        <v>2075</v>
      </c>
      <c r="C21" s="111">
        <v>2075</v>
      </c>
      <c r="D21" s="111"/>
      <c r="E21" s="111"/>
      <c r="F21" s="111"/>
    </row>
    <row r="22" ht="27" spans="1:6">
      <c r="A22" s="112" t="s">
        <v>297</v>
      </c>
      <c r="B22" s="111">
        <v>231</v>
      </c>
      <c r="C22" s="111">
        <v>231</v>
      </c>
      <c r="D22" s="111"/>
      <c r="E22" s="111"/>
      <c r="F22" s="111"/>
    </row>
    <row r="23" ht="54" customHeight="1" spans="1:6">
      <c r="A23" s="112" t="s">
        <v>298</v>
      </c>
      <c r="B23" s="111"/>
      <c r="C23" s="111"/>
      <c r="D23" s="111"/>
      <c r="E23" s="111"/>
      <c r="F23" s="111"/>
    </row>
    <row r="24" ht="15" spans="1:6">
      <c r="A24" s="112" t="s">
        <v>299</v>
      </c>
      <c r="B24" s="111"/>
      <c r="C24" s="111"/>
      <c r="D24" s="111"/>
      <c r="E24" s="111"/>
      <c r="F24" s="111"/>
    </row>
    <row r="25" ht="30.95" customHeight="1" spans="1:6">
      <c r="A25" s="112" t="s">
        <v>300</v>
      </c>
      <c r="B25" s="111">
        <v>19</v>
      </c>
      <c r="C25" s="111">
        <v>19</v>
      </c>
      <c r="D25" s="111"/>
      <c r="E25" s="111"/>
      <c r="F25" s="111"/>
    </row>
    <row r="26" ht="27" spans="1:6">
      <c r="A26" s="112" t="s">
        <v>301</v>
      </c>
      <c r="B26" s="111">
        <v>80</v>
      </c>
      <c r="C26" s="111">
        <v>80</v>
      </c>
      <c r="D26" s="111"/>
      <c r="E26" s="111"/>
      <c r="F26" s="111"/>
    </row>
    <row r="27" ht="32.1" customHeight="1" spans="1:6">
      <c r="A27" s="112" t="s">
        <v>302</v>
      </c>
      <c r="B27" s="111"/>
      <c r="C27" s="111"/>
      <c r="D27" s="111"/>
      <c r="E27" s="111"/>
      <c r="F27" s="111"/>
    </row>
    <row r="28" ht="15" spans="1:6">
      <c r="A28" s="112" t="s">
        <v>303</v>
      </c>
      <c r="B28" s="111"/>
      <c r="C28" s="111"/>
      <c r="D28" s="111"/>
      <c r="E28" s="111"/>
      <c r="F28" s="111"/>
    </row>
    <row r="29" ht="51" customHeight="1" spans="1:6">
      <c r="A29" s="112" t="s">
        <v>304</v>
      </c>
      <c r="B29" s="111">
        <v>40</v>
      </c>
      <c r="C29" s="111">
        <v>40</v>
      </c>
      <c r="D29" s="111"/>
      <c r="E29" s="111"/>
      <c r="F29" s="111"/>
    </row>
    <row r="30" ht="27" spans="1:6">
      <c r="A30" s="112" t="s">
        <v>305</v>
      </c>
      <c r="B30" s="111"/>
      <c r="C30" s="111"/>
      <c r="D30" s="111"/>
      <c r="E30" s="111"/>
      <c r="F30" s="111"/>
    </row>
    <row r="31" ht="15" spans="1:6">
      <c r="A31" s="112" t="s">
        <v>306</v>
      </c>
      <c r="B31" s="111"/>
      <c r="C31" s="111"/>
      <c r="D31" s="111"/>
      <c r="E31" s="111"/>
      <c r="F31" s="111"/>
    </row>
    <row r="32" ht="15" spans="1:6">
      <c r="A32" s="112" t="s">
        <v>307</v>
      </c>
      <c r="B32" s="111"/>
      <c r="C32" s="111"/>
      <c r="D32" s="111"/>
      <c r="E32" s="111"/>
      <c r="F32" s="111"/>
    </row>
    <row r="33" ht="48.95" customHeight="1" spans="1:6">
      <c r="A33" s="112" t="s">
        <v>308</v>
      </c>
      <c r="B33" s="111"/>
      <c r="C33" s="111"/>
      <c r="D33" s="111"/>
      <c r="E33" s="111"/>
      <c r="F33" s="111"/>
    </row>
    <row r="34" ht="15" spans="1:6">
      <c r="A34" s="112" t="s">
        <v>309</v>
      </c>
      <c r="B34" s="111"/>
      <c r="C34" s="111"/>
      <c r="D34" s="111"/>
      <c r="E34" s="111"/>
      <c r="F34" s="111"/>
    </row>
    <row r="35" ht="50.1" customHeight="1" spans="1:6">
      <c r="A35" s="112" t="s">
        <v>310</v>
      </c>
      <c r="B35" s="111"/>
      <c r="C35" s="111"/>
      <c r="D35" s="111"/>
      <c r="E35" s="111"/>
      <c r="F35" s="111"/>
    </row>
    <row r="36" ht="15" spans="1:6">
      <c r="A36" s="112" t="s">
        <v>311</v>
      </c>
      <c r="B36" s="111"/>
      <c r="C36" s="111"/>
      <c r="D36" s="111"/>
      <c r="E36" s="111"/>
      <c r="F36" s="111"/>
    </row>
    <row r="37" ht="30.95" customHeight="1" spans="1:6">
      <c r="A37" s="112" t="s">
        <v>312</v>
      </c>
      <c r="B37" s="111"/>
      <c r="C37" s="111"/>
      <c r="D37" s="111"/>
      <c r="E37" s="111"/>
      <c r="F37" s="111"/>
    </row>
    <row r="38" ht="27" spans="1:6">
      <c r="A38" s="112" t="s">
        <v>313</v>
      </c>
      <c r="B38" s="111">
        <v>3</v>
      </c>
      <c r="C38" s="111">
        <v>3</v>
      </c>
      <c r="D38" s="111"/>
      <c r="E38" s="111"/>
      <c r="F38" s="111"/>
    </row>
    <row r="39" ht="42" customHeight="1" spans="1:6">
      <c r="A39" s="112" t="s">
        <v>314</v>
      </c>
      <c r="B39" s="111"/>
      <c r="C39" s="111"/>
      <c r="D39" s="111"/>
      <c r="E39" s="111"/>
      <c r="F39" s="111"/>
    </row>
    <row r="40" ht="27" spans="1:6">
      <c r="A40" s="112" t="s">
        <v>315</v>
      </c>
      <c r="B40" s="111"/>
      <c r="C40" s="111"/>
      <c r="D40" s="111"/>
      <c r="E40" s="111"/>
      <c r="F40" s="111"/>
    </row>
    <row r="41" ht="44.1" customHeight="1" spans="1:6">
      <c r="A41" s="112" t="s">
        <v>316</v>
      </c>
      <c r="B41" s="111"/>
      <c r="C41" s="111"/>
      <c r="D41" s="111"/>
      <c r="E41" s="111"/>
      <c r="F41" s="111"/>
    </row>
    <row r="42" ht="15" spans="1:6">
      <c r="A42" s="112" t="s">
        <v>317</v>
      </c>
      <c r="B42" s="111"/>
      <c r="C42" s="111"/>
      <c r="D42" s="111"/>
      <c r="E42" s="111"/>
      <c r="F42" s="111"/>
    </row>
    <row r="43" ht="42" customHeight="1" spans="1:6">
      <c r="A43" s="112" t="s">
        <v>318</v>
      </c>
      <c r="B43" s="111">
        <v>728</v>
      </c>
      <c r="C43" s="111">
        <v>728</v>
      </c>
      <c r="D43" s="111"/>
      <c r="E43" s="111"/>
      <c r="F43" s="111"/>
    </row>
    <row r="44" ht="40.5" spans="1:6">
      <c r="A44" s="112" t="s">
        <v>319</v>
      </c>
      <c r="B44" s="111"/>
      <c r="C44" s="111"/>
      <c r="D44" s="111"/>
      <c r="E44" s="111"/>
      <c r="F44" s="111"/>
    </row>
    <row r="45" ht="110.1" customHeight="1" spans="1:6">
      <c r="A45" s="112" t="s">
        <v>320</v>
      </c>
      <c r="B45" s="111">
        <v>186</v>
      </c>
      <c r="C45" s="111">
        <v>186</v>
      </c>
      <c r="D45" s="111"/>
      <c r="E45" s="111"/>
      <c r="F45" s="111"/>
    </row>
    <row r="46" ht="15" spans="1:6">
      <c r="A46" s="112" t="s">
        <v>321</v>
      </c>
      <c r="B46" s="111">
        <v>3</v>
      </c>
      <c r="C46" s="111">
        <v>3</v>
      </c>
      <c r="D46" s="111"/>
      <c r="E46" s="111"/>
      <c r="F46" s="111"/>
    </row>
    <row r="47" ht="50.1" customHeight="1" spans="1:6">
      <c r="A47" s="112" t="s">
        <v>322</v>
      </c>
      <c r="B47" s="111"/>
      <c r="C47" s="111"/>
      <c r="D47" s="111"/>
      <c r="E47" s="111"/>
      <c r="F47" s="111"/>
    </row>
    <row r="48" ht="15" spans="1:6">
      <c r="A48" s="112" t="s">
        <v>323</v>
      </c>
      <c r="B48" s="111"/>
      <c r="C48" s="111"/>
      <c r="D48" s="111"/>
      <c r="E48" s="111"/>
      <c r="F48" s="111"/>
    </row>
    <row r="49" ht="15" spans="1:6">
      <c r="A49" s="112" t="s">
        <v>324</v>
      </c>
      <c r="B49" s="111"/>
      <c r="C49" s="111"/>
      <c r="D49" s="111"/>
      <c r="E49" s="111"/>
      <c r="F49" s="111"/>
    </row>
    <row r="50" ht="15" spans="1:6">
      <c r="A50" s="112" t="s">
        <v>325</v>
      </c>
      <c r="B50" s="111"/>
      <c r="C50" s="111"/>
      <c r="D50" s="111"/>
      <c r="E50" s="111"/>
      <c r="F50" s="111"/>
    </row>
    <row r="51" ht="87.95" customHeight="1" spans="1:6">
      <c r="A51" s="112" t="s">
        <v>326</v>
      </c>
      <c r="B51" s="111">
        <v>6</v>
      </c>
      <c r="C51" s="111">
        <v>6</v>
      </c>
      <c r="D51" s="111"/>
      <c r="E51" s="111"/>
      <c r="F51" s="111"/>
    </row>
    <row r="52" ht="15" spans="1:6">
      <c r="A52" s="112" t="s">
        <v>327</v>
      </c>
      <c r="B52" s="111">
        <v>779</v>
      </c>
      <c r="C52" s="111">
        <v>779</v>
      </c>
      <c r="D52" s="111"/>
      <c r="E52" s="111"/>
      <c r="F52" s="111"/>
    </row>
    <row r="53" ht="42" customHeight="1" spans="1:6">
      <c r="A53" s="112" t="s">
        <v>328</v>
      </c>
      <c r="B53" s="111"/>
      <c r="C53" s="111"/>
      <c r="D53" s="111"/>
      <c r="E53" s="111"/>
      <c r="F53" s="111"/>
    </row>
    <row r="54" ht="15" spans="1:6">
      <c r="A54" s="112" t="s">
        <v>329</v>
      </c>
      <c r="B54" s="111">
        <v>9231</v>
      </c>
      <c r="C54" s="111">
        <v>10077</v>
      </c>
      <c r="D54" s="111"/>
      <c r="E54" s="111"/>
      <c r="F54" s="111"/>
    </row>
    <row r="55" ht="45" customHeight="1" spans="1:6">
      <c r="A55" s="112" t="s">
        <v>330</v>
      </c>
      <c r="B55" s="111"/>
      <c r="C55" s="111"/>
      <c r="D55" s="111"/>
      <c r="E55" s="111"/>
      <c r="F55" s="111"/>
    </row>
    <row r="56" ht="15" spans="1:6">
      <c r="A56" s="112" t="s">
        <v>331</v>
      </c>
      <c r="B56" s="111">
        <v>12</v>
      </c>
      <c r="C56" s="111"/>
      <c r="D56" s="111"/>
      <c r="E56" s="111"/>
      <c r="F56" s="111"/>
    </row>
    <row r="57" ht="50.1" customHeight="1" spans="1:6">
      <c r="A57" s="112" t="s">
        <v>332</v>
      </c>
      <c r="B57" s="111"/>
      <c r="C57" s="111"/>
      <c r="D57" s="111"/>
      <c r="E57" s="111"/>
      <c r="F57" s="111"/>
    </row>
    <row r="58" ht="15" spans="1:6">
      <c r="A58" s="112" t="s">
        <v>333</v>
      </c>
      <c r="B58" s="111">
        <v>8964</v>
      </c>
      <c r="C58" s="111">
        <v>8964</v>
      </c>
      <c r="D58" s="111">
        <v>7447</v>
      </c>
      <c r="E58" s="111"/>
      <c r="F58" s="111"/>
    </row>
    <row r="59" ht="15" spans="1:6">
      <c r="A59" s="112" t="s">
        <v>334</v>
      </c>
      <c r="B59" s="111">
        <v>255</v>
      </c>
      <c r="C59" s="111">
        <v>1113</v>
      </c>
      <c r="D59" s="111"/>
      <c r="E59" s="111"/>
      <c r="F59" s="111"/>
    </row>
    <row r="60" ht="48" customHeight="1" spans="1:6">
      <c r="A60" s="112" t="s">
        <v>335</v>
      </c>
      <c r="B60" s="111"/>
      <c r="C60" s="111"/>
      <c r="D60" s="111"/>
      <c r="E60" s="111"/>
      <c r="F60" s="111"/>
    </row>
    <row r="61" ht="15" spans="1:6">
      <c r="A61" s="112" t="s">
        <v>336</v>
      </c>
      <c r="B61" s="111">
        <v>38</v>
      </c>
      <c r="C61" s="111">
        <v>38</v>
      </c>
      <c r="D61" s="111"/>
      <c r="E61" s="111"/>
      <c r="F61" s="111">
        <v>38</v>
      </c>
    </row>
    <row r="62" ht="27" spans="1:6">
      <c r="A62" s="112" t="s">
        <v>337</v>
      </c>
      <c r="B62" s="111">
        <v>3000</v>
      </c>
      <c r="C62" s="111">
        <v>3000</v>
      </c>
      <c r="D62" s="111">
        <v>3000</v>
      </c>
      <c r="E62" s="111"/>
      <c r="F62" s="111">
        <v>3000</v>
      </c>
    </row>
    <row r="63" ht="45" customHeight="1" spans="1:6">
      <c r="A63" s="112" t="s">
        <v>338</v>
      </c>
      <c r="B63" s="111">
        <v>7464</v>
      </c>
      <c r="C63" s="111">
        <v>7264</v>
      </c>
      <c r="D63" s="111">
        <v>8200</v>
      </c>
      <c r="E63" s="111">
        <v>936</v>
      </c>
      <c r="F63" s="111">
        <v>8200</v>
      </c>
    </row>
    <row r="64" ht="15" spans="1:6">
      <c r="A64" s="112" t="s">
        <v>339</v>
      </c>
      <c r="B64" s="111">
        <v>8069</v>
      </c>
      <c r="C64" s="111">
        <v>8517</v>
      </c>
      <c r="D64" s="111">
        <v>251</v>
      </c>
      <c r="E64" s="111"/>
      <c r="F64" s="111">
        <v>8517</v>
      </c>
    </row>
    <row r="65" ht="42.95" customHeight="1" spans="1:6">
      <c r="A65" s="112" t="s">
        <v>340</v>
      </c>
      <c r="B65" s="111">
        <v>5789</v>
      </c>
      <c r="C65" s="111">
        <v>5789</v>
      </c>
      <c r="D65" s="111"/>
      <c r="E65" s="111"/>
      <c r="F65" s="111"/>
    </row>
    <row r="66" ht="40.5" spans="1:6">
      <c r="A66" s="112" t="s">
        <v>341</v>
      </c>
      <c r="B66" s="111">
        <v>5789</v>
      </c>
      <c r="C66" s="111">
        <v>5789</v>
      </c>
      <c r="D66" s="111"/>
      <c r="E66" s="111"/>
      <c r="F66" s="111"/>
    </row>
    <row r="67" ht="27.95" customHeight="1" spans="1:6">
      <c r="A67" s="112" t="s">
        <v>342</v>
      </c>
      <c r="B67" s="111"/>
      <c r="C67" s="111"/>
      <c r="D67" s="111"/>
      <c r="E67" s="111"/>
      <c r="F67" s="111"/>
    </row>
    <row r="68" ht="27" spans="1:6">
      <c r="A68" s="112" t="s">
        <v>343</v>
      </c>
      <c r="B68" s="111">
        <v>2124</v>
      </c>
      <c r="C68" s="111">
        <v>2124</v>
      </c>
      <c r="D68" s="111"/>
      <c r="E68" s="111"/>
      <c r="F68" s="111"/>
    </row>
    <row r="69" ht="27" spans="1:6">
      <c r="A69" s="112" t="s">
        <v>344</v>
      </c>
      <c r="B69" s="111">
        <v>2641</v>
      </c>
      <c r="C69" s="111">
        <v>2641</v>
      </c>
      <c r="D69" s="111"/>
      <c r="E69" s="111"/>
      <c r="F69" s="111"/>
    </row>
    <row r="70" ht="27" spans="1:6">
      <c r="A70" s="112" t="s">
        <v>345</v>
      </c>
      <c r="B70" s="111">
        <v>-517</v>
      </c>
      <c r="C70" s="111">
        <v>-517</v>
      </c>
      <c r="D70" s="111"/>
      <c r="E70" s="111"/>
      <c r="F70" s="111"/>
    </row>
    <row r="71" ht="27" spans="1:6">
      <c r="A71" s="112" t="s">
        <v>346</v>
      </c>
      <c r="B71" s="111">
        <v>18</v>
      </c>
      <c r="C71" s="111">
        <v>18</v>
      </c>
      <c r="D71" s="111"/>
      <c r="E71" s="111"/>
      <c r="F71" s="111"/>
    </row>
    <row r="72" ht="27" spans="1:6">
      <c r="A72" s="112" t="s">
        <v>347</v>
      </c>
      <c r="B72" s="111">
        <v>108</v>
      </c>
      <c r="C72" s="111">
        <v>108</v>
      </c>
      <c r="D72" s="111"/>
      <c r="E72" s="111"/>
      <c r="F72" s="111"/>
    </row>
    <row r="73" ht="15" spans="1:6">
      <c r="A73" s="112" t="s">
        <v>348</v>
      </c>
      <c r="B73" s="111">
        <v>30</v>
      </c>
      <c r="C73" s="111">
        <v>478</v>
      </c>
      <c r="D73" s="111">
        <v>251</v>
      </c>
      <c r="E73" s="111"/>
      <c r="F73" s="111"/>
    </row>
    <row r="74" ht="15" spans="1:6">
      <c r="A74" s="112" t="s">
        <v>349</v>
      </c>
      <c r="B74" s="111">
        <v>180</v>
      </c>
      <c r="C74" s="111">
        <v>180</v>
      </c>
      <c r="D74" s="111">
        <v>180</v>
      </c>
      <c r="E74" s="111"/>
      <c r="F74" s="111">
        <v>180</v>
      </c>
    </row>
    <row r="75" ht="15" spans="1:6">
      <c r="A75" s="112" t="s">
        <v>350</v>
      </c>
      <c r="B75" s="111">
        <v>8517</v>
      </c>
      <c r="C75" s="111">
        <v>7744</v>
      </c>
      <c r="D75" s="111">
        <v>9372</v>
      </c>
      <c r="E75" s="111">
        <v>1628</v>
      </c>
      <c r="F75" s="111">
        <v>9372</v>
      </c>
    </row>
    <row r="76" ht="15" spans="1:6">
      <c r="A76" s="112" t="s">
        <v>351</v>
      </c>
      <c r="B76" s="111">
        <v>9296</v>
      </c>
      <c r="C76" s="111">
        <v>9296</v>
      </c>
      <c r="D76" s="111">
        <v>8881</v>
      </c>
      <c r="E76" s="111"/>
      <c r="F76" s="111">
        <v>9296</v>
      </c>
    </row>
    <row r="77" ht="27" spans="1:6">
      <c r="A77" s="112" t="s">
        <v>352</v>
      </c>
      <c r="B77" s="111">
        <v>897</v>
      </c>
      <c r="C77" s="111">
        <v>930</v>
      </c>
      <c r="D77" s="111">
        <v>761</v>
      </c>
      <c r="E77" s="111"/>
      <c r="F77" s="111">
        <v>930</v>
      </c>
    </row>
    <row r="78" ht="27" spans="1:6">
      <c r="A78" s="112" t="s">
        <v>353</v>
      </c>
      <c r="B78" s="111">
        <v>13767</v>
      </c>
      <c r="C78" s="111">
        <v>13767</v>
      </c>
      <c r="D78" s="111">
        <v>9904</v>
      </c>
      <c r="E78" s="111"/>
      <c r="F78" s="111">
        <v>13767</v>
      </c>
    </row>
    <row r="79" ht="27" spans="1:6">
      <c r="A79" s="112" t="s">
        <v>354</v>
      </c>
      <c r="B79" s="111">
        <v>32</v>
      </c>
      <c r="C79" s="111">
        <v>32</v>
      </c>
      <c r="D79" s="111">
        <v>142</v>
      </c>
      <c r="E79" s="111">
        <v>110</v>
      </c>
      <c r="F79" s="111">
        <v>142</v>
      </c>
    </row>
    <row r="80" ht="27" spans="1:6">
      <c r="A80" s="112" t="s">
        <v>355</v>
      </c>
      <c r="B80" s="111">
        <v>581</v>
      </c>
      <c r="C80" s="111">
        <v>581</v>
      </c>
      <c r="D80" s="111">
        <v>1059</v>
      </c>
      <c r="E80" s="111">
        <v>478</v>
      </c>
      <c r="F80" s="111">
        <v>1059</v>
      </c>
    </row>
    <row r="81" ht="27" spans="1:6">
      <c r="A81" s="112" t="s">
        <v>356</v>
      </c>
      <c r="B81" s="111">
        <v>12853</v>
      </c>
      <c r="C81" s="111">
        <v>12853</v>
      </c>
      <c r="D81" s="111">
        <v>13951</v>
      </c>
      <c r="E81" s="111">
        <v>1098</v>
      </c>
      <c r="F81" s="111">
        <v>13951</v>
      </c>
    </row>
    <row r="82" ht="27" spans="1:6">
      <c r="A82" s="112" t="s">
        <v>357</v>
      </c>
      <c r="B82" s="111">
        <v>17002</v>
      </c>
      <c r="C82" s="111">
        <v>17037</v>
      </c>
      <c r="D82" s="111">
        <v>16425</v>
      </c>
      <c r="E82" s="111"/>
      <c r="F82" s="111">
        <v>17037</v>
      </c>
    </row>
    <row r="83" ht="27" spans="1:6">
      <c r="A83" s="112" t="s">
        <v>358</v>
      </c>
      <c r="B83" s="111">
        <v>771</v>
      </c>
      <c r="C83" s="111">
        <v>771</v>
      </c>
      <c r="D83" s="111">
        <v>548</v>
      </c>
      <c r="E83" s="111"/>
      <c r="F83" s="111">
        <v>771</v>
      </c>
    </row>
    <row r="84" ht="27" spans="1:6">
      <c r="A84" s="112" t="s">
        <v>359</v>
      </c>
      <c r="B84" s="111">
        <v>16053</v>
      </c>
      <c r="C84" s="111">
        <v>16053</v>
      </c>
      <c r="D84" s="111">
        <v>16897</v>
      </c>
      <c r="E84" s="111">
        <v>844</v>
      </c>
      <c r="F84" s="111">
        <v>16897</v>
      </c>
    </row>
    <row r="85" ht="27" spans="1:6">
      <c r="A85" s="112" t="s">
        <v>360</v>
      </c>
      <c r="B85" s="111">
        <v>6232</v>
      </c>
      <c r="C85" s="111">
        <v>6289</v>
      </c>
      <c r="D85" s="111">
        <v>2688</v>
      </c>
      <c r="E85" s="111"/>
      <c r="F85" s="111">
        <v>6289</v>
      </c>
    </row>
    <row r="86" ht="27" spans="1:6">
      <c r="A86" s="112" t="s">
        <v>361</v>
      </c>
      <c r="B86" s="111"/>
      <c r="C86" s="111"/>
      <c r="D86" s="111"/>
      <c r="E86" s="111"/>
      <c r="F86" s="111"/>
    </row>
    <row r="87" ht="27" spans="1:6">
      <c r="A87" s="112" t="s">
        <v>362</v>
      </c>
      <c r="B87" s="111">
        <v>751</v>
      </c>
      <c r="C87" s="111">
        <v>3821</v>
      </c>
      <c r="D87" s="111">
        <v>1400</v>
      </c>
      <c r="E87" s="111"/>
      <c r="F87" s="111">
        <v>3821</v>
      </c>
    </row>
    <row r="88" ht="27" spans="1:6">
      <c r="A88" s="112" t="s">
        <v>363</v>
      </c>
      <c r="B88" s="111">
        <v>137</v>
      </c>
      <c r="C88" s="111">
        <v>137</v>
      </c>
      <c r="D88" s="111"/>
      <c r="E88" s="111"/>
      <c r="F88" s="111">
        <v>137</v>
      </c>
    </row>
    <row r="89" ht="27" spans="1:6">
      <c r="A89" s="112" t="s">
        <v>364</v>
      </c>
      <c r="B89" s="111">
        <v>105</v>
      </c>
      <c r="C89" s="111">
        <v>375</v>
      </c>
      <c r="D89" s="111">
        <v>20</v>
      </c>
      <c r="E89" s="111"/>
      <c r="F89" s="111">
        <v>375</v>
      </c>
    </row>
    <row r="90" ht="15" spans="1:6">
      <c r="A90" s="112" t="s">
        <v>365</v>
      </c>
      <c r="B90" s="111">
        <v>2447</v>
      </c>
      <c r="C90" s="111">
        <v>2976</v>
      </c>
      <c r="D90" s="111"/>
      <c r="E90" s="111"/>
      <c r="F90" s="111">
        <v>2976</v>
      </c>
    </row>
    <row r="91" ht="27" spans="1:6">
      <c r="A91" s="112" t="s">
        <v>366</v>
      </c>
      <c r="B91" s="111">
        <v>32</v>
      </c>
      <c r="C91" s="111">
        <v>32</v>
      </c>
      <c r="D91" s="111"/>
      <c r="E91" s="111"/>
      <c r="F91" s="111"/>
    </row>
    <row r="92" ht="15" spans="1:6">
      <c r="A92" s="112" t="s">
        <v>367</v>
      </c>
      <c r="B92" s="111">
        <v>2415</v>
      </c>
      <c r="C92" s="111">
        <v>2944</v>
      </c>
      <c r="D92" s="111"/>
      <c r="E92" s="111"/>
      <c r="F92" s="111"/>
    </row>
    <row r="93" ht="15" spans="1:6">
      <c r="A93" s="110" t="s">
        <v>31</v>
      </c>
      <c r="B93" s="111">
        <v>24115</v>
      </c>
      <c r="C93" s="111">
        <v>33298</v>
      </c>
      <c r="D93" s="111">
        <v>21847</v>
      </c>
      <c r="E93" s="111"/>
      <c r="F93" s="111">
        <v>33298</v>
      </c>
    </row>
    <row r="94" ht="15" spans="1:6">
      <c r="A94" s="112" t="s">
        <v>368</v>
      </c>
      <c r="B94" s="111">
        <v>15617</v>
      </c>
      <c r="C94" s="111">
        <v>24800</v>
      </c>
      <c r="D94" s="111">
        <v>20924</v>
      </c>
      <c r="E94" s="111"/>
      <c r="F94" s="111"/>
    </row>
    <row r="95" ht="27" spans="1:6">
      <c r="A95" s="112" t="s">
        <v>369</v>
      </c>
      <c r="B95" s="111">
        <v>8498</v>
      </c>
      <c r="C95" s="111">
        <v>8498</v>
      </c>
      <c r="D95" s="111">
        <v>923</v>
      </c>
      <c r="E95" s="111"/>
      <c r="F95" s="111"/>
    </row>
    <row r="96" ht="27" spans="1:6">
      <c r="A96" s="112" t="s">
        <v>370</v>
      </c>
      <c r="B96" s="111">
        <v>0</v>
      </c>
      <c r="C96" s="111"/>
      <c r="D96" s="111"/>
      <c r="E96" s="111"/>
      <c r="F96" s="111"/>
    </row>
    <row r="97" ht="15" spans="1:6">
      <c r="A97" s="110" t="s">
        <v>371</v>
      </c>
      <c r="B97" s="111">
        <v>0</v>
      </c>
      <c r="C97" s="111"/>
      <c r="D97" s="111"/>
      <c r="E97" s="111"/>
      <c r="F97" s="111"/>
    </row>
    <row r="98" ht="27" spans="1:6">
      <c r="A98" s="112" t="s">
        <v>372</v>
      </c>
      <c r="B98" s="111"/>
      <c r="C98" s="111"/>
      <c r="D98" s="111"/>
      <c r="E98" s="111"/>
      <c r="F98" s="111"/>
    </row>
    <row r="99" ht="27" spans="1:6">
      <c r="A99" s="112" t="s">
        <v>373</v>
      </c>
      <c r="B99" s="111"/>
      <c r="C99" s="111"/>
      <c r="D99" s="111"/>
      <c r="E99" s="111"/>
      <c r="F99" s="111"/>
    </row>
    <row r="100" ht="27" spans="1:6">
      <c r="A100" s="112" t="s">
        <v>374</v>
      </c>
      <c r="B100" s="111"/>
      <c r="C100" s="111"/>
      <c r="D100" s="111"/>
      <c r="E100" s="111"/>
      <c r="F100" s="111"/>
    </row>
    <row r="101" ht="15" spans="1:6">
      <c r="A101" s="110" t="s">
        <v>375</v>
      </c>
      <c r="B101" s="111">
        <v>0</v>
      </c>
      <c r="C101" s="111"/>
      <c r="D101" s="111"/>
      <c r="E101" s="111"/>
      <c r="F101" s="111"/>
    </row>
    <row r="102" ht="15" spans="1:6">
      <c r="A102" s="112" t="s">
        <v>376</v>
      </c>
      <c r="B102" s="111"/>
      <c r="C102" s="111"/>
      <c r="D102" s="111"/>
      <c r="E102" s="111"/>
      <c r="F102" s="111"/>
    </row>
    <row r="103" ht="15" spans="1:6">
      <c r="A103" s="112" t="s">
        <v>377</v>
      </c>
      <c r="B103" s="111"/>
      <c r="C103" s="111"/>
      <c r="D103" s="111"/>
      <c r="E103" s="111"/>
      <c r="F103" s="111"/>
    </row>
    <row r="104" ht="15" spans="1:6">
      <c r="A104" s="110" t="s">
        <v>378</v>
      </c>
      <c r="B104" s="111">
        <v>24544</v>
      </c>
      <c r="C104" s="111">
        <v>0</v>
      </c>
      <c r="D104" s="111">
        <v>16552</v>
      </c>
      <c r="E104" s="111">
        <v>16552</v>
      </c>
      <c r="F104" s="111">
        <v>16552</v>
      </c>
    </row>
    <row r="105" ht="15" spans="1:6">
      <c r="A105" s="112" t="s">
        <v>379</v>
      </c>
      <c r="B105" s="111">
        <v>11682</v>
      </c>
      <c r="C105" s="111"/>
      <c r="D105" s="111">
        <v>1552</v>
      </c>
      <c r="E105" s="111"/>
      <c r="F105" s="111"/>
    </row>
    <row r="106" ht="15" spans="1:6">
      <c r="A106" s="112" t="s">
        <v>380</v>
      </c>
      <c r="B106" s="111">
        <v>12261</v>
      </c>
      <c r="C106" s="111"/>
      <c r="D106" s="111">
        <v>15000</v>
      </c>
      <c r="E106" s="111"/>
      <c r="F106" s="111"/>
    </row>
    <row r="107" ht="15" spans="1:6">
      <c r="A107" s="112" t="s">
        <v>381</v>
      </c>
      <c r="B107" s="111">
        <v>601</v>
      </c>
      <c r="C107" s="111"/>
      <c r="D107" s="111"/>
      <c r="E107" s="111"/>
      <c r="F107" s="111"/>
    </row>
    <row r="108" ht="15" spans="1:6">
      <c r="A108" s="112" t="s">
        <v>382</v>
      </c>
      <c r="B108" s="111">
        <v>0</v>
      </c>
      <c r="C108" s="111"/>
      <c r="D108" s="111"/>
      <c r="E108" s="111"/>
      <c r="F108" s="111"/>
    </row>
    <row r="109" ht="27" spans="1:6">
      <c r="A109" s="110" t="s">
        <v>383</v>
      </c>
      <c r="B109" s="111">
        <v>0</v>
      </c>
      <c r="C109" s="111"/>
      <c r="D109" s="111"/>
      <c r="E109" s="111"/>
      <c r="F109" s="111"/>
    </row>
    <row r="110" ht="15" spans="1:6">
      <c r="A110" s="110" t="s">
        <v>384</v>
      </c>
      <c r="B110" s="111">
        <v>5242</v>
      </c>
      <c r="C110" s="111">
        <v>1028</v>
      </c>
      <c r="D110" s="111">
        <v>2820</v>
      </c>
      <c r="E110" s="111">
        <v>1792</v>
      </c>
      <c r="F110" s="111">
        <v>2820</v>
      </c>
    </row>
    <row r="111" ht="15" spans="1:6">
      <c r="A111" s="110" t="s">
        <v>385</v>
      </c>
      <c r="B111" s="111">
        <v>656</v>
      </c>
      <c r="C111" s="111">
        <v>0</v>
      </c>
      <c r="D111" s="111"/>
      <c r="E111" s="111"/>
      <c r="F111" s="111"/>
    </row>
    <row r="112" ht="15" spans="1:6">
      <c r="A112" s="110" t="s">
        <v>386</v>
      </c>
      <c r="B112" s="111">
        <v>13148</v>
      </c>
      <c r="C112" s="111">
        <v>35525</v>
      </c>
      <c r="D112" s="111">
        <v>13400</v>
      </c>
      <c r="E112" s="111"/>
      <c r="F112" s="111">
        <v>28980</v>
      </c>
    </row>
    <row r="113" ht="15" spans="1:6">
      <c r="A113" s="112" t="s">
        <v>387</v>
      </c>
      <c r="B113" s="111">
        <v>8381</v>
      </c>
      <c r="C113" s="111">
        <v>32525</v>
      </c>
      <c r="D113" s="111">
        <v>0</v>
      </c>
      <c r="E113" s="111">
        <v>-16945</v>
      </c>
      <c r="F113" s="111">
        <v>15580</v>
      </c>
    </row>
    <row r="114" ht="15" spans="1:6">
      <c r="A114" s="112" t="s">
        <v>388</v>
      </c>
      <c r="B114" s="111">
        <v>0</v>
      </c>
      <c r="C114" s="111"/>
      <c r="D114" s="111"/>
      <c r="E114" s="111"/>
      <c r="F114" s="111"/>
    </row>
    <row r="115" ht="15" spans="1:6">
      <c r="A115" s="112" t="s">
        <v>389</v>
      </c>
      <c r="B115" s="111">
        <v>4767</v>
      </c>
      <c r="C115" s="111">
        <v>3000</v>
      </c>
      <c r="D115" s="111">
        <v>13400</v>
      </c>
      <c r="E115" s="111">
        <v>10400</v>
      </c>
      <c r="F115" s="111">
        <v>13400</v>
      </c>
    </row>
    <row r="116" ht="15" spans="1:6">
      <c r="A116" s="113" t="s">
        <v>44</v>
      </c>
      <c r="B116" s="111">
        <v>284965</v>
      </c>
      <c r="C116" s="111">
        <f>C5+C6+C97+C101+C104+C109+C110+C111+C112</f>
        <v>293649</v>
      </c>
      <c r="D116" s="111">
        <f>D5+D6+D97+D101+D104+D109+D110+D111+D112</f>
        <v>261064</v>
      </c>
      <c r="E116" s="111">
        <f>E5+E6+E97+E101+E104+E109+E110+E111+E112</f>
        <v>38677</v>
      </c>
      <c r="F116" s="111">
        <f>F5+F6+F97+F101+F104+F109+F110+F111+F112</f>
        <v>325781</v>
      </c>
    </row>
  </sheetData>
  <mergeCells count="1">
    <mergeCell ref="A2:F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79"/>
  <sheetViews>
    <sheetView zoomScale="110" zoomScaleNormal="110" workbookViewId="0">
      <pane ySplit="4" topLeftCell="A5" activePane="bottomLeft" state="frozen"/>
      <selection/>
      <selection pane="bottomLeft" activeCell="F5" sqref="F5"/>
    </sheetView>
  </sheetViews>
  <sheetFormatPr defaultColWidth="9" defaultRowHeight="13.5"/>
  <cols>
    <col min="1" max="1" width="9.625" customWidth="1"/>
    <col min="2" max="2" width="21.25" customWidth="1"/>
    <col min="3" max="3" width="18.125" style="77" customWidth="1"/>
    <col min="4" max="4" width="18.125" style="78" customWidth="1"/>
    <col min="5" max="6" width="16.875" style="78" customWidth="1"/>
    <col min="7" max="7" width="19.5" style="78" customWidth="1"/>
  </cols>
  <sheetData>
    <row r="1" ht="15.95" customHeight="1" spans="1:7">
      <c r="A1" s="79" t="s">
        <v>390</v>
      </c>
      <c r="B1" s="80"/>
      <c r="C1" s="81"/>
      <c r="D1" s="82"/>
      <c r="E1" s="82"/>
      <c r="F1" s="82"/>
      <c r="G1" s="82"/>
    </row>
    <row r="2" ht="21" spans="1:7">
      <c r="A2" s="56" t="s">
        <v>391</v>
      </c>
      <c r="B2" s="56"/>
      <c r="C2" s="83"/>
      <c r="D2" s="84"/>
      <c r="E2" s="85"/>
      <c r="F2" s="85"/>
      <c r="G2" s="85"/>
    </row>
    <row r="3" spans="1:7">
      <c r="A3" s="58"/>
      <c r="B3" s="59"/>
      <c r="C3" s="81"/>
      <c r="D3" s="82"/>
      <c r="E3" s="86"/>
      <c r="F3" s="86"/>
      <c r="G3" s="87" t="s">
        <v>392</v>
      </c>
    </row>
    <row r="4" ht="21" customHeight="1" spans="1:7">
      <c r="A4" s="62" t="s">
        <v>393</v>
      </c>
      <c r="B4" s="62" t="s">
        <v>127</v>
      </c>
      <c r="C4" s="88" t="s">
        <v>394</v>
      </c>
      <c r="D4" s="89" t="s">
        <v>395</v>
      </c>
      <c r="E4" s="76" t="s">
        <v>396</v>
      </c>
      <c r="F4" s="76" t="s">
        <v>397</v>
      </c>
      <c r="G4" s="76" t="s">
        <v>398</v>
      </c>
    </row>
    <row r="5" ht="26.1" customHeight="1" spans="1:7">
      <c r="A5" s="90" t="s">
        <v>399</v>
      </c>
      <c r="B5" s="91" t="s">
        <v>400</v>
      </c>
      <c r="C5" s="92">
        <v>28235.79</v>
      </c>
      <c r="D5" s="93">
        <v>123283.77</v>
      </c>
      <c r="E5" s="93">
        <v>3632.34</v>
      </c>
      <c r="F5" s="93">
        <v>29776.08</v>
      </c>
      <c r="G5" s="93">
        <v>-128456.4</v>
      </c>
    </row>
    <row r="6" ht="24.95" customHeight="1" spans="1:7">
      <c r="A6" s="94"/>
      <c r="B6" s="91" t="s">
        <v>401</v>
      </c>
      <c r="C6" s="92">
        <v>89334.78</v>
      </c>
      <c r="D6" s="92">
        <v>81765</v>
      </c>
      <c r="E6" s="95">
        <v>19084.86</v>
      </c>
      <c r="F6" s="95">
        <v>27499.08</v>
      </c>
      <c r="G6" s="95">
        <v>-39014.16</v>
      </c>
    </row>
    <row r="7" ht="24.95" customHeight="1" spans="1:7">
      <c r="A7" s="94"/>
      <c r="B7" s="91" t="s">
        <v>402</v>
      </c>
      <c r="C7" s="92">
        <v>65983.39</v>
      </c>
      <c r="D7" s="92">
        <v>81992</v>
      </c>
      <c r="E7" s="95">
        <v>18755.47</v>
      </c>
      <c r="F7" s="95">
        <v>46044.72</v>
      </c>
      <c r="G7" s="95">
        <v>-80808.8</v>
      </c>
    </row>
    <row r="8" ht="26.1" customHeight="1" spans="1:7">
      <c r="A8" s="94"/>
      <c r="B8" s="91" t="s">
        <v>403</v>
      </c>
      <c r="C8" s="92">
        <v>3023877</v>
      </c>
      <c r="D8" s="92">
        <v>3023877</v>
      </c>
      <c r="E8" s="95">
        <v>0</v>
      </c>
      <c r="F8" s="95">
        <v>0</v>
      </c>
      <c r="G8" s="95">
        <v>0</v>
      </c>
    </row>
    <row r="9" ht="27" customHeight="1" spans="1:7">
      <c r="A9" s="94"/>
      <c r="B9" s="91" t="s">
        <v>404</v>
      </c>
      <c r="C9" s="92">
        <v>53489.47</v>
      </c>
      <c r="D9" s="92">
        <v>71500</v>
      </c>
      <c r="E9" s="95">
        <v>20735.79</v>
      </c>
      <c r="F9" s="95">
        <v>13126.24</v>
      </c>
      <c r="G9" s="95">
        <v>-51872.56</v>
      </c>
    </row>
    <row r="10" ht="26.1" customHeight="1" spans="1:7">
      <c r="A10" s="94"/>
      <c r="B10" s="91" t="s">
        <v>405</v>
      </c>
      <c r="C10" s="92">
        <v>132631.03</v>
      </c>
      <c r="D10" s="92">
        <v>279846.67</v>
      </c>
      <c r="E10" s="95">
        <v>-80929.16</v>
      </c>
      <c r="F10" s="95">
        <v>208142.48</v>
      </c>
      <c r="G10" s="95">
        <v>-274428.96</v>
      </c>
    </row>
    <row r="11" ht="27.95" customHeight="1" spans="1:7">
      <c r="A11" s="94"/>
      <c r="B11" s="91" t="s">
        <v>406</v>
      </c>
      <c r="C11" s="92">
        <v>111921.5</v>
      </c>
      <c r="D11" s="92">
        <v>171799.32</v>
      </c>
      <c r="E11" s="95">
        <v>18422.54</v>
      </c>
      <c r="F11" s="95">
        <v>25332.68</v>
      </c>
      <c r="G11" s="95">
        <v>-103633.04</v>
      </c>
    </row>
    <row r="12" ht="24" customHeight="1" spans="1:7">
      <c r="A12" s="94"/>
      <c r="B12" s="91" t="s">
        <v>407</v>
      </c>
      <c r="C12" s="92">
        <v>160559.92</v>
      </c>
      <c r="D12" s="92">
        <v>156297.55</v>
      </c>
      <c r="E12" s="95">
        <v>39677.17</v>
      </c>
      <c r="F12" s="95">
        <v>56897.76</v>
      </c>
      <c r="G12" s="95">
        <v>-92312.56</v>
      </c>
    </row>
    <row r="13" ht="30" customHeight="1" spans="1:7">
      <c r="A13" s="94"/>
      <c r="B13" s="91" t="s">
        <v>408</v>
      </c>
      <c r="C13" s="92">
        <v>14804.98</v>
      </c>
      <c r="D13" s="92">
        <v>20698.69</v>
      </c>
      <c r="E13" s="95">
        <v>7080.48</v>
      </c>
      <c r="F13" s="95">
        <v>7176.45</v>
      </c>
      <c r="G13" s="95">
        <v>-20150.64</v>
      </c>
    </row>
    <row r="14" ht="29.1" customHeight="1" spans="1:7">
      <c r="A14" s="94"/>
      <c r="B14" s="91" t="s">
        <v>409</v>
      </c>
      <c r="C14" s="92">
        <v>733539.5</v>
      </c>
      <c r="D14" s="92">
        <v>642691</v>
      </c>
      <c r="E14" s="95">
        <v>169212.58</v>
      </c>
      <c r="F14" s="95">
        <v>233604</v>
      </c>
      <c r="G14" s="95">
        <v>-311968.08</v>
      </c>
    </row>
    <row r="15" ht="30" customHeight="1" spans="1:7">
      <c r="A15" s="94"/>
      <c r="B15" s="91" t="s">
        <v>410</v>
      </c>
      <c r="C15" s="92">
        <v>49842.97</v>
      </c>
      <c r="D15" s="92">
        <v>63362.67</v>
      </c>
      <c r="E15" s="95">
        <v>3113.98</v>
      </c>
      <c r="F15" s="95">
        <v>18428.08</v>
      </c>
      <c r="G15" s="95">
        <v>-35061.76</v>
      </c>
    </row>
    <row r="16" ht="30" customHeight="1" spans="1:7">
      <c r="A16" s="94"/>
      <c r="B16" s="91" t="s">
        <v>411</v>
      </c>
      <c r="C16" s="92">
        <v>169595.33</v>
      </c>
      <c r="D16" s="92">
        <v>298893</v>
      </c>
      <c r="E16" s="95">
        <v>54562.37</v>
      </c>
      <c r="F16" s="95">
        <v>73921.56</v>
      </c>
      <c r="G16" s="95">
        <v>-257781.6</v>
      </c>
    </row>
    <row r="17" ht="27" customHeight="1" spans="1:7">
      <c r="A17" s="94"/>
      <c r="B17" s="91" t="s">
        <v>412</v>
      </c>
      <c r="C17" s="92">
        <v>398989.88</v>
      </c>
      <c r="D17" s="92">
        <v>343144</v>
      </c>
      <c r="E17" s="95">
        <v>59464.12</v>
      </c>
      <c r="F17" s="95">
        <v>84469.12</v>
      </c>
      <c r="G17" s="95">
        <v>-88087.36</v>
      </c>
    </row>
    <row r="18" ht="27" customHeight="1" spans="1:7">
      <c r="A18" s="94"/>
      <c r="B18" s="91" t="s">
        <v>413</v>
      </c>
      <c r="C18" s="92">
        <v>133486.58</v>
      </c>
      <c r="D18" s="92">
        <v>196767</v>
      </c>
      <c r="E18" s="95">
        <v>34113.42</v>
      </c>
      <c r="F18" s="95">
        <v>108808</v>
      </c>
      <c r="G18" s="95">
        <v>-206201.84</v>
      </c>
    </row>
    <row r="19" ht="24.95" customHeight="1" spans="1:7">
      <c r="A19" s="94"/>
      <c r="B19" s="91" t="s">
        <v>414</v>
      </c>
      <c r="C19" s="92">
        <v>18506.79</v>
      </c>
      <c r="D19" s="92">
        <v>44228</v>
      </c>
      <c r="E19" s="95">
        <v>2579.59</v>
      </c>
      <c r="F19" s="95">
        <v>22920.96</v>
      </c>
      <c r="G19" s="95">
        <v>-51221.76</v>
      </c>
    </row>
    <row r="20" ht="24" customHeight="1" spans="1:7">
      <c r="A20" s="94"/>
      <c r="B20" s="91" t="s">
        <v>415</v>
      </c>
      <c r="C20" s="92">
        <v>120639.18</v>
      </c>
      <c r="D20" s="92">
        <v>145440</v>
      </c>
      <c r="E20" s="95">
        <v>33173.14</v>
      </c>
      <c r="F20" s="95">
        <v>86476.12</v>
      </c>
      <c r="G20" s="95">
        <v>-144450.08</v>
      </c>
    </row>
    <row r="21" ht="21.95" customHeight="1" spans="1:7">
      <c r="A21" s="94"/>
      <c r="B21" s="91" t="s">
        <v>416</v>
      </c>
      <c r="C21" s="92">
        <v>123485.75</v>
      </c>
      <c r="D21" s="92">
        <v>146669</v>
      </c>
      <c r="E21" s="95">
        <v>1510.43</v>
      </c>
      <c r="F21" s="95">
        <v>21839.04</v>
      </c>
      <c r="G21" s="95">
        <v>-46532.72</v>
      </c>
    </row>
    <row r="22" ht="23.1" customHeight="1" spans="1:7">
      <c r="A22" s="94"/>
      <c r="B22" s="91" t="s">
        <v>417</v>
      </c>
      <c r="C22" s="92">
        <v>378975.45</v>
      </c>
      <c r="D22" s="92">
        <v>340288</v>
      </c>
      <c r="E22" s="95">
        <v>55927.49</v>
      </c>
      <c r="F22" s="95">
        <v>92877.08</v>
      </c>
      <c r="G22" s="95">
        <v>-110117.12</v>
      </c>
    </row>
    <row r="23" ht="27" customHeight="1" spans="1:7">
      <c r="A23" s="96"/>
      <c r="B23" s="97" t="s">
        <v>418</v>
      </c>
      <c r="C23" s="98">
        <f>SUM(C5:C22)</f>
        <v>5807899.29</v>
      </c>
      <c r="D23" s="98">
        <f>SUM(D5:D22)</f>
        <v>6232542.67</v>
      </c>
      <c r="E23" s="99">
        <f>SUM(E5:E22)</f>
        <v>460116.61</v>
      </c>
      <c r="F23" s="99">
        <f>SUM(F5:F22)</f>
        <v>1157339.45</v>
      </c>
      <c r="G23" s="99">
        <f>SUM(G5:G22)</f>
        <v>-2042099.44</v>
      </c>
    </row>
    <row r="24" ht="27.95" customHeight="1" spans="1:7">
      <c r="A24" s="90" t="s">
        <v>419</v>
      </c>
      <c r="B24" s="91" t="s">
        <v>420</v>
      </c>
      <c r="C24" s="92">
        <v>133302.33</v>
      </c>
      <c r="D24" s="92">
        <v>118281.55</v>
      </c>
      <c r="E24" s="95">
        <v>26583.26</v>
      </c>
      <c r="F24" s="95">
        <v>23152.24</v>
      </c>
      <c r="G24" s="95">
        <v>-34714.72</v>
      </c>
    </row>
    <row r="25" ht="29.1" customHeight="1" spans="1:12">
      <c r="A25" s="94"/>
      <c r="B25" s="91" t="s">
        <v>421</v>
      </c>
      <c r="C25" s="92">
        <v>335568.02</v>
      </c>
      <c r="D25" s="92">
        <v>258752.43</v>
      </c>
      <c r="E25" s="95">
        <v>25368.46</v>
      </c>
      <c r="F25" s="95">
        <v>48760.96</v>
      </c>
      <c r="G25" s="95">
        <v>2686.17</v>
      </c>
      <c r="L25" s="101"/>
    </row>
    <row r="26" ht="27.95" customHeight="1" spans="1:7">
      <c r="A26" s="94"/>
      <c r="B26" s="91" t="s">
        <v>422</v>
      </c>
      <c r="C26" s="92">
        <v>100841.53</v>
      </c>
      <c r="D26" s="92">
        <v>70469.68</v>
      </c>
      <c r="E26" s="95">
        <v>26835.97</v>
      </c>
      <c r="F26" s="95">
        <v>109468.96</v>
      </c>
      <c r="G26" s="95">
        <v>-105933.08</v>
      </c>
    </row>
    <row r="27" ht="24.95" customHeight="1" spans="1:7">
      <c r="A27" s="94"/>
      <c r="B27" s="91" t="s">
        <v>173</v>
      </c>
      <c r="C27" s="92">
        <v>323841.2</v>
      </c>
      <c r="D27" s="92">
        <v>301655.23</v>
      </c>
      <c r="E27" s="95">
        <v>19508.97</v>
      </c>
      <c r="F27" s="95">
        <v>19163.8</v>
      </c>
      <c r="G27" s="95">
        <v>-16486.8</v>
      </c>
    </row>
    <row r="28" ht="24.95" customHeight="1" spans="1:7">
      <c r="A28" s="94"/>
      <c r="B28" s="91" t="s">
        <v>423</v>
      </c>
      <c r="C28" s="92">
        <v>27336.85</v>
      </c>
      <c r="D28" s="92">
        <v>24324</v>
      </c>
      <c r="E28" s="95">
        <v>8543.44</v>
      </c>
      <c r="F28" s="95">
        <v>36428.44</v>
      </c>
      <c r="G28" s="95">
        <v>-41959.03</v>
      </c>
    </row>
    <row r="29" ht="27" customHeight="1" spans="1:7">
      <c r="A29" s="94"/>
      <c r="B29" s="91" t="s">
        <v>424</v>
      </c>
      <c r="C29" s="92">
        <v>721014.42</v>
      </c>
      <c r="D29" s="92">
        <v>691625.68</v>
      </c>
      <c r="E29" s="95">
        <v>36046.77</v>
      </c>
      <c r="F29" s="95">
        <v>42756.64</v>
      </c>
      <c r="G29" s="95">
        <v>-49414.67</v>
      </c>
    </row>
    <row r="30" ht="27" customHeight="1" spans="1:7">
      <c r="A30" s="96"/>
      <c r="B30" s="97" t="s">
        <v>418</v>
      </c>
      <c r="C30" s="98">
        <f>SUM(C24:C29)</f>
        <v>1641904.35</v>
      </c>
      <c r="D30" s="98">
        <f>SUM(D24:D29)</f>
        <v>1465108.57</v>
      </c>
      <c r="E30" s="99">
        <f>SUM(E24:E29)</f>
        <v>142886.87</v>
      </c>
      <c r="F30" s="99">
        <f>SUM(F24:F29)</f>
        <v>279731.04</v>
      </c>
      <c r="G30" s="99">
        <f>SUM(G24:G29)</f>
        <v>-245822.13</v>
      </c>
    </row>
    <row r="31" ht="27" customHeight="1" spans="1:7">
      <c r="A31" s="90" t="s">
        <v>425</v>
      </c>
      <c r="B31" s="91" t="s">
        <v>426</v>
      </c>
      <c r="C31" s="92">
        <v>290388.1</v>
      </c>
      <c r="D31" s="92">
        <v>248501.62</v>
      </c>
      <c r="E31" s="95">
        <v>45041.08</v>
      </c>
      <c r="F31" s="95">
        <v>53720.52</v>
      </c>
      <c r="G31" s="95">
        <v>-56875.12</v>
      </c>
    </row>
    <row r="32" ht="26.1" customHeight="1" spans="1:7">
      <c r="A32" s="94"/>
      <c r="B32" s="91" t="s">
        <v>181</v>
      </c>
      <c r="C32" s="92">
        <v>79415.17</v>
      </c>
      <c r="D32" s="92">
        <v>93438.2</v>
      </c>
      <c r="E32" s="95">
        <v>21652.69</v>
      </c>
      <c r="F32" s="95">
        <v>75095.64</v>
      </c>
      <c r="G32" s="95">
        <v>-110771.36</v>
      </c>
    </row>
    <row r="33" ht="24" customHeight="1" spans="1:7">
      <c r="A33" s="94"/>
      <c r="B33" s="91" t="s">
        <v>427</v>
      </c>
      <c r="C33" s="92">
        <v>772932.41</v>
      </c>
      <c r="D33" s="92">
        <v>1078511.46</v>
      </c>
      <c r="E33" s="95">
        <v>-98525.35</v>
      </c>
      <c r="F33" s="95">
        <v>143727.56</v>
      </c>
      <c r="G33" s="95">
        <v>-350781.26</v>
      </c>
    </row>
    <row r="34" ht="21" customHeight="1" spans="1:7">
      <c r="A34" s="94"/>
      <c r="B34" s="91" t="s">
        <v>428</v>
      </c>
      <c r="C34" s="92">
        <v>293325.03</v>
      </c>
      <c r="D34" s="92">
        <v>251591.1</v>
      </c>
      <c r="E34" s="95">
        <v>47520.5</v>
      </c>
      <c r="F34" s="95">
        <v>51153.67</v>
      </c>
      <c r="G34" s="95">
        <v>-56940.24</v>
      </c>
    </row>
    <row r="35" ht="20.1" customHeight="1" spans="1:7">
      <c r="A35" s="94"/>
      <c r="B35" s="91" t="s">
        <v>149</v>
      </c>
      <c r="C35" s="92">
        <v>55874.45</v>
      </c>
      <c r="D35" s="92">
        <v>86538.72</v>
      </c>
      <c r="E35" s="95">
        <v>123865.23</v>
      </c>
      <c r="F35" s="95">
        <v>376104</v>
      </c>
      <c r="G35" s="95">
        <v>-530633.5</v>
      </c>
    </row>
    <row r="36" ht="24" customHeight="1" spans="1:7">
      <c r="A36" s="94"/>
      <c r="B36" s="91" t="s">
        <v>429</v>
      </c>
      <c r="C36" s="92">
        <v>50380.73</v>
      </c>
      <c r="D36" s="92">
        <v>61393.79</v>
      </c>
      <c r="E36" s="95">
        <v>12347.28</v>
      </c>
      <c r="F36" s="95">
        <v>38563</v>
      </c>
      <c r="G36" s="95">
        <v>-61923.34</v>
      </c>
    </row>
    <row r="37" ht="24.95" customHeight="1" spans="1:7">
      <c r="A37" s="94"/>
      <c r="B37" s="91" t="s">
        <v>196</v>
      </c>
      <c r="C37" s="92">
        <v>271667.25</v>
      </c>
      <c r="D37" s="92">
        <v>636089.61</v>
      </c>
      <c r="E37" s="95">
        <v>-4541.8</v>
      </c>
      <c r="F37" s="95">
        <v>436248.8</v>
      </c>
      <c r="G37" s="95">
        <v>-796129.36</v>
      </c>
    </row>
    <row r="38" ht="21.95" customHeight="1" spans="1:7">
      <c r="A38" s="94"/>
      <c r="B38" s="91" t="s">
        <v>430</v>
      </c>
      <c r="C38" s="92">
        <v>1635970.8</v>
      </c>
      <c r="D38" s="92">
        <v>1438953.92</v>
      </c>
      <c r="E38" s="95">
        <v>9620.04</v>
      </c>
      <c r="F38" s="95">
        <v>209831.24</v>
      </c>
      <c r="G38" s="95">
        <v>-22434.4</v>
      </c>
    </row>
    <row r="39" ht="21.95" customHeight="1" spans="1:7">
      <c r="A39" s="94"/>
      <c r="B39" s="91" t="s">
        <v>431</v>
      </c>
      <c r="C39" s="92">
        <v>29252.96</v>
      </c>
      <c r="D39" s="92">
        <v>36835</v>
      </c>
      <c r="E39" s="95">
        <v>2372.12</v>
      </c>
      <c r="F39" s="95">
        <v>11882.32</v>
      </c>
      <c r="G39" s="95">
        <v>-21836.48</v>
      </c>
    </row>
    <row r="40" ht="23.1" customHeight="1" spans="1:7">
      <c r="A40" s="96"/>
      <c r="B40" s="97" t="s">
        <v>418</v>
      </c>
      <c r="C40" s="98">
        <f>SUM(C31:C39)</f>
        <v>3479206.9</v>
      </c>
      <c r="D40" s="98">
        <f>SUM(D31:D39)</f>
        <v>3931853.42</v>
      </c>
      <c r="E40" s="99">
        <f>SUM(E31:E39)</f>
        <v>159351.79</v>
      </c>
      <c r="F40" s="99">
        <f>SUM(F31:F39)</f>
        <v>1396326.75</v>
      </c>
      <c r="G40" s="99">
        <f>SUM(G31:G39)</f>
        <v>-2008325.06</v>
      </c>
    </row>
    <row r="41" ht="23.1" customHeight="1" spans="1:7">
      <c r="A41" s="94" t="s">
        <v>432</v>
      </c>
      <c r="B41" s="91" t="s">
        <v>433</v>
      </c>
      <c r="C41" s="92">
        <v>166512.52</v>
      </c>
      <c r="D41" s="92">
        <v>171581.11</v>
      </c>
      <c r="E41" s="95">
        <v>21041.2</v>
      </c>
      <c r="F41" s="95">
        <v>57542.24</v>
      </c>
      <c r="G41" s="95">
        <v>-83652.03</v>
      </c>
    </row>
    <row r="42" ht="23.1" customHeight="1" spans="1:7">
      <c r="A42" s="94"/>
      <c r="B42" s="91" t="s">
        <v>434</v>
      </c>
      <c r="C42" s="92">
        <v>13108.46</v>
      </c>
      <c r="D42" s="92">
        <v>54178</v>
      </c>
      <c r="E42" s="95">
        <v>-2043.74</v>
      </c>
      <c r="F42" s="95">
        <v>25408.36</v>
      </c>
      <c r="G42" s="95">
        <v>-64434.16</v>
      </c>
    </row>
    <row r="43" ht="24" customHeight="1" spans="1:7">
      <c r="A43" s="94"/>
      <c r="B43" s="91" t="s">
        <v>435</v>
      </c>
      <c r="C43" s="92">
        <v>612651.94</v>
      </c>
      <c r="D43" s="92">
        <v>652132</v>
      </c>
      <c r="E43" s="95">
        <v>214013.54</v>
      </c>
      <c r="F43" s="95">
        <v>204436.16</v>
      </c>
      <c r="G43" s="95">
        <v>-457929.76</v>
      </c>
    </row>
    <row r="44" ht="24" customHeight="1" spans="1:7">
      <c r="A44" s="94"/>
      <c r="B44" s="91" t="s">
        <v>436</v>
      </c>
      <c r="C44" s="92">
        <v>245462.93</v>
      </c>
      <c r="D44" s="92">
        <v>251328.32</v>
      </c>
      <c r="E44" s="95">
        <v>38562.57</v>
      </c>
      <c r="F44" s="95">
        <v>15448.84</v>
      </c>
      <c r="G44" s="95">
        <v>-59876.8</v>
      </c>
    </row>
    <row r="45" ht="23.1" customHeight="1" spans="1:7">
      <c r="A45" s="94"/>
      <c r="B45" s="91" t="s">
        <v>437</v>
      </c>
      <c r="C45" s="92">
        <v>2214.68</v>
      </c>
      <c r="D45" s="92">
        <v>91776.07</v>
      </c>
      <c r="E45" s="95">
        <v>-5145.72</v>
      </c>
      <c r="F45" s="95">
        <v>48035.24</v>
      </c>
      <c r="G45" s="95">
        <v>-132450.91</v>
      </c>
    </row>
    <row r="46" ht="24" customHeight="1" spans="1:7">
      <c r="A46" s="96"/>
      <c r="B46" s="97" t="s">
        <v>418</v>
      </c>
      <c r="C46" s="98">
        <f>SUM(C41:C45)</f>
        <v>1039950.53</v>
      </c>
      <c r="D46" s="98">
        <f>SUM(D41:D45)</f>
        <v>1220995.5</v>
      </c>
      <c r="E46" s="99">
        <f>SUM(E41:E45)</f>
        <v>266427.85</v>
      </c>
      <c r="F46" s="99">
        <f>SUM(F41:F45)</f>
        <v>350870.84</v>
      </c>
      <c r="G46" s="99">
        <f>SUM(G41:G45)</f>
        <v>-798343.66</v>
      </c>
    </row>
    <row r="47" ht="24" customHeight="1" spans="1:7">
      <c r="A47" s="100" t="s">
        <v>438</v>
      </c>
      <c r="B47" s="91" t="s">
        <v>439</v>
      </c>
      <c r="C47" s="92">
        <v>344855.05</v>
      </c>
      <c r="D47" s="92">
        <v>460878.14</v>
      </c>
      <c r="E47" s="95">
        <v>4003.39</v>
      </c>
      <c r="F47" s="95">
        <v>82556.72</v>
      </c>
      <c r="G47" s="95">
        <v>-202583.2</v>
      </c>
    </row>
    <row r="48" ht="21.95" customHeight="1" spans="1:7">
      <c r="A48" s="100"/>
      <c r="B48" s="91" t="s">
        <v>440</v>
      </c>
      <c r="C48" s="92">
        <v>358115.73</v>
      </c>
      <c r="D48" s="92">
        <v>325010.06</v>
      </c>
      <c r="E48" s="95">
        <v>53247.55</v>
      </c>
      <c r="F48" s="95">
        <v>82239.16</v>
      </c>
      <c r="G48" s="95">
        <v>-102381.04</v>
      </c>
    </row>
    <row r="49" ht="21" customHeight="1" spans="1:7">
      <c r="A49" s="100"/>
      <c r="B49" s="91" t="s">
        <v>441</v>
      </c>
      <c r="C49" s="92">
        <v>356980.43</v>
      </c>
      <c r="D49" s="92">
        <v>383027.32</v>
      </c>
      <c r="E49" s="95">
        <v>49078.89</v>
      </c>
      <c r="F49" s="95">
        <v>101387.88</v>
      </c>
      <c r="G49" s="95">
        <v>-176513.66</v>
      </c>
    </row>
    <row r="50" ht="21.95" customHeight="1" spans="1:7">
      <c r="A50" s="100"/>
      <c r="B50" s="91" t="s">
        <v>442</v>
      </c>
      <c r="C50" s="92">
        <v>281812.48</v>
      </c>
      <c r="D50" s="92">
        <v>394556</v>
      </c>
      <c r="E50" s="95">
        <v>0</v>
      </c>
      <c r="F50" s="95">
        <v>41469.68</v>
      </c>
      <c r="G50" s="95">
        <v>-154213.2</v>
      </c>
    </row>
    <row r="51" ht="24" customHeight="1" spans="1:7">
      <c r="A51" s="100"/>
      <c r="B51" s="91" t="s">
        <v>443</v>
      </c>
      <c r="C51" s="92">
        <v>184901.32</v>
      </c>
      <c r="D51" s="92">
        <v>263168</v>
      </c>
      <c r="E51" s="95">
        <v>18769.52</v>
      </c>
      <c r="F51" s="95">
        <v>60482.28</v>
      </c>
      <c r="G51" s="95">
        <v>-157518.48</v>
      </c>
    </row>
    <row r="52" ht="21.95" customHeight="1" spans="1:7">
      <c r="A52" s="100"/>
      <c r="B52" s="91" t="s">
        <v>444</v>
      </c>
      <c r="C52" s="92">
        <v>40216.52</v>
      </c>
      <c r="D52" s="92">
        <v>170441.16</v>
      </c>
      <c r="E52" s="95">
        <v>0</v>
      </c>
      <c r="F52" s="95">
        <v>40216.52</v>
      </c>
      <c r="G52" s="95">
        <v>-170441.16</v>
      </c>
    </row>
    <row r="53" ht="21.95" customHeight="1" spans="1:7">
      <c r="A53" s="100"/>
      <c r="B53" s="91" t="s">
        <v>445</v>
      </c>
      <c r="C53" s="92">
        <v>204760.18</v>
      </c>
      <c r="D53" s="92">
        <v>312589</v>
      </c>
      <c r="E53" s="95">
        <v>8216.78</v>
      </c>
      <c r="F53" s="95">
        <v>23270.88</v>
      </c>
      <c r="G53" s="95">
        <v>-139316.48</v>
      </c>
    </row>
    <row r="54" ht="21" customHeight="1" spans="1:7">
      <c r="A54" s="100"/>
      <c r="B54" s="91" t="s">
        <v>446</v>
      </c>
      <c r="C54" s="92">
        <v>371349.8</v>
      </c>
      <c r="D54" s="92">
        <v>393870</v>
      </c>
      <c r="E54" s="95">
        <v>34848.56</v>
      </c>
      <c r="F54" s="95">
        <v>89980.76</v>
      </c>
      <c r="G54" s="95">
        <v>-147349.52</v>
      </c>
    </row>
    <row r="55" ht="23.1" customHeight="1" spans="1:7">
      <c r="A55" s="100"/>
      <c r="B55" s="91" t="s">
        <v>447</v>
      </c>
      <c r="C55" s="92">
        <v>575518.18</v>
      </c>
      <c r="D55" s="92">
        <v>533527</v>
      </c>
      <c r="E55" s="95">
        <v>76319.02</v>
      </c>
      <c r="F55" s="95">
        <v>106176.72</v>
      </c>
      <c r="G55" s="95">
        <v>-140504.56</v>
      </c>
    </row>
    <row r="56" ht="23.1" customHeight="1" spans="1:7">
      <c r="A56" s="100"/>
      <c r="B56" s="91" t="s">
        <v>448</v>
      </c>
      <c r="C56" s="92">
        <v>159025.87</v>
      </c>
      <c r="D56" s="92">
        <v>202261</v>
      </c>
      <c r="E56" s="95">
        <v>46875.75</v>
      </c>
      <c r="F56" s="95">
        <v>73022.24</v>
      </c>
      <c r="G56" s="95">
        <v>-163133.12</v>
      </c>
    </row>
    <row r="57" ht="21" customHeight="1" spans="1:7">
      <c r="A57" s="100"/>
      <c r="B57" s="91" t="s">
        <v>449</v>
      </c>
      <c r="C57" s="92">
        <v>420408.16</v>
      </c>
      <c r="D57" s="92">
        <v>503651</v>
      </c>
      <c r="E57" s="95">
        <v>13860.64</v>
      </c>
      <c r="F57" s="95">
        <v>74901.16</v>
      </c>
      <c r="G57" s="95">
        <v>-172004.64</v>
      </c>
    </row>
    <row r="58" ht="21.95" customHeight="1" spans="1:7">
      <c r="A58" s="100"/>
      <c r="B58" s="91" t="s">
        <v>450</v>
      </c>
      <c r="C58" s="92">
        <v>395959.08</v>
      </c>
      <c r="D58" s="92">
        <v>459088.39</v>
      </c>
      <c r="E58" s="95">
        <v>5777.84</v>
      </c>
      <c r="F58" s="95">
        <v>124281.92</v>
      </c>
      <c r="G58" s="95">
        <v>-193189.07</v>
      </c>
    </row>
    <row r="59" ht="21" customHeight="1" spans="1:7">
      <c r="A59" s="100"/>
      <c r="B59" s="91" t="s">
        <v>451</v>
      </c>
      <c r="C59" s="92">
        <v>271246.38</v>
      </c>
      <c r="D59" s="92">
        <v>319961.46</v>
      </c>
      <c r="E59" s="95">
        <v>4930.38</v>
      </c>
      <c r="F59" s="95">
        <v>81290</v>
      </c>
      <c r="G59" s="95">
        <v>-134935.46</v>
      </c>
    </row>
    <row r="60" ht="21" customHeight="1" spans="1:7">
      <c r="A60" s="100"/>
      <c r="B60" s="97" t="s">
        <v>418</v>
      </c>
      <c r="C60" s="98">
        <f>SUM(C47:C59)</f>
        <v>3965149.18</v>
      </c>
      <c r="D60" s="98">
        <f>SUM(D47:D59)</f>
        <v>4722028.53</v>
      </c>
      <c r="E60" s="99">
        <f>SUM(E47:E59)</f>
        <v>315928.32</v>
      </c>
      <c r="F60" s="99">
        <f>SUM(F47:F59)</f>
        <v>981275.92</v>
      </c>
      <c r="G60" s="99">
        <f>SUM(G47:G59)</f>
        <v>-2054083.59</v>
      </c>
    </row>
    <row r="61" ht="24" customHeight="1" spans="1:7">
      <c r="A61" s="94" t="s">
        <v>452</v>
      </c>
      <c r="B61" s="91" t="s">
        <v>453</v>
      </c>
      <c r="C61" s="92">
        <v>68002.96</v>
      </c>
      <c r="D61" s="92">
        <v>96783.56</v>
      </c>
      <c r="E61" s="95">
        <v>86508.96</v>
      </c>
      <c r="F61" s="95">
        <v>102118.56</v>
      </c>
      <c r="G61" s="95">
        <v>-217408.12</v>
      </c>
    </row>
    <row r="62" ht="24.95" customHeight="1" spans="1:7">
      <c r="A62" s="94"/>
      <c r="B62" s="91" t="s">
        <v>454</v>
      </c>
      <c r="C62" s="92">
        <v>488289.58</v>
      </c>
      <c r="D62" s="92">
        <v>469415.82</v>
      </c>
      <c r="E62" s="95">
        <v>-33592.08</v>
      </c>
      <c r="F62" s="95">
        <v>52465.84</v>
      </c>
      <c r="G62" s="95">
        <v>0</v>
      </c>
    </row>
    <row r="63" ht="24.95" customHeight="1" spans="1:7">
      <c r="A63" s="94"/>
      <c r="B63" s="91" t="s">
        <v>455</v>
      </c>
      <c r="C63" s="92">
        <v>13123.68</v>
      </c>
      <c r="D63" s="92">
        <v>13169.57</v>
      </c>
      <c r="E63" s="95">
        <v>8715.22</v>
      </c>
      <c r="F63" s="95">
        <v>12320.2</v>
      </c>
      <c r="G63" s="95">
        <v>-21081.31</v>
      </c>
    </row>
    <row r="64" ht="23.1" customHeight="1" spans="1:7">
      <c r="A64" s="94"/>
      <c r="B64" s="91" t="s">
        <v>456</v>
      </c>
      <c r="C64" s="92">
        <v>27426.93</v>
      </c>
      <c r="D64" s="92">
        <v>24256.64</v>
      </c>
      <c r="E64" s="95">
        <v>9781.89</v>
      </c>
      <c r="F64" s="95">
        <v>11791.24</v>
      </c>
      <c r="G64" s="95">
        <v>-18402.84</v>
      </c>
    </row>
    <row r="65" ht="21.95" customHeight="1" spans="1:7">
      <c r="A65" s="94"/>
      <c r="B65" s="91" t="s">
        <v>457</v>
      </c>
      <c r="C65" s="92">
        <v>212474.85</v>
      </c>
      <c r="D65" s="92">
        <v>215046.97</v>
      </c>
      <c r="E65" s="95">
        <v>55186.16</v>
      </c>
      <c r="F65" s="95">
        <v>139609.08</v>
      </c>
      <c r="G65" s="95">
        <v>-197367.36</v>
      </c>
    </row>
    <row r="66" ht="18.95" customHeight="1" spans="1:7">
      <c r="A66" s="94"/>
      <c r="B66" s="91" t="s">
        <v>168</v>
      </c>
      <c r="C66" s="92">
        <v>84134.89</v>
      </c>
      <c r="D66" s="92">
        <v>137290.78</v>
      </c>
      <c r="E66" s="95">
        <v>12934.02</v>
      </c>
      <c r="F66" s="95">
        <v>53184.64</v>
      </c>
      <c r="G66" s="95">
        <v>-119274.55</v>
      </c>
    </row>
    <row r="67" ht="21" customHeight="1" spans="1:7">
      <c r="A67" s="94"/>
      <c r="B67" s="91" t="s">
        <v>458</v>
      </c>
      <c r="C67" s="92">
        <v>75180.89</v>
      </c>
      <c r="D67" s="92">
        <v>257582.24</v>
      </c>
      <c r="E67" s="95">
        <v>-969.59</v>
      </c>
      <c r="F67" s="95">
        <v>44018.8</v>
      </c>
      <c r="G67" s="95">
        <v>-225450.56</v>
      </c>
    </row>
    <row r="68" ht="24" customHeight="1" spans="1:7">
      <c r="A68" s="94"/>
      <c r="B68" s="91" t="s">
        <v>459</v>
      </c>
      <c r="C68" s="92">
        <v>103752.94</v>
      </c>
      <c r="D68" s="92">
        <v>112192.56</v>
      </c>
      <c r="E68" s="95">
        <v>16144.18</v>
      </c>
      <c r="F68" s="95">
        <v>49732.24</v>
      </c>
      <c r="G68" s="95">
        <v>-74316.04</v>
      </c>
    </row>
    <row r="69" ht="21" customHeight="1" spans="1:7">
      <c r="A69" s="94"/>
      <c r="B69" s="91" t="s">
        <v>460</v>
      </c>
      <c r="C69" s="92">
        <v>95907.01</v>
      </c>
      <c r="D69" s="92">
        <v>103128.15</v>
      </c>
      <c r="E69" s="95">
        <v>18295.35</v>
      </c>
      <c r="F69" s="95">
        <v>44315.84</v>
      </c>
      <c r="G69" s="95">
        <v>-69832.33</v>
      </c>
    </row>
    <row r="70" ht="21.95" customHeight="1" spans="1:7">
      <c r="A70" s="94"/>
      <c r="B70" s="91" t="s">
        <v>461</v>
      </c>
      <c r="C70" s="92">
        <v>20215.86</v>
      </c>
      <c r="D70" s="92">
        <v>15752.98</v>
      </c>
      <c r="E70" s="95">
        <v>13885.55</v>
      </c>
      <c r="F70" s="95">
        <v>18612.29</v>
      </c>
      <c r="G70" s="95">
        <v>-28034.96</v>
      </c>
    </row>
    <row r="71" ht="23.1" customHeight="1" spans="1:7">
      <c r="A71" s="96"/>
      <c r="B71" s="97" t="s">
        <v>418</v>
      </c>
      <c r="C71" s="98">
        <f>SUM(C61:C70)</f>
        <v>1188509.59</v>
      </c>
      <c r="D71" s="98">
        <f>SUM(D61:D70)</f>
        <v>1444619.27</v>
      </c>
      <c r="E71" s="99">
        <f>SUM(E61:E70)</f>
        <v>186889.66</v>
      </c>
      <c r="F71" s="99">
        <f>SUM(F61:F70)</f>
        <v>528168.73</v>
      </c>
      <c r="G71" s="99">
        <f>SUM(G61:G70)</f>
        <v>-971168.07</v>
      </c>
    </row>
    <row r="72" ht="21" customHeight="1" spans="1:7">
      <c r="A72" s="102" t="s">
        <v>462</v>
      </c>
      <c r="B72" s="25" t="s">
        <v>463</v>
      </c>
      <c r="C72" s="95">
        <v>12045375.51</v>
      </c>
      <c r="D72" s="95">
        <v>16615706</v>
      </c>
      <c r="E72" s="95">
        <v>1244599.51</v>
      </c>
      <c r="F72" s="95">
        <v>5069101</v>
      </c>
      <c r="G72" s="95">
        <v>-10884031</v>
      </c>
    </row>
    <row r="73" ht="21.95" customHeight="1" spans="1:7">
      <c r="A73" s="102"/>
      <c r="B73" s="103" t="s">
        <v>464</v>
      </c>
      <c r="C73" s="95">
        <v>16294.4</v>
      </c>
      <c r="D73" s="95">
        <v>39718</v>
      </c>
      <c r="E73" s="95">
        <v>4669.96</v>
      </c>
      <c r="F73" s="95">
        <v>18075</v>
      </c>
      <c r="G73" s="95">
        <v>-46168.56</v>
      </c>
    </row>
    <row r="74" ht="26.1" customHeight="1" spans="1:7">
      <c r="A74" s="102"/>
      <c r="B74" s="103" t="s">
        <v>465</v>
      </c>
      <c r="C74" s="104">
        <v>8229.49</v>
      </c>
      <c r="D74" s="104">
        <v>25226</v>
      </c>
      <c r="E74" s="95">
        <v>-846.63</v>
      </c>
      <c r="F74" s="95">
        <v>12570.52</v>
      </c>
      <c r="G74" s="95">
        <v>-28720.4</v>
      </c>
    </row>
    <row r="75" ht="24" customHeight="1" spans="1:7">
      <c r="A75" s="102"/>
      <c r="B75" s="103" t="s">
        <v>466</v>
      </c>
      <c r="C75" s="104">
        <v>70007.83</v>
      </c>
      <c r="D75" s="104">
        <v>67869.56</v>
      </c>
      <c r="E75" s="95">
        <v>9686.11</v>
      </c>
      <c r="F75" s="95">
        <v>20377.92</v>
      </c>
      <c r="G75" s="95">
        <v>-27925.76</v>
      </c>
    </row>
    <row r="76" ht="24" customHeight="1" spans="1:7">
      <c r="A76" s="16"/>
      <c r="B76" s="105" t="s">
        <v>418</v>
      </c>
      <c r="C76" s="106">
        <f>SUM(C72:C75)</f>
        <v>12139907.23</v>
      </c>
      <c r="D76" s="106">
        <f>SUM(D72:D75)</f>
        <v>16748519.56</v>
      </c>
      <c r="E76" s="99">
        <f>SUM(E72:E75)</f>
        <v>1258108.95</v>
      </c>
      <c r="F76" s="99">
        <f>SUM(F72:F75)</f>
        <v>5120124.44</v>
      </c>
      <c r="G76" s="99">
        <f>SUM(G72:G75)</f>
        <v>-10986845.72</v>
      </c>
    </row>
    <row r="77" ht="33.95" customHeight="1" spans="1:7">
      <c r="A77" s="107" t="s">
        <v>467</v>
      </c>
      <c r="B77" s="10"/>
      <c r="C77" s="106">
        <f>SUM(C23,C30,C40,C46,C60,C71,C76)</f>
        <v>29262527.07</v>
      </c>
      <c r="D77" s="106"/>
      <c r="E77" s="95"/>
      <c r="F77" s="95"/>
      <c r="G77" s="95"/>
    </row>
    <row r="78" spans="1:7">
      <c r="A78" s="10"/>
      <c r="B78" s="10"/>
      <c r="C78" s="66"/>
      <c r="D78" s="95"/>
      <c r="E78" s="95"/>
      <c r="F78" s="95"/>
      <c r="G78" s="95"/>
    </row>
    <row r="79" spans="1:7">
      <c r="A79" s="10"/>
      <c r="B79" s="10"/>
      <c r="C79" s="66"/>
      <c r="D79" s="95"/>
      <c r="E79" s="95"/>
      <c r="F79" s="95"/>
      <c r="G79" s="95"/>
    </row>
  </sheetData>
  <mergeCells count="8">
    <mergeCell ref="A2:G2"/>
    <mergeCell ref="A5:A23"/>
    <mergeCell ref="A24:A30"/>
    <mergeCell ref="A31:A40"/>
    <mergeCell ref="A41:A46"/>
    <mergeCell ref="A47:A60"/>
    <mergeCell ref="A61:A71"/>
    <mergeCell ref="A72:A7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11</vt:i4>
      </vt:variant>
    </vt:vector>
  </HeadingPairs>
  <TitlesOfParts>
    <vt:vector size="11" baseType="lpstr">
      <vt:lpstr>2024年靖州县一般公共预算收支调整总表</vt:lpstr>
      <vt:lpstr>2024年靖州县一般公共预算支出项目调整汇总表</vt:lpstr>
      <vt:lpstr>2024年靖州县地方财政预算收入调整科目汇总表</vt:lpstr>
      <vt:lpstr>2024年靖州县一般公共预算支出调整科目汇总表</vt:lpstr>
      <vt:lpstr>2024年新增预算项目统计表</vt:lpstr>
      <vt:lpstr>2024年政府性基金预算调整收支总表</vt:lpstr>
      <vt:lpstr>2024年政府性基金预算项目经费表</vt:lpstr>
      <vt:lpstr>一般公共预算收入情况表</vt:lpstr>
      <vt:lpstr>人员工资明细</vt:lpstr>
      <vt:lpstr>非税</vt:lpstr>
      <vt:lpstr>采购明细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潇Wow</cp:lastModifiedBy>
  <dcterms:created xsi:type="dcterms:W3CDTF">2021-08-29T10:04:00Z</dcterms:created>
  <cp:lastPrinted>2022-10-13T06:28:00Z</cp:lastPrinted>
  <dcterms:modified xsi:type="dcterms:W3CDTF">2025-01-20T00:39:13Z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18369D3E06CC48DF8B2B3CB476E040AF_13</vt:lpwstr>
  </property>
  <property fmtid="{D5CDD505-2E9C-101B-9397-08002B2CF9AE}" pid="3" name="KSOProductBuildVer">
    <vt:lpwstr>2052-12.1.0.19770</vt:lpwstr>
  </property>
</Properties>
</file>