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71"/>
  </bookViews>
  <sheets>
    <sheet name="2023年一般公共财政收支决算总表" sheetId="1" r:id="rId1"/>
    <sheet name="2023年政府性基金收支决算总表" sheetId="2" r:id="rId2"/>
    <sheet name="2023年社会保险基金预算收支及结余情况表" sheetId="3" r:id="rId3"/>
    <sheet name="2023年部门收支决算总表" sheetId="8" r:id="rId4"/>
    <sheet name="2023年度“三公”经费决算公开表" sheetId="9" r:id="rId5"/>
    <sheet name="2023年地方政府性债务情况总表" sheetId="6" r:id="rId6"/>
  </sheets>
  <definedNames>
    <definedName name="_xlnm._FilterDatabase" localSheetId="4" hidden="1">'2023年度“三公”经费决算公开表'!$A$7:$J$93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<sst xmlns="http://schemas.openxmlformats.org/spreadsheetml/2006/main" count="395" uniqueCount="291">
  <si>
    <t>附表1</t>
  </si>
  <si>
    <t>2023年一般公共财政收支决算总表</t>
  </si>
  <si>
    <t>单位：万元</t>
  </si>
  <si>
    <t>项目</t>
  </si>
  <si>
    <t>决算数</t>
  </si>
  <si>
    <t>1.增值税</t>
  </si>
  <si>
    <t>1.一般公共服务支出</t>
  </si>
  <si>
    <t>2.企业所得税</t>
  </si>
  <si>
    <t>2.国防支出</t>
  </si>
  <si>
    <t>3.个人所得税</t>
  </si>
  <si>
    <t>3.公共安全支出</t>
  </si>
  <si>
    <t>4.资源税</t>
  </si>
  <si>
    <t>4.教育支出</t>
  </si>
  <si>
    <t>5.城市维护建设税</t>
  </si>
  <si>
    <t>5.科学技术支出</t>
  </si>
  <si>
    <t>6.房产税</t>
  </si>
  <si>
    <t>6.文化旅游体育与传媒支出</t>
  </si>
  <si>
    <t>7.印花税</t>
  </si>
  <si>
    <t>7.社会保障和就业支出</t>
  </si>
  <si>
    <t>8.城镇土地使用税</t>
  </si>
  <si>
    <t>8.卫生健康支出</t>
  </si>
  <si>
    <t>9.土地增值税</t>
  </si>
  <si>
    <t>9.节能环保支出</t>
  </si>
  <si>
    <t>10.车船税</t>
  </si>
  <si>
    <t>10.城乡社区支出</t>
  </si>
  <si>
    <t>11.耕地占用税</t>
  </si>
  <si>
    <t>11.农林水支出</t>
  </si>
  <si>
    <t>12.契税</t>
  </si>
  <si>
    <t>12.交通运输支出</t>
  </si>
  <si>
    <t>13.烟叶税</t>
  </si>
  <si>
    <t>13.资源勘探工业信息等支出</t>
  </si>
  <si>
    <t>14.环境保护税</t>
  </si>
  <si>
    <t>14.商业服务业等支出</t>
  </si>
  <si>
    <t>(一）税收收入</t>
  </si>
  <si>
    <t>16.自然资源海洋气象等支出</t>
  </si>
  <si>
    <t>1.专项收入</t>
  </si>
  <si>
    <t>17.住房保障支出</t>
  </si>
  <si>
    <t>2.行政事业性收费收入</t>
  </si>
  <si>
    <t>18.粮油物资储备支出</t>
  </si>
  <si>
    <t>3.罚没收入</t>
  </si>
  <si>
    <t>19.灾害防治及应急管理支出</t>
  </si>
  <si>
    <t>4.国有资源(资产)有偿使用收入</t>
  </si>
  <si>
    <t>20.债务付息支出</t>
  </si>
  <si>
    <t>5.政府住房基金收入</t>
  </si>
  <si>
    <t>21.金融支出</t>
  </si>
  <si>
    <t>6.其他收入</t>
  </si>
  <si>
    <t>（二）非税收入</t>
  </si>
  <si>
    <t>一、地方财政预算收入</t>
  </si>
  <si>
    <t>一、一般公共预算支出</t>
  </si>
  <si>
    <t>1.返还性收入</t>
  </si>
  <si>
    <t>2.一般性转移支付收入</t>
  </si>
  <si>
    <t>3.专项转移支付收入</t>
  </si>
  <si>
    <t>二、上级补助收入</t>
  </si>
  <si>
    <t>二、上解上级支出</t>
  </si>
  <si>
    <t>三、债务转贷收入</t>
  </si>
  <si>
    <t>三、债务还本支出</t>
  </si>
  <si>
    <t>1.新增一般债券</t>
  </si>
  <si>
    <t>2.再融资债券</t>
  </si>
  <si>
    <t>四、上年结余</t>
  </si>
  <si>
    <t>四、年终滚存结余</t>
  </si>
  <si>
    <t>五、调入资金</t>
  </si>
  <si>
    <t>收入总计</t>
  </si>
  <si>
    <t>支出总计</t>
  </si>
  <si>
    <t>附表2</t>
  </si>
  <si>
    <t>2023年政府性基金收支决算总表</t>
  </si>
  <si>
    <t>1.国有土地使用权出让收入</t>
  </si>
  <si>
    <t>1.文化旅游体育与传媒支出</t>
  </si>
  <si>
    <t>2.城市基础设施配套费收入</t>
  </si>
  <si>
    <t>2.城乡社区支出</t>
  </si>
  <si>
    <t>3.污水处理费收入</t>
  </si>
  <si>
    <t>3.其他政府性基金及对应专项债务收入安排的支出</t>
  </si>
  <si>
    <t>4.彩票公益金安排的支出</t>
  </si>
  <si>
    <t>5.债务付息支出</t>
  </si>
  <si>
    <t>6.社会保障和就业支出</t>
  </si>
  <si>
    <t>7.污水处理</t>
  </si>
  <si>
    <t>一、政府性基金收入</t>
  </si>
  <si>
    <t>一、政府性基金支出</t>
  </si>
  <si>
    <t>二、政府性基金上级补助收入</t>
  </si>
  <si>
    <t>二、政府性基金预算上解上级支出</t>
  </si>
  <si>
    <t>1.再融资专项债券收入</t>
  </si>
  <si>
    <t>2.新增专项债券收入</t>
  </si>
  <si>
    <t>四、调出资金</t>
  </si>
  <si>
    <t>三、地方政府专项债券转贷收入</t>
  </si>
  <si>
    <t>四、调入资金</t>
  </si>
  <si>
    <t>五、政府性基金上年结余</t>
  </si>
  <si>
    <t>五、政府性基金预算年终结余</t>
  </si>
  <si>
    <t>政府性基金收入总计</t>
  </si>
  <si>
    <t>政府性基金支出总计</t>
  </si>
  <si>
    <t>附表3</t>
  </si>
  <si>
    <t>2023年社会保险基金预算收支及结余情况表</t>
  </si>
  <si>
    <t>项    目</t>
  </si>
  <si>
    <t>合计</t>
  </si>
  <si>
    <t>城乡居民基本养老保险基金</t>
  </si>
  <si>
    <t>机关事业单位基本养老保险基金</t>
  </si>
  <si>
    <t>一、上年滚存结余</t>
  </si>
  <si>
    <t>二、收入</t>
  </si>
  <si>
    <t xml:space="preserve">   其中:1.社会保险费收入</t>
  </si>
  <si>
    <t xml:space="preserve">       2.财政补贴收入</t>
  </si>
  <si>
    <t xml:space="preserve">       3.利息收入</t>
  </si>
  <si>
    <t xml:space="preserve">       4.委托投资收益</t>
  </si>
  <si>
    <t xml:space="preserve">       5.转移收入</t>
  </si>
  <si>
    <t xml:space="preserve">       6.其他收入</t>
  </si>
  <si>
    <t xml:space="preserve">       7.中央调剂资金收入</t>
  </si>
  <si>
    <t>三、支出</t>
  </si>
  <si>
    <t xml:space="preserve">   其中:1.社会保险待遇支出</t>
  </si>
  <si>
    <t xml:space="preserve">       2.转移支出</t>
  </si>
  <si>
    <t xml:space="preserve">       3.其他支出</t>
  </si>
  <si>
    <t xml:space="preserve">       4.中央调剂资金支出</t>
  </si>
  <si>
    <t>四、本年结余</t>
  </si>
  <si>
    <t>五、年末滚存结余</t>
  </si>
  <si>
    <t>附件4</t>
  </si>
  <si>
    <t>2023年部门收入支出决算总表</t>
  </si>
  <si>
    <t>收入</t>
  </si>
  <si>
    <t>支出</t>
  </si>
  <si>
    <t>年初预算数</t>
  </si>
  <si>
    <t>项目(按功能分类)</t>
  </si>
  <si>
    <t>项目(按支出性质和经济分类)</t>
  </si>
  <si>
    <t>一、一般公共预算财政拨款收入</t>
  </si>
  <si>
    <t>一、一般公共服务支出</t>
  </si>
  <si>
    <t>一、基本支出</t>
  </si>
  <si>
    <t>二、政府性基金预算财政拨款收入</t>
  </si>
  <si>
    <t>二、外交支出</t>
  </si>
  <si>
    <t xml:space="preserve">      人员经费</t>
  </si>
  <si>
    <t>三、国有资本经营预算财政拨款收入</t>
  </si>
  <si>
    <t>三、国防支出</t>
  </si>
  <si>
    <t xml:space="preserve">      公用经费</t>
  </si>
  <si>
    <t>四、上级补助收入</t>
  </si>
  <si>
    <t>四、公共安全支出</t>
  </si>
  <si>
    <t>二、项目支出</t>
  </si>
  <si>
    <t>五、事业收入</t>
  </si>
  <si>
    <t>五、教育支出</t>
  </si>
  <si>
    <t xml:space="preserve">    其中：基本建设类项目</t>
  </si>
  <si>
    <t>六、经营收入</t>
  </si>
  <si>
    <t>六、科学技术支出</t>
  </si>
  <si>
    <t>三、上缴上级支出</t>
  </si>
  <si>
    <t>七、附属单位上缴收入</t>
  </si>
  <si>
    <t>七、文化旅游体育与传媒支出</t>
  </si>
  <si>
    <t>四、经营支出</t>
  </si>
  <si>
    <t>八、其他收入</t>
  </si>
  <si>
    <t>八、社会保障和就业支出</t>
  </si>
  <si>
    <t>五、对附属单位补助支出</t>
  </si>
  <si>
    <t/>
  </si>
  <si>
    <t>九、卫生健康支出</t>
  </si>
  <si>
    <t>十、节能环保支出</t>
  </si>
  <si>
    <t>十一、城乡社区支出</t>
  </si>
  <si>
    <t>经济分类支出合计</t>
  </si>
  <si>
    <t>十二、农林水支出</t>
  </si>
  <si>
    <t>一、工资福利支出</t>
  </si>
  <si>
    <t>十三、交通运输支出</t>
  </si>
  <si>
    <t>二、商品和服务支出</t>
  </si>
  <si>
    <t>十四、资源勘探工业信息等支出</t>
  </si>
  <si>
    <t>三、对个人和家庭的补助</t>
  </si>
  <si>
    <t>十五、商业服务业等支出</t>
  </si>
  <si>
    <t>四、债务利息及费用支出</t>
  </si>
  <si>
    <t>十六、金融支出</t>
  </si>
  <si>
    <t>五、资本性支出（基本建设）</t>
  </si>
  <si>
    <t>十七、援助其他地区支出</t>
  </si>
  <si>
    <t>六、资本性支出</t>
  </si>
  <si>
    <t>十八、自然资源海洋气象等支出</t>
  </si>
  <si>
    <t>七、对企业补助（基本建设）</t>
  </si>
  <si>
    <t>十九、住房保障支出</t>
  </si>
  <si>
    <t>八、对企业补助</t>
  </si>
  <si>
    <t>二十、粮油物资储备支出</t>
  </si>
  <si>
    <t>九、对社会保障基金补助</t>
  </si>
  <si>
    <t>二十一、国有资本经营预算支出</t>
  </si>
  <si>
    <t>十、其他支出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</si>
  <si>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</si>
  <si>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</si>
  <si>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</si>
  <si>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</si>
  <si>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</si>
  <si>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本年收入合计</t>
  </si>
  <si>
    <t>本年支出合计</t>
  </si>
  <si>
    <t xml:space="preserve">    使用非财政拨款结余</t>
  </si>
  <si>
    <t xml:space="preserve">    结余分配</t>
  </si>
  <si>
    <t>—</t>
  </si>
  <si>
    <t xml:space="preserve">    年初结转和结余</t>
  </si>
  <si>
    <t xml:space="preserve">    年末结转和结余</t>
  </si>
  <si>
    <t>总计</t>
  </si>
  <si>
    <t>附表5</t>
  </si>
  <si>
    <r>
      <rPr>
        <sz val="20"/>
        <color rgb="FF000000"/>
        <rFont val="宋体"/>
        <charset val="134"/>
      </rPr>
      <t>2023年度</t>
    </r>
    <r>
      <rPr>
        <sz val="20"/>
        <color rgb="FF000000"/>
        <rFont val="Arial"/>
        <charset val="134"/>
      </rPr>
      <t>“</t>
    </r>
    <r>
      <rPr>
        <sz val="20"/>
        <color rgb="FF000000"/>
        <rFont val="宋体"/>
        <charset val="134"/>
      </rPr>
      <t>三公</t>
    </r>
    <r>
      <rPr>
        <sz val="20"/>
        <color rgb="FF000000"/>
        <rFont val="Arial"/>
        <charset val="134"/>
      </rPr>
      <t>”</t>
    </r>
    <r>
      <rPr>
        <sz val="20"/>
        <color rgb="FF000000"/>
        <rFont val="宋体"/>
        <charset val="134"/>
      </rPr>
      <t>经费决算公开表</t>
    </r>
  </si>
  <si>
    <t>单位名称</t>
  </si>
  <si>
    <t>“三公”经费合计</t>
  </si>
  <si>
    <t>公务用车购置及运行费</t>
  </si>
  <si>
    <t xml:space="preserve">公务接待费  </t>
  </si>
  <si>
    <t>小计</t>
  </si>
  <si>
    <t>公务用车购置费</t>
  </si>
  <si>
    <t>公务用车运行费</t>
  </si>
  <si>
    <t>审计局</t>
  </si>
  <si>
    <t>畜牧水产事务中心</t>
  </si>
  <si>
    <t>农机事务中心</t>
  </si>
  <si>
    <t>农业农村局</t>
  </si>
  <si>
    <t>乡村振兴局</t>
  </si>
  <si>
    <t>政法委</t>
  </si>
  <si>
    <t>科学技术协会</t>
  </si>
  <si>
    <t>住房保障服务中心</t>
  </si>
  <si>
    <t>福利院</t>
  </si>
  <si>
    <t>疾病预防控制中心</t>
  </si>
  <si>
    <t>计生协会</t>
  </si>
  <si>
    <t>妇幼保健计划生育服务中心</t>
  </si>
  <si>
    <t>民政局</t>
  </si>
  <si>
    <t>卫生计生综合监督执法局</t>
  </si>
  <si>
    <t>残疾人联合会</t>
  </si>
  <si>
    <t>医疗保障局</t>
  </si>
  <si>
    <t>城乡发展事务中心</t>
  </si>
  <si>
    <t>人大</t>
  </si>
  <si>
    <t>财政局</t>
  </si>
  <si>
    <t>应急管理局</t>
  </si>
  <si>
    <t>巡察办</t>
  </si>
  <si>
    <t>县总工会</t>
  </si>
  <si>
    <t>人民政府办公室</t>
  </si>
  <si>
    <t>发展和改革局</t>
  </si>
  <si>
    <t>组织部</t>
  </si>
  <si>
    <t>政协</t>
  </si>
  <si>
    <t>产业开发区</t>
  </si>
  <si>
    <t>老干部服务中心</t>
  </si>
  <si>
    <t>司法局</t>
  </si>
  <si>
    <t>编制委员会</t>
  </si>
  <si>
    <t>工商业联合会</t>
  </si>
  <si>
    <t>网信办</t>
  </si>
  <si>
    <t>县史志办公室</t>
  </si>
  <si>
    <t>卫生健康局</t>
  </si>
  <si>
    <t>水利局</t>
  </si>
  <si>
    <t>宣传部</t>
  </si>
  <si>
    <t>交警大队</t>
  </si>
  <si>
    <t>信访局</t>
  </si>
  <si>
    <t>统计局</t>
  </si>
  <si>
    <t>供销合作联合社</t>
  </si>
  <si>
    <t>交通建设质量安全监督站</t>
  </si>
  <si>
    <t>县住房和城乡建设局</t>
  </si>
  <si>
    <t>道路运输服务中心</t>
  </si>
  <si>
    <t>文化市场综合行政执法大队</t>
  </si>
  <si>
    <t>融媒体中心</t>
  </si>
  <si>
    <t>教育局</t>
  </si>
  <si>
    <t>文化旅游广电体育局</t>
  </si>
  <si>
    <t>图书馆</t>
  </si>
  <si>
    <t>平茶镇人民政府</t>
  </si>
  <si>
    <t>大堡子镇人民政府</t>
  </si>
  <si>
    <t>纪律检查委员会</t>
  </si>
  <si>
    <t>妇女联合会</t>
  </si>
  <si>
    <t>农民素质教育中心</t>
  </si>
  <si>
    <t>商务科技和工业信息化局</t>
  </si>
  <si>
    <t>县委办</t>
  </si>
  <si>
    <t>档案馆</t>
  </si>
  <si>
    <t>机关事务中心</t>
  </si>
  <si>
    <t>库区移民事务中心</t>
  </si>
  <si>
    <t>就业服务中心</t>
  </si>
  <si>
    <t>公安局</t>
  </si>
  <si>
    <t>排牙山国有林场</t>
  </si>
  <si>
    <t>公路建设养护中心</t>
  </si>
  <si>
    <t>渠阳镇人民政府</t>
  </si>
  <si>
    <t>工伤保险服务中心</t>
  </si>
  <si>
    <t>人民医院</t>
  </si>
  <si>
    <t>委统战部</t>
  </si>
  <si>
    <t>自然资源局</t>
  </si>
  <si>
    <t>新厂镇人民政府</t>
  </si>
  <si>
    <t>坳上镇人民政府</t>
  </si>
  <si>
    <t>太阳坪乡人民政府</t>
  </si>
  <si>
    <t>文溪乡人民政府</t>
  </si>
  <si>
    <t>甘棠镇人民政府</t>
  </si>
  <si>
    <t>三锹乡人民政府</t>
  </si>
  <si>
    <t>藕团乡人民政府</t>
  </si>
  <si>
    <t>寨牙乡人民政府</t>
  </si>
  <si>
    <t>市场监督管理局</t>
  </si>
  <si>
    <t>政务服务中心</t>
  </si>
  <si>
    <t>屠宰管理所</t>
  </si>
  <si>
    <t>林业局</t>
  </si>
  <si>
    <t>农村经营服务站</t>
  </si>
  <si>
    <t>城市管理和综合执法局</t>
  </si>
  <si>
    <t>交通运输局</t>
  </si>
  <si>
    <t>社会保险服务中心</t>
  </si>
  <si>
    <t>退役军人事务局</t>
  </si>
  <si>
    <t>人力资源和社会保障局</t>
  </si>
  <si>
    <t>军用供应站</t>
  </si>
  <si>
    <t>森林公安局</t>
  </si>
  <si>
    <t>附件6</t>
  </si>
  <si>
    <t>2023年地方政府性债务情况总表</t>
  </si>
  <si>
    <t>债务类型</t>
  </si>
  <si>
    <t>年初余额</t>
  </si>
  <si>
    <t>新增金额</t>
  </si>
  <si>
    <t>化解金额</t>
  </si>
  <si>
    <t>12月底余额</t>
  </si>
  <si>
    <t>增减</t>
  </si>
  <si>
    <t>一、政府债务（债券）</t>
  </si>
  <si>
    <t>二、隐性债务合计</t>
  </si>
  <si>
    <t>1、城投公司（含旅投）隐性债务</t>
  </si>
  <si>
    <t>2、工投公司隐性债务</t>
  </si>
  <si>
    <t>3、非平台公司隐性债务</t>
  </si>
  <si>
    <t>三、关注类债务合计</t>
  </si>
  <si>
    <t>非平台公司关注类债务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</si>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</sst>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#,##0.00_ "/>
  </numFmts>
  <fonts count="5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6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"/>
      <scheme val="minor"/>
    </font>
    <font>
      <sz val="20"/>
      <color rgb="FF000000"/>
      <name val="宋体"/>
      <charset val="134"/>
    </font>
    <font>
      <b/>
      <sz val="9"/>
      <name val="SimSun"/>
      <charset val="134"/>
    </font>
    <font>
      <b/>
      <sz val="18"/>
      <name val="黑体"/>
      <charset val="134"/>
    </font>
    <font>
      <b/>
      <sz val="9"/>
      <name val="黑体"/>
      <charset val="134"/>
    </font>
    <font>
      <b/>
      <sz val="11"/>
      <name val="SimSun"/>
      <charset val="134"/>
    </font>
    <font>
      <b/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20"/>
      <color indexed="8"/>
      <name val="宋体"/>
      <charset val="0"/>
    </font>
    <font>
      <sz val="20"/>
      <color indexed="8"/>
      <name val="Arial"/>
      <charset val="0"/>
    </font>
    <font>
      <sz val="12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b/>
      <sz val="10"/>
      <color indexed="8"/>
      <name val="宋体"/>
      <charset val="0"/>
    </font>
    <font>
      <sz val="10"/>
      <color indexed="8"/>
      <name val="宋体"/>
      <charset val="0"/>
    </font>
    <font>
      <sz val="12"/>
      <name val="宋体"/>
      <charset val="134"/>
    </font>
    <font>
      <sz val="20"/>
      <name val="方正大标宋简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6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7" borderId="16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 wrapText="1" shrinkToFit="1"/>
    </xf>
    <xf numFmtId="177" fontId="3" fillId="2" borderId="2" xfId="0" applyNumberFormat="1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vertical="center" wrapText="1" shrinkToFit="1"/>
    </xf>
    <xf numFmtId="177" fontId="5" fillId="0" borderId="1" xfId="0" applyNumberFormat="1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vertical="center" wrapText="1" shrinkToFit="1"/>
    </xf>
    <xf numFmtId="177" fontId="7" fillId="0" borderId="1" xfId="0" applyNumberFormat="1" applyFont="1" applyBorder="1" applyAlignment="1">
      <alignment horizontal="center" vertical="center"/>
    </xf>
    <xf numFmtId="177" fontId="6" fillId="2" borderId="3" xfId="0" applyNumberFormat="1" applyFont="1" applyFill="1" applyBorder="1" applyAlignment="1">
      <alignment vertical="center" wrapText="1" shrinkToFit="1"/>
    </xf>
    <xf numFmtId="178" fontId="3" fillId="2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177" fontId="16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/>
    <xf numFmtId="0" fontId="14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 shrinkToFit="1"/>
    </xf>
    <xf numFmtId="0" fontId="22" fillId="4" borderId="6" xfId="0" applyFont="1" applyFill="1" applyBorder="1" applyAlignment="1">
      <alignment horizontal="center" vertical="center" shrinkToFit="1"/>
    </xf>
    <xf numFmtId="0" fontId="22" fillId="4" borderId="7" xfId="0" applyFont="1" applyFill="1" applyBorder="1" applyAlignment="1">
      <alignment horizontal="center" vertical="center" shrinkToFit="1"/>
    </xf>
    <xf numFmtId="0" fontId="22" fillId="4" borderId="8" xfId="0" applyFont="1" applyFill="1" applyBorder="1" applyAlignment="1">
      <alignment horizontal="center" vertical="center" shrinkToFit="1"/>
    </xf>
    <xf numFmtId="0" fontId="22" fillId="4" borderId="9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left" vertical="center" shrinkToFit="1"/>
    </xf>
    <xf numFmtId="178" fontId="7" fillId="0" borderId="1" xfId="0" applyNumberFormat="1" applyFont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 shrinkToFit="1"/>
    </xf>
    <xf numFmtId="176" fontId="7" fillId="0" borderId="1" xfId="0" applyNumberFormat="1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 shrinkToFit="1"/>
    </xf>
    <xf numFmtId="0" fontId="23" fillId="4" borderId="10" xfId="0" applyFont="1" applyFill="1" applyBorder="1" applyAlignment="1">
      <alignment horizontal="left" vertical="center" shrinkToFit="1"/>
    </xf>
    <xf numFmtId="0" fontId="23" fillId="4" borderId="9" xfId="0" applyFont="1" applyFill="1" applyBorder="1" applyAlignment="1">
      <alignment horizontal="left" vertical="center" shrinkToFit="1"/>
    </xf>
    <xf numFmtId="0" fontId="25" fillId="4" borderId="9" xfId="0" applyFont="1" applyFill="1" applyBorder="1" applyAlignment="1">
      <alignment horizontal="left" vertical="center" shrinkToFit="1"/>
    </xf>
    <xf numFmtId="0" fontId="23" fillId="4" borderId="1" xfId="0" applyFont="1" applyFill="1" applyBorder="1" applyAlignment="1">
      <alignment horizontal="left" vertical="center" shrinkToFit="1"/>
    </xf>
    <xf numFmtId="0" fontId="25" fillId="4" borderId="1" xfId="0" applyFont="1" applyFill="1" applyBorder="1" applyAlignment="1">
      <alignment horizontal="left" vertical="center" shrinkToFit="1"/>
    </xf>
    <xf numFmtId="0" fontId="22" fillId="4" borderId="1" xfId="0" applyFont="1" applyFill="1" applyBorder="1" applyAlignment="1">
      <alignment horizontal="center" vertical="center" shrinkToFit="1"/>
    </xf>
    <xf numFmtId="0" fontId="24" fillId="4" borderId="1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/>
    </xf>
    <xf numFmtId="0" fontId="22" fillId="4" borderId="11" xfId="0" applyFont="1" applyFill="1" applyBorder="1" applyAlignment="1">
      <alignment horizontal="center" vertical="center" shrinkToFit="1"/>
    </xf>
    <xf numFmtId="0" fontId="22" fillId="4" borderId="12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/>
    <xf numFmtId="0" fontId="27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29" fillId="0" borderId="3" xfId="0" applyNumberFormat="1" applyFont="1" applyFill="1" applyBorder="1" applyAlignment="1" applyProtection="1">
      <alignment vertical="center"/>
    </xf>
    <xf numFmtId="0" fontId="18" fillId="0" borderId="3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topLeftCell="A3" workbookViewId="0">
      <selection activeCell="D15" sqref="D15"/>
    </sheetView>
  </sheetViews>
  <sheetFormatPr defaultColWidth="9" defaultRowHeight="13.5" outlineLevelCol="3"/>
  <cols>
    <col min="1" max="1" width="25" style="71" customWidth="1"/>
    <col min="2" max="2" width="13.7583333333333" style="90" customWidth="1"/>
    <col min="3" max="3" width="25.6333333333333" style="90" customWidth="1"/>
    <col min="4" max="4" width="15.6333333333333" style="90" customWidth="1"/>
  </cols>
  <sheetData>
    <row r="1" spans="1:1">
      <c r="A1" s="91" t="s">
        <v>0</v>
      </c>
    </row>
    <row r="2" ht="30" customHeight="1" spans="1:4">
      <c r="A2" s="82" t="s">
        <v>1</v>
      </c>
      <c r="B2" s="83"/>
      <c r="C2" s="83"/>
      <c r="D2" s="83"/>
    </row>
    <row r="3" ht="15" customHeight="1" spans="4:4">
      <c r="D3" s="4" t="s">
        <v>2</v>
      </c>
    </row>
    <row r="4" ht="25" customHeight="1" spans="1:4">
      <c r="A4" s="84" t="s">
        <v>3</v>
      </c>
      <c r="B4" s="92" t="s">
        <v>4</v>
      </c>
      <c r="C4" s="92" t="s">
        <v>3</v>
      </c>
      <c r="D4" s="92" t="s">
        <v>4</v>
      </c>
    </row>
    <row r="5" ht="18" customHeight="1" spans="1:4">
      <c r="A5" s="85" t="s">
        <v>5</v>
      </c>
      <c r="B5" s="51">
        <v>10610</v>
      </c>
      <c r="C5" s="93" t="s">
        <v>6</v>
      </c>
      <c r="D5" s="51">
        <v>20966</v>
      </c>
    </row>
    <row r="6" ht="18" customHeight="1" spans="1:4">
      <c r="A6" s="85" t="s">
        <v>7</v>
      </c>
      <c r="B6" s="51">
        <v>1281</v>
      </c>
      <c r="C6" s="93" t="s">
        <v>8</v>
      </c>
      <c r="D6" s="51">
        <v>242</v>
      </c>
    </row>
    <row r="7" ht="18" customHeight="1" spans="1:4">
      <c r="A7" s="85" t="s">
        <v>9</v>
      </c>
      <c r="B7" s="51">
        <v>402</v>
      </c>
      <c r="C7" s="93" t="s">
        <v>10</v>
      </c>
      <c r="D7" s="51">
        <v>9403</v>
      </c>
    </row>
    <row r="8" ht="18" customHeight="1" spans="1:4">
      <c r="A8" s="85" t="s">
        <v>11</v>
      </c>
      <c r="B8" s="51">
        <v>228</v>
      </c>
      <c r="C8" s="93" t="s">
        <v>12</v>
      </c>
      <c r="D8" s="51">
        <v>57732</v>
      </c>
    </row>
    <row r="9" ht="18" customHeight="1" spans="1:4">
      <c r="A9" s="85" t="s">
        <v>13</v>
      </c>
      <c r="B9" s="51">
        <v>1014</v>
      </c>
      <c r="C9" s="93" t="s">
        <v>14</v>
      </c>
      <c r="D9" s="51">
        <v>5553</v>
      </c>
    </row>
    <row r="10" ht="18" customHeight="1" spans="1:4">
      <c r="A10" s="85" t="s">
        <v>15</v>
      </c>
      <c r="B10" s="51">
        <v>1018</v>
      </c>
      <c r="C10" s="93" t="s">
        <v>16</v>
      </c>
      <c r="D10" s="51">
        <v>5302</v>
      </c>
    </row>
    <row r="11" ht="18" customHeight="1" spans="1:4">
      <c r="A11" s="85" t="s">
        <v>17</v>
      </c>
      <c r="B11" s="51">
        <v>210</v>
      </c>
      <c r="C11" s="93" t="s">
        <v>18</v>
      </c>
      <c r="D11" s="51">
        <v>40020</v>
      </c>
    </row>
    <row r="12" ht="18" customHeight="1" spans="1:4">
      <c r="A12" s="85" t="s">
        <v>19</v>
      </c>
      <c r="B12" s="51">
        <v>206</v>
      </c>
      <c r="C12" s="93" t="s">
        <v>20</v>
      </c>
      <c r="D12" s="51">
        <v>35206</v>
      </c>
    </row>
    <row r="13" ht="18" customHeight="1" spans="1:4">
      <c r="A13" s="85" t="s">
        <v>21</v>
      </c>
      <c r="B13" s="51">
        <v>19253</v>
      </c>
      <c r="C13" s="93" t="s">
        <v>22</v>
      </c>
      <c r="D13" s="51">
        <v>4682</v>
      </c>
    </row>
    <row r="14" ht="18" customHeight="1" spans="1:4">
      <c r="A14" s="85" t="s">
        <v>23</v>
      </c>
      <c r="B14" s="51">
        <v>1195</v>
      </c>
      <c r="C14" s="93" t="s">
        <v>24</v>
      </c>
      <c r="D14" s="51">
        <v>67504</v>
      </c>
    </row>
    <row r="15" ht="18" customHeight="1" spans="1:4">
      <c r="A15" s="85" t="s">
        <v>25</v>
      </c>
      <c r="B15" s="51">
        <v>412</v>
      </c>
      <c r="C15" s="93" t="s">
        <v>26</v>
      </c>
      <c r="D15" s="51">
        <v>59445</v>
      </c>
    </row>
    <row r="16" ht="18" customHeight="1" spans="1:4">
      <c r="A16" s="85" t="s">
        <v>27</v>
      </c>
      <c r="B16" s="51">
        <v>3572</v>
      </c>
      <c r="C16" s="93" t="s">
        <v>28</v>
      </c>
      <c r="D16" s="51">
        <v>7885</v>
      </c>
    </row>
    <row r="17" ht="18" customHeight="1" spans="1:4">
      <c r="A17" s="85" t="s">
        <v>29</v>
      </c>
      <c r="B17" s="51">
        <v>541</v>
      </c>
      <c r="C17" s="93" t="s">
        <v>30</v>
      </c>
      <c r="D17" s="51">
        <v>553</v>
      </c>
    </row>
    <row r="18" ht="18" customHeight="1" spans="1:4">
      <c r="A18" s="85" t="s">
        <v>31</v>
      </c>
      <c r="B18" s="51">
        <v>35</v>
      </c>
      <c r="C18" s="94" t="s">
        <v>32</v>
      </c>
      <c r="D18" s="51">
        <v>1910</v>
      </c>
    </row>
    <row r="19" ht="18" customHeight="1" spans="1:4">
      <c r="A19" s="87" t="s">
        <v>33</v>
      </c>
      <c r="B19" s="76">
        <f>SUM(B5:B18)</f>
        <v>39977</v>
      </c>
      <c r="C19" s="94" t="s">
        <v>34</v>
      </c>
      <c r="D19" s="51">
        <v>1281</v>
      </c>
    </row>
    <row r="20" ht="18" customHeight="1" spans="1:4">
      <c r="A20" s="85" t="s">
        <v>35</v>
      </c>
      <c r="B20" s="51">
        <v>2170</v>
      </c>
      <c r="C20" s="94" t="s">
        <v>36</v>
      </c>
      <c r="D20" s="51">
        <v>7154</v>
      </c>
    </row>
    <row r="21" ht="18" customHeight="1" spans="1:4">
      <c r="A21" s="85" t="s">
        <v>37</v>
      </c>
      <c r="B21" s="51">
        <v>3730</v>
      </c>
      <c r="C21" s="94" t="s">
        <v>38</v>
      </c>
      <c r="D21" s="51">
        <v>2861</v>
      </c>
    </row>
    <row r="22" ht="18" customHeight="1" spans="1:4">
      <c r="A22" s="85" t="s">
        <v>39</v>
      </c>
      <c r="B22" s="51">
        <v>7046</v>
      </c>
      <c r="C22" s="94" t="s">
        <v>40</v>
      </c>
      <c r="D22" s="51">
        <v>2400</v>
      </c>
    </row>
    <row r="23" ht="32" customHeight="1" spans="1:4">
      <c r="A23" s="85" t="s">
        <v>41</v>
      </c>
      <c r="B23" s="51">
        <v>2782</v>
      </c>
      <c r="C23" s="94" t="s">
        <v>42</v>
      </c>
      <c r="D23" s="51">
        <v>4618</v>
      </c>
    </row>
    <row r="24" ht="17" customHeight="1" spans="1:4">
      <c r="A24" s="85" t="s">
        <v>43</v>
      </c>
      <c r="B24" s="51">
        <v>222</v>
      </c>
      <c r="C24" s="94" t="s">
        <v>44</v>
      </c>
      <c r="D24" s="51">
        <v>20</v>
      </c>
    </row>
    <row r="25" ht="17" customHeight="1" spans="1:4">
      <c r="A25" s="85" t="s">
        <v>45</v>
      </c>
      <c r="B25" s="51">
        <v>1</v>
      </c>
      <c r="C25" s="95"/>
      <c r="D25" s="51"/>
    </row>
    <row r="26" ht="17" customHeight="1" spans="1:4">
      <c r="A26" s="87" t="s">
        <v>46</v>
      </c>
      <c r="B26" s="76">
        <f>SUM(B20:B25)</f>
        <v>15951</v>
      </c>
      <c r="C26" s="95"/>
      <c r="D26" s="51"/>
    </row>
    <row r="27" ht="17" customHeight="1" spans="1:4">
      <c r="A27" s="87" t="s">
        <v>47</v>
      </c>
      <c r="B27" s="76">
        <f>B19+B26</f>
        <v>55928</v>
      </c>
      <c r="C27" s="87" t="s">
        <v>48</v>
      </c>
      <c r="D27" s="76">
        <f>SUM(D5:D26)</f>
        <v>334737</v>
      </c>
    </row>
    <row r="28" ht="17" customHeight="1" spans="1:4">
      <c r="A28" s="85" t="s">
        <v>49</v>
      </c>
      <c r="B28" s="51">
        <v>4487</v>
      </c>
      <c r="C28" s="94"/>
      <c r="D28" s="76"/>
    </row>
    <row r="29" ht="17" customHeight="1" spans="1:4">
      <c r="A29" s="85" t="s">
        <v>50</v>
      </c>
      <c r="B29" s="51">
        <v>190291</v>
      </c>
      <c r="C29" s="94"/>
      <c r="D29" s="76"/>
    </row>
    <row r="30" ht="17" customHeight="1" spans="1:4">
      <c r="A30" s="85" t="s">
        <v>51</v>
      </c>
      <c r="B30" s="51">
        <v>19637</v>
      </c>
      <c r="C30" s="96"/>
      <c r="D30" s="76"/>
    </row>
    <row r="31" ht="17" customHeight="1" spans="1:4">
      <c r="A31" s="87" t="s">
        <v>52</v>
      </c>
      <c r="B31" s="76">
        <f>SUM(B28:B30)</f>
        <v>214415</v>
      </c>
      <c r="C31" s="96" t="s">
        <v>53</v>
      </c>
      <c r="D31" s="76">
        <v>4278</v>
      </c>
    </row>
    <row r="32" ht="17" customHeight="1" spans="1:4">
      <c r="A32" s="87" t="s">
        <v>54</v>
      </c>
      <c r="B32" s="76">
        <f>SUM(B33:B34)</f>
        <v>35350</v>
      </c>
      <c r="C32" s="96" t="s">
        <v>55</v>
      </c>
      <c r="D32" s="76">
        <v>24942</v>
      </c>
    </row>
    <row r="33" ht="17" customHeight="1" spans="1:4">
      <c r="A33" s="97" t="s">
        <v>56</v>
      </c>
      <c r="B33" s="51">
        <v>10753</v>
      </c>
      <c r="C33" s="96"/>
      <c r="D33" s="76"/>
    </row>
    <row r="34" ht="17" customHeight="1" spans="1:4">
      <c r="A34" s="97" t="s">
        <v>57</v>
      </c>
      <c r="B34" s="51">
        <v>24597</v>
      </c>
      <c r="C34" s="96"/>
      <c r="D34" s="76"/>
    </row>
    <row r="35" ht="17" customHeight="1" spans="1:4">
      <c r="A35" s="87" t="s">
        <v>58</v>
      </c>
      <c r="B35" s="76">
        <v>16425</v>
      </c>
      <c r="C35" s="96" t="s">
        <v>59</v>
      </c>
      <c r="D35" s="76">
        <v>20076</v>
      </c>
    </row>
    <row r="36" ht="17" customHeight="1" spans="1:4">
      <c r="A36" s="87" t="s">
        <v>60</v>
      </c>
      <c r="B36" s="76">
        <v>61915</v>
      </c>
      <c r="C36" s="95"/>
      <c r="D36" s="76"/>
    </row>
    <row r="37" ht="17" customHeight="1" spans="1:4">
      <c r="A37" s="84" t="s">
        <v>61</v>
      </c>
      <c r="B37" s="76">
        <f>B27+B31+B32+B35+B36</f>
        <v>384033</v>
      </c>
      <c r="C37" s="92" t="s">
        <v>62</v>
      </c>
      <c r="D37" s="76">
        <f>D27+D31+D32+D35</f>
        <v>384033</v>
      </c>
    </row>
  </sheetData>
  <mergeCells count="1">
    <mergeCell ref="A2:D2"/>
  </mergeCells>
  <pageMargins left="1.1416666666666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O17" sqref="O17"/>
    </sheetView>
  </sheetViews>
  <sheetFormatPr defaultColWidth="9" defaultRowHeight="13.5" outlineLevelCol="3"/>
  <cols>
    <col min="1" max="1" width="30" style="80" customWidth="1"/>
    <col min="2" max="2" width="12.4416666666667" style="80" customWidth="1"/>
    <col min="3" max="3" width="32.5583333333333" style="80" customWidth="1"/>
    <col min="4" max="4" width="11.8916666666667" style="80" customWidth="1"/>
    <col min="5" max="16384" width="9" style="80"/>
  </cols>
  <sheetData>
    <row r="1" spans="1:1">
      <c r="A1" s="81" t="s">
        <v>63</v>
      </c>
    </row>
    <row r="2" ht="32" customHeight="1" spans="1:4">
      <c r="A2" s="82" t="s">
        <v>64</v>
      </c>
      <c r="B2" s="83"/>
      <c r="C2" s="83"/>
      <c r="D2" s="83"/>
    </row>
    <row r="3" ht="15" customHeight="1" spans="1:4">
      <c r="A3" s="71"/>
      <c r="B3" s="71"/>
      <c r="C3" s="71"/>
      <c r="D3" s="72" t="s">
        <v>2</v>
      </c>
    </row>
    <row r="4" ht="25" customHeight="1" spans="1:4">
      <c r="A4" s="84" t="s">
        <v>3</v>
      </c>
      <c r="B4" s="84" t="s">
        <v>4</v>
      </c>
      <c r="C4" s="84" t="s">
        <v>3</v>
      </c>
      <c r="D4" s="84" t="s">
        <v>4</v>
      </c>
    </row>
    <row r="5" ht="31" customHeight="1" spans="1:4">
      <c r="A5" s="85" t="s">
        <v>65</v>
      </c>
      <c r="B5" s="86">
        <v>14388</v>
      </c>
      <c r="C5" s="85" t="s">
        <v>66</v>
      </c>
      <c r="D5" s="86">
        <v>5</v>
      </c>
    </row>
    <row r="6" ht="31" customHeight="1" spans="1:4">
      <c r="A6" s="85" t="s">
        <v>67</v>
      </c>
      <c r="B6" s="86">
        <v>1331</v>
      </c>
      <c r="C6" s="85" t="s">
        <v>68</v>
      </c>
      <c r="D6" s="86">
        <v>13265</v>
      </c>
    </row>
    <row r="7" ht="31" customHeight="1" spans="1:4">
      <c r="A7" s="85" t="s">
        <v>69</v>
      </c>
      <c r="B7" s="86">
        <v>259</v>
      </c>
      <c r="C7" s="85" t="s">
        <v>70</v>
      </c>
      <c r="D7" s="86">
        <v>54400</v>
      </c>
    </row>
    <row r="8" ht="31" customHeight="1" spans="1:4">
      <c r="A8" s="85"/>
      <c r="B8" s="86"/>
      <c r="C8" s="85" t="s">
        <v>71</v>
      </c>
      <c r="D8" s="86">
        <v>943</v>
      </c>
    </row>
    <row r="9" ht="31" customHeight="1" spans="1:4">
      <c r="A9" s="85"/>
      <c r="B9" s="86"/>
      <c r="C9" s="85" t="s">
        <v>72</v>
      </c>
      <c r="D9" s="86">
        <v>4725</v>
      </c>
    </row>
    <row r="10" ht="31" customHeight="1" spans="1:4">
      <c r="A10" s="85"/>
      <c r="B10" s="86"/>
      <c r="C10" s="85" t="s">
        <v>73</v>
      </c>
      <c r="D10" s="86">
        <v>1056</v>
      </c>
    </row>
    <row r="11" ht="34" customHeight="1" spans="1:4">
      <c r="A11" s="87"/>
      <c r="B11" s="86"/>
      <c r="C11" s="85" t="s">
        <v>74</v>
      </c>
      <c r="D11" s="86">
        <v>192</v>
      </c>
    </row>
    <row r="12" ht="34" customHeight="1" spans="1:4">
      <c r="A12" s="87" t="s">
        <v>75</v>
      </c>
      <c r="B12" s="88">
        <f>B5+B6+B7+B8</f>
        <v>15978</v>
      </c>
      <c r="C12" s="87" t="s">
        <v>76</v>
      </c>
      <c r="D12" s="88">
        <f>SUM(D5:D11)</f>
        <v>74586</v>
      </c>
    </row>
    <row r="13" ht="34" customHeight="1" spans="1:4">
      <c r="A13" s="87" t="s">
        <v>77</v>
      </c>
      <c r="B13" s="88">
        <v>3260</v>
      </c>
      <c r="C13" s="87" t="s">
        <v>78</v>
      </c>
      <c r="D13" s="88">
        <v>77</v>
      </c>
    </row>
    <row r="14" ht="24" customHeight="1" spans="1:4">
      <c r="A14" s="85" t="s">
        <v>79</v>
      </c>
      <c r="B14" s="86">
        <v>20325</v>
      </c>
      <c r="C14" s="87" t="s">
        <v>55</v>
      </c>
      <c r="D14" s="88">
        <v>20325</v>
      </c>
    </row>
    <row r="15" ht="24" customHeight="1" spans="1:4">
      <c r="A15" s="85" t="s">
        <v>80</v>
      </c>
      <c r="B15" s="86">
        <v>54400</v>
      </c>
      <c r="C15" s="87" t="s">
        <v>81</v>
      </c>
      <c r="D15" s="88">
        <v>2240</v>
      </c>
    </row>
    <row r="16" ht="34" customHeight="1" spans="1:4">
      <c r="A16" s="87" t="s">
        <v>82</v>
      </c>
      <c r="B16" s="88">
        <f>SUM(B14:B15)</f>
        <v>74725</v>
      </c>
      <c r="C16" s="87"/>
      <c r="D16" s="86"/>
    </row>
    <row r="17" ht="34" customHeight="1" spans="1:4">
      <c r="A17" s="87" t="s">
        <v>83</v>
      </c>
      <c r="B17" s="88">
        <v>4725</v>
      </c>
      <c r="C17" s="87"/>
      <c r="D17" s="86"/>
    </row>
    <row r="18" ht="34" customHeight="1" spans="1:4">
      <c r="A18" s="87" t="s">
        <v>84</v>
      </c>
      <c r="B18" s="88">
        <v>3039</v>
      </c>
      <c r="C18" s="87" t="s">
        <v>85</v>
      </c>
      <c r="D18" s="88">
        <v>4499</v>
      </c>
    </row>
    <row r="19" ht="25" customHeight="1" spans="1:4">
      <c r="A19" s="89" t="s">
        <v>86</v>
      </c>
      <c r="B19" s="88">
        <f>B12+B13+B16+B17+B18</f>
        <v>101727</v>
      </c>
      <c r="C19" s="89" t="s">
        <v>87</v>
      </c>
      <c r="D19" s="88">
        <f>D12+D13+D16+D17+D18+D14+D15</f>
        <v>101727</v>
      </c>
    </row>
  </sheetData>
  <mergeCells count="1">
    <mergeCell ref="A2:D2"/>
  </mergeCells>
  <pageMargins left="0.786805555555556" right="0.786805555555556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H17" sqref="H17"/>
    </sheetView>
  </sheetViews>
  <sheetFormatPr defaultColWidth="12.1833333333333" defaultRowHeight="15.55" customHeight="1" outlineLevelCol="6"/>
  <cols>
    <col min="1" max="1" width="28.3833333333333" style="68" customWidth="1"/>
    <col min="2" max="2" width="16.375" style="68" customWidth="1"/>
    <col min="3" max="3" width="21.375" style="68" customWidth="1"/>
    <col min="4" max="4" width="26.2583333333333" style="68" customWidth="1"/>
    <col min="5" max="251" width="12.1833333333333" style="68" customWidth="1"/>
    <col min="252" max="16384" width="12.1833333333333" style="68"/>
  </cols>
  <sheetData>
    <row r="1" customHeight="1" spans="1:1">
      <c r="A1" s="37" t="s">
        <v>88</v>
      </c>
    </row>
    <row r="2" s="68" customFormat="1" ht="34" customHeight="1" spans="1:4">
      <c r="A2" s="69" t="s">
        <v>89</v>
      </c>
      <c r="B2" s="70"/>
      <c r="C2" s="70"/>
      <c r="D2" s="70"/>
    </row>
    <row r="3" s="68" customFormat="1" ht="16.95" customHeight="1" spans="1:4">
      <c r="A3" s="71"/>
      <c r="B3" s="71"/>
      <c r="C3" s="71"/>
      <c r="D3" s="72" t="s">
        <v>2</v>
      </c>
    </row>
    <row r="4" s="68" customFormat="1" ht="43.5" customHeight="1" spans="1:4">
      <c r="A4" s="73" t="s">
        <v>90</v>
      </c>
      <c r="B4" s="74" t="s">
        <v>91</v>
      </c>
      <c r="C4" s="74" t="s">
        <v>92</v>
      </c>
      <c r="D4" s="74" t="s">
        <v>93</v>
      </c>
    </row>
    <row r="5" s="68" customFormat="1" ht="24" customHeight="1" spans="1:4">
      <c r="A5" s="75" t="s">
        <v>94</v>
      </c>
      <c r="B5" s="76">
        <f>SUM(C5:D5)</f>
        <v>23893.7424</v>
      </c>
      <c r="C5" s="76">
        <v>23177.9</v>
      </c>
      <c r="D5" s="76">
        <v>715.8424</v>
      </c>
    </row>
    <row r="6" s="68" customFormat="1" ht="23" customHeight="1" spans="1:4">
      <c r="A6" s="77" t="s">
        <v>95</v>
      </c>
      <c r="B6" s="76">
        <f>SUM(C6:D6)</f>
        <v>32359.308</v>
      </c>
      <c r="C6" s="76">
        <f>SUM(C7:C12)</f>
        <v>8741.5</v>
      </c>
      <c r="D6" s="76">
        <f>SUM(D7:D13)</f>
        <v>23617.808</v>
      </c>
    </row>
    <row r="7" s="68" customFormat="1" ht="18" customHeight="1" spans="1:4">
      <c r="A7" s="78" t="s">
        <v>96</v>
      </c>
      <c r="B7" s="51">
        <f>SUM(C7:D7)</f>
        <v>15108.16</v>
      </c>
      <c r="C7" s="51">
        <v>2003.31</v>
      </c>
      <c r="D7" s="51">
        <v>13104.85</v>
      </c>
    </row>
    <row r="8" s="68" customFormat="1" ht="18" customHeight="1" spans="1:4">
      <c r="A8" s="78" t="s">
        <v>97</v>
      </c>
      <c r="B8" s="51">
        <f>SUM(C8:D8)</f>
        <v>16311.2</v>
      </c>
      <c r="C8" s="51">
        <v>6365.2</v>
      </c>
      <c r="D8" s="51">
        <v>9946</v>
      </c>
    </row>
    <row r="9" s="68" customFormat="1" ht="18" customHeight="1" spans="1:4">
      <c r="A9" s="78" t="s">
        <v>98</v>
      </c>
      <c r="B9" s="51">
        <f>SUM(C9:D9)</f>
        <v>77</v>
      </c>
      <c r="C9" s="51">
        <v>62</v>
      </c>
      <c r="D9" s="51">
        <v>15</v>
      </c>
    </row>
    <row r="10" s="68" customFormat="1" ht="18" customHeight="1" spans="1:4">
      <c r="A10" s="78" t="s">
        <v>99</v>
      </c>
      <c r="B10" s="51"/>
      <c r="C10" s="51"/>
      <c r="D10" s="51"/>
    </row>
    <row r="11" s="68" customFormat="1" ht="18" customHeight="1" spans="1:4">
      <c r="A11" s="78" t="s">
        <v>100</v>
      </c>
      <c r="B11" s="51">
        <f>SUM(C11:D11)</f>
        <v>564.56</v>
      </c>
      <c r="C11" s="51">
        <v>14.63</v>
      </c>
      <c r="D11" s="51">
        <v>549.93</v>
      </c>
    </row>
    <row r="12" s="68" customFormat="1" ht="18" customHeight="1" spans="1:4">
      <c r="A12" s="78" t="s">
        <v>101</v>
      </c>
      <c r="B12" s="51">
        <f>SUM(C12:D12)</f>
        <v>298.388</v>
      </c>
      <c r="C12" s="51">
        <v>296.36</v>
      </c>
      <c r="D12" s="51">
        <v>2.028</v>
      </c>
    </row>
    <row r="13" s="68" customFormat="1" customHeight="1" spans="1:4">
      <c r="A13" s="78" t="s">
        <v>102</v>
      </c>
      <c r="B13" s="51"/>
      <c r="C13" s="51"/>
      <c r="D13" s="51"/>
    </row>
    <row r="14" s="68" customFormat="1" ht="27" customHeight="1" spans="1:4">
      <c r="A14" s="77" t="s">
        <v>103</v>
      </c>
      <c r="B14" s="76">
        <f>SUM(C14:D14)</f>
        <v>30119.074</v>
      </c>
      <c r="C14" s="76">
        <f>SUM(C15:C18)</f>
        <v>7016.21</v>
      </c>
      <c r="D14" s="76">
        <f>SUM(D15:D18)</f>
        <v>23102.864</v>
      </c>
    </row>
    <row r="15" s="68" customFormat="1" ht="18" customHeight="1" spans="1:4">
      <c r="A15" s="78" t="s">
        <v>104</v>
      </c>
      <c r="B15" s="51">
        <f>SUM(C15:D15)</f>
        <v>30047.95</v>
      </c>
      <c r="C15" s="51">
        <v>6999.12</v>
      </c>
      <c r="D15" s="51">
        <v>23048.83</v>
      </c>
    </row>
    <row r="16" s="68" customFormat="1" ht="18" customHeight="1" spans="1:4">
      <c r="A16" s="78" t="s">
        <v>105</v>
      </c>
      <c r="B16" s="51">
        <f>SUM(C16:D16)</f>
        <v>70.279</v>
      </c>
      <c r="C16" s="51">
        <v>17.09</v>
      </c>
      <c r="D16" s="51">
        <v>53.189</v>
      </c>
    </row>
    <row r="17" s="68" customFormat="1" ht="18" customHeight="1" spans="1:4">
      <c r="A17" s="78" t="s">
        <v>106</v>
      </c>
      <c r="B17" s="51">
        <f>SUM(C17:D17)</f>
        <v>0.845</v>
      </c>
      <c r="C17" s="51"/>
      <c r="D17" s="51">
        <v>0.845</v>
      </c>
    </row>
    <row r="18" s="68" customFormat="1" ht="18" customHeight="1" spans="1:4">
      <c r="A18" s="78" t="s">
        <v>107</v>
      </c>
      <c r="B18" s="51"/>
      <c r="C18" s="51"/>
      <c r="D18" s="51"/>
    </row>
    <row r="19" s="68" customFormat="1" ht="21" customHeight="1" spans="1:4">
      <c r="A19" s="77" t="s">
        <v>108</v>
      </c>
      <c r="B19" s="76">
        <f>C19+D19</f>
        <v>2240.234</v>
      </c>
      <c r="C19" s="76">
        <f>C6-C14</f>
        <v>1725.29</v>
      </c>
      <c r="D19" s="76">
        <f>D6-D14</f>
        <v>514.943999999996</v>
      </c>
    </row>
    <row r="20" s="68" customFormat="1" ht="21" customHeight="1" spans="1:4">
      <c r="A20" s="77" t="s">
        <v>109</v>
      </c>
      <c r="B20" s="76">
        <f>SUM(C20:D20)</f>
        <v>26133.9764</v>
      </c>
      <c r="C20" s="76">
        <f>C5+C6-C14</f>
        <v>24903.19</v>
      </c>
      <c r="D20" s="76">
        <f>D5+D6-D14</f>
        <v>1230.7864</v>
      </c>
    </row>
    <row r="24" customHeight="1" spans="7:7">
      <c r="G24" s="79"/>
    </row>
  </sheetData>
  <mergeCells count="1">
    <mergeCell ref="A2:D2"/>
  </mergeCells>
  <pageMargins left="0.984027777777778" right="0.984027777777778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Zeros="0" workbookViewId="0">
      <selection activeCell="Q18" sqref="Q18"/>
    </sheetView>
  </sheetViews>
  <sheetFormatPr defaultColWidth="8" defaultRowHeight="12.75"/>
  <cols>
    <col min="1" max="1" width="30.6333333333333" style="34" customWidth="1"/>
    <col min="2" max="2" width="11.8833333333333" style="36" hidden="1" customWidth="1"/>
    <col min="3" max="3" width="11.125" style="36" customWidth="1"/>
    <col min="4" max="4" width="30" style="34" customWidth="1"/>
    <col min="5" max="5" width="12.6333333333333" style="34" hidden="1" customWidth="1"/>
    <col min="6" max="6" width="10.2583333333333" style="34" customWidth="1"/>
    <col min="7" max="7" width="24.1333333333333" style="34" customWidth="1"/>
    <col min="8" max="8" width="11.2583333333333" style="34" hidden="1" customWidth="1"/>
    <col min="9" max="9" width="12.3833333333333" style="34" customWidth="1"/>
    <col min="10" max="10" width="8.55833333333333" style="34"/>
    <col min="11" max="16384" width="8" style="34"/>
  </cols>
  <sheetData>
    <row r="1" ht="13.5" spans="1:1">
      <c r="A1" s="37" t="s">
        <v>110</v>
      </c>
    </row>
    <row r="2" s="34" customFormat="1" ht="25.5" spans="1:9">
      <c r="A2" s="38" t="s">
        <v>111</v>
      </c>
      <c r="B2" s="39"/>
      <c r="C2" s="39"/>
      <c r="D2" s="40"/>
      <c r="E2" s="38"/>
      <c r="F2" s="40"/>
      <c r="G2" s="40"/>
      <c r="H2" s="40"/>
      <c r="I2" s="40"/>
    </row>
    <row r="3" s="34" customFormat="1" ht="18" customHeight="1" spans="1:9">
      <c r="A3" s="41"/>
      <c r="B3" s="36"/>
      <c r="C3" s="36"/>
      <c r="E3" s="42"/>
      <c r="I3" s="65" t="s">
        <v>2</v>
      </c>
    </row>
    <row r="4" s="34" customFormat="1" ht="15.4" customHeight="1" spans="1:9">
      <c r="A4" s="43" t="s">
        <v>112</v>
      </c>
      <c r="B4" s="44"/>
      <c r="C4" s="44"/>
      <c r="D4" s="44" t="s">
        <v>113</v>
      </c>
      <c r="E4" s="44"/>
      <c r="F4" s="44"/>
      <c r="G4" s="44"/>
      <c r="H4" s="44"/>
      <c r="I4" s="66"/>
    </row>
    <row r="5" s="35" customFormat="1" ht="15.4" customHeight="1" spans="1:9">
      <c r="A5" s="45" t="s">
        <v>3</v>
      </c>
      <c r="B5" s="46" t="s">
        <v>114</v>
      </c>
      <c r="C5" s="46" t="s">
        <v>4</v>
      </c>
      <c r="D5" s="46" t="s">
        <v>115</v>
      </c>
      <c r="E5" s="47" t="s">
        <v>114</v>
      </c>
      <c r="F5" s="47" t="s">
        <v>4</v>
      </c>
      <c r="G5" s="46" t="s">
        <v>116</v>
      </c>
      <c r="H5" s="46" t="s">
        <v>114</v>
      </c>
      <c r="I5" s="67" t="s">
        <v>4</v>
      </c>
    </row>
    <row r="6" s="34" customFormat="1" ht="15.4" customHeight="1" spans="1:9">
      <c r="A6" s="48" t="s">
        <v>117</v>
      </c>
      <c r="B6" s="49">
        <v>111538.982731</v>
      </c>
      <c r="C6" s="49">
        <v>211492.92</v>
      </c>
      <c r="D6" s="50" t="s">
        <v>118</v>
      </c>
      <c r="E6" s="49">
        <v>35345.206894</v>
      </c>
      <c r="F6" s="49">
        <v>26876</v>
      </c>
      <c r="G6" s="50" t="s">
        <v>119</v>
      </c>
      <c r="H6" s="49">
        <v>107601.978187</v>
      </c>
      <c r="I6" s="49">
        <v>131257.92</v>
      </c>
    </row>
    <row r="7" s="34" customFormat="1" ht="15.4" customHeight="1" spans="1:9">
      <c r="A7" s="48" t="s">
        <v>120</v>
      </c>
      <c r="B7" s="51">
        <v>0</v>
      </c>
      <c r="C7" s="49">
        <v>4236.58</v>
      </c>
      <c r="D7" s="50" t="s">
        <v>121</v>
      </c>
      <c r="E7" s="51">
        <v>0</v>
      </c>
      <c r="F7" s="51"/>
      <c r="G7" s="50" t="s">
        <v>122</v>
      </c>
      <c r="H7" s="49">
        <v>75481.1146</v>
      </c>
      <c r="I7" s="49">
        <v>99657.94</v>
      </c>
    </row>
    <row r="8" s="34" customFormat="1" ht="15.4" customHeight="1" spans="1:9">
      <c r="A8" s="48" t="s">
        <v>123</v>
      </c>
      <c r="B8" s="51">
        <v>0</v>
      </c>
      <c r="C8" s="51">
        <v>0</v>
      </c>
      <c r="D8" s="50" t="s">
        <v>124</v>
      </c>
      <c r="E8" s="51">
        <v>0</v>
      </c>
      <c r="F8" s="49">
        <v>80.33</v>
      </c>
      <c r="G8" s="50" t="s">
        <v>125</v>
      </c>
      <c r="H8" s="49">
        <v>32120.863587</v>
      </c>
      <c r="I8" s="49">
        <v>31599.89</v>
      </c>
    </row>
    <row r="9" s="34" customFormat="1" ht="15.4" customHeight="1" spans="1:9">
      <c r="A9" s="48" t="s">
        <v>126</v>
      </c>
      <c r="B9" s="51">
        <v>0</v>
      </c>
      <c r="C9" s="51">
        <v>0</v>
      </c>
      <c r="D9" s="50" t="s">
        <v>127</v>
      </c>
      <c r="E9" s="49">
        <v>8873.75</v>
      </c>
      <c r="F9" s="51">
        <v>10317.55</v>
      </c>
      <c r="G9" s="50" t="s">
        <v>128</v>
      </c>
      <c r="H9" s="49">
        <v>29941.574544</v>
      </c>
      <c r="I9" s="49">
        <v>111639.06</v>
      </c>
    </row>
    <row r="10" s="34" customFormat="1" ht="15.4" customHeight="1" spans="1:9">
      <c r="A10" s="48" t="s">
        <v>129</v>
      </c>
      <c r="B10" s="49">
        <v>25963.57</v>
      </c>
      <c r="C10" s="49">
        <v>20937.52</v>
      </c>
      <c r="D10" s="50" t="s">
        <v>130</v>
      </c>
      <c r="E10" s="49">
        <v>29691.340159</v>
      </c>
      <c r="F10" s="49">
        <v>51433.72</v>
      </c>
      <c r="G10" s="50" t="s">
        <v>131</v>
      </c>
      <c r="H10" s="49">
        <v>2383.8</v>
      </c>
      <c r="I10" s="49">
        <v>9065.74</v>
      </c>
    </row>
    <row r="11" s="34" customFormat="1" ht="15.4" customHeight="1" spans="1:9">
      <c r="A11" s="48" t="s">
        <v>132</v>
      </c>
      <c r="B11" s="49">
        <v>0</v>
      </c>
      <c r="C11" s="49">
        <v>0</v>
      </c>
      <c r="D11" s="50" t="s">
        <v>133</v>
      </c>
      <c r="E11" s="49">
        <v>318.93</v>
      </c>
      <c r="F11" s="49">
        <v>725.57</v>
      </c>
      <c r="G11" s="50" t="s">
        <v>134</v>
      </c>
      <c r="H11" s="51">
        <v>0</v>
      </c>
      <c r="I11" s="51"/>
    </row>
    <row r="12" s="34" customFormat="1" ht="15.4" customHeight="1" spans="1:9">
      <c r="A12" s="48" t="s">
        <v>135</v>
      </c>
      <c r="B12" s="49">
        <v>0</v>
      </c>
      <c r="C12" s="49">
        <v>0</v>
      </c>
      <c r="D12" s="50" t="s">
        <v>136</v>
      </c>
      <c r="E12" s="49">
        <v>2232.708084</v>
      </c>
      <c r="F12" s="49">
        <v>3735.28</v>
      </c>
      <c r="G12" s="50" t="s">
        <v>137</v>
      </c>
      <c r="H12" s="51">
        <v>0</v>
      </c>
      <c r="I12" s="51"/>
    </row>
    <row r="13" s="34" customFormat="1" ht="15.4" customHeight="1" spans="1:9">
      <c r="A13" s="48" t="s">
        <v>138</v>
      </c>
      <c r="B13" s="49">
        <v>41</v>
      </c>
      <c r="C13" s="49">
        <v>6307.77</v>
      </c>
      <c r="D13" s="50" t="s">
        <v>139</v>
      </c>
      <c r="E13" s="49">
        <v>4241.306515</v>
      </c>
      <c r="F13" s="49">
        <v>17972.39</v>
      </c>
      <c r="G13" s="50" t="s">
        <v>140</v>
      </c>
      <c r="H13" s="51">
        <v>0</v>
      </c>
      <c r="I13" s="51"/>
    </row>
    <row r="14" s="34" customFormat="1" ht="15.4" customHeight="1" spans="1:9">
      <c r="A14" s="48" t="s">
        <v>141</v>
      </c>
      <c r="B14" s="49" t="s">
        <v>141</v>
      </c>
      <c r="C14" s="49" t="s">
        <v>141</v>
      </c>
      <c r="D14" s="50" t="s">
        <v>142</v>
      </c>
      <c r="E14" s="49">
        <v>33138.268398</v>
      </c>
      <c r="F14" s="49">
        <v>34841.49</v>
      </c>
      <c r="G14" s="50" t="s">
        <v>141</v>
      </c>
      <c r="H14" s="49" t="s">
        <v>141</v>
      </c>
      <c r="I14" s="49"/>
    </row>
    <row r="15" s="34" customFormat="1" ht="15.4" customHeight="1" spans="1:9">
      <c r="A15" s="48" t="s">
        <v>141</v>
      </c>
      <c r="B15" s="49" t="s">
        <v>141</v>
      </c>
      <c r="C15" s="49" t="s">
        <v>141</v>
      </c>
      <c r="D15" s="50" t="s">
        <v>143</v>
      </c>
      <c r="E15" s="49">
        <v>1089.4</v>
      </c>
      <c r="F15" s="49">
        <v>1678.62</v>
      </c>
      <c r="G15" s="50" t="s">
        <v>141</v>
      </c>
      <c r="H15" s="49" t="s">
        <v>141</v>
      </c>
      <c r="I15" s="49"/>
    </row>
    <row r="16" s="34" customFormat="1" ht="15.4" customHeight="1" spans="1:9">
      <c r="A16" s="48" t="s">
        <v>141</v>
      </c>
      <c r="B16" s="49" t="s">
        <v>141</v>
      </c>
      <c r="C16" s="49" t="s">
        <v>141</v>
      </c>
      <c r="D16" s="50" t="s">
        <v>144</v>
      </c>
      <c r="E16" s="49">
        <v>6868.447472</v>
      </c>
      <c r="F16" s="49">
        <v>42990.07</v>
      </c>
      <c r="G16" s="52" t="s">
        <v>145</v>
      </c>
      <c r="H16" s="51">
        <v>0</v>
      </c>
      <c r="I16" s="49">
        <f>SUM(I17:I26)</f>
        <v>242896.99</v>
      </c>
    </row>
    <row r="17" s="34" customFormat="1" ht="15.4" customHeight="1" spans="1:9">
      <c r="A17" s="48" t="s">
        <v>141</v>
      </c>
      <c r="B17" s="49" t="s">
        <v>141</v>
      </c>
      <c r="C17" s="49" t="s">
        <v>141</v>
      </c>
      <c r="D17" s="50" t="s">
        <v>146</v>
      </c>
      <c r="E17" s="49">
        <v>7490.328361</v>
      </c>
      <c r="F17" s="49">
        <v>24658.87</v>
      </c>
      <c r="G17" s="50" t="s">
        <v>147</v>
      </c>
      <c r="H17" s="51">
        <v>0</v>
      </c>
      <c r="I17" s="49">
        <v>99001.6</v>
      </c>
    </row>
    <row r="18" s="34" customFormat="1" ht="15.4" customHeight="1" spans="1:9">
      <c r="A18" s="48" t="s">
        <v>141</v>
      </c>
      <c r="B18" s="49" t="s">
        <v>141</v>
      </c>
      <c r="C18" s="49" t="s">
        <v>141</v>
      </c>
      <c r="D18" s="50" t="s">
        <v>148</v>
      </c>
      <c r="E18" s="49">
        <v>2864.576848</v>
      </c>
      <c r="F18" s="49">
        <v>7967.67</v>
      </c>
      <c r="G18" s="50" t="s">
        <v>149</v>
      </c>
      <c r="H18" s="51">
        <v>0</v>
      </c>
      <c r="I18" s="49">
        <v>58306.18</v>
      </c>
    </row>
    <row r="19" s="34" customFormat="1" ht="15.4" customHeight="1" spans="1:9">
      <c r="A19" s="48" t="s">
        <v>141</v>
      </c>
      <c r="B19" s="49" t="s">
        <v>141</v>
      </c>
      <c r="C19" s="49" t="s">
        <v>141</v>
      </c>
      <c r="D19" s="50" t="s">
        <v>150</v>
      </c>
      <c r="E19" s="49">
        <v>632.62</v>
      </c>
      <c r="F19" s="49">
        <v>445.32</v>
      </c>
      <c r="G19" s="50" t="s">
        <v>151</v>
      </c>
      <c r="H19" s="51">
        <v>0</v>
      </c>
      <c r="I19" s="49">
        <v>30827.35</v>
      </c>
    </row>
    <row r="20" s="34" customFormat="1" ht="15.4" customHeight="1" spans="1:9">
      <c r="A20" s="48" t="s">
        <v>141</v>
      </c>
      <c r="B20" s="49" t="s">
        <v>141</v>
      </c>
      <c r="C20" s="49" t="s">
        <v>141</v>
      </c>
      <c r="D20" s="50" t="s">
        <v>152</v>
      </c>
      <c r="E20" s="49">
        <v>1120.74</v>
      </c>
      <c r="F20" s="49">
        <v>1486.27</v>
      </c>
      <c r="G20" s="50" t="s">
        <v>153</v>
      </c>
      <c r="H20" s="51">
        <v>0</v>
      </c>
      <c r="I20" s="49">
        <v>494.16</v>
      </c>
    </row>
    <row r="21" s="34" customFormat="1" ht="15.4" customHeight="1" spans="1:9">
      <c r="A21" s="48" t="s">
        <v>141</v>
      </c>
      <c r="B21" s="49" t="s">
        <v>141</v>
      </c>
      <c r="C21" s="49" t="s">
        <v>141</v>
      </c>
      <c r="D21" s="50" t="s">
        <v>154</v>
      </c>
      <c r="E21" s="51">
        <v>0</v>
      </c>
      <c r="F21" s="51">
        <v>12</v>
      </c>
      <c r="G21" s="50" t="s">
        <v>155</v>
      </c>
      <c r="H21" s="51">
        <v>0</v>
      </c>
      <c r="I21" s="49">
        <v>1883.91</v>
      </c>
    </row>
    <row r="22" s="34" customFormat="1" ht="15.4" customHeight="1" spans="1:9">
      <c r="A22" s="48" t="s">
        <v>141</v>
      </c>
      <c r="B22" s="49" t="s">
        <v>141</v>
      </c>
      <c r="C22" s="49" t="s">
        <v>141</v>
      </c>
      <c r="D22" s="50" t="s">
        <v>156</v>
      </c>
      <c r="E22" s="51">
        <v>0</v>
      </c>
      <c r="F22" s="51"/>
      <c r="G22" s="50" t="s">
        <v>157</v>
      </c>
      <c r="H22" s="51">
        <v>0</v>
      </c>
      <c r="I22" s="49">
        <v>42422.52</v>
      </c>
    </row>
    <row r="23" s="34" customFormat="1" ht="15.4" customHeight="1" spans="1:9">
      <c r="A23" s="48" t="s">
        <v>141</v>
      </c>
      <c r="B23" s="49" t="s">
        <v>141</v>
      </c>
      <c r="C23" s="49" t="s">
        <v>141</v>
      </c>
      <c r="D23" s="50" t="s">
        <v>158</v>
      </c>
      <c r="E23" s="49">
        <v>2365.61</v>
      </c>
      <c r="F23" s="49">
        <v>1745.96</v>
      </c>
      <c r="G23" s="50" t="s">
        <v>159</v>
      </c>
      <c r="H23" s="51">
        <v>0</v>
      </c>
      <c r="I23" s="51"/>
    </row>
    <row r="24" s="34" customFormat="1" ht="15.4" customHeight="1" spans="1:9">
      <c r="A24" s="48" t="s">
        <v>141</v>
      </c>
      <c r="B24" s="49" t="s">
        <v>141</v>
      </c>
      <c r="C24" s="49" t="s">
        <v>141</v>
      </c>
      <c r="D24" s="50" t="s">
        <v>160</v>
      </c>
      <c r="E24" s="49">
        <v>101.2</v>
      </c>
      <c r="F24" s="49">
        <v>3416.46</v>
      </c>
      <c r="G24" s="50" t="s">
        <v>161</v>
      </c>
      <c r="H24" s="51">
        <v>0</v>
      </c>
      <c r="I24" s="49">
        <v>9961.27</v>
      </c>
    </row>
    <row r="25" s="34" customFormat="1" ht="15.4" customHeight="1" spans="1:9">
      <c r="A25" s="48" t="s">
        <v>141</v>
      </c>
      <c r="B25" s="49" t="s">
        <v>141</v>
      </c>
      <c r="C25" s="49" t="s">
        <v>141</v>
      </c>
      <c r="D25" s="50" t="s">
        <v>162</v>
      </c>
      <c r="E25" s="51">
        <v>0</v>
      </c>
      <c r="F25" s="49">
        <v>2564.15</v>
      </c>
      <c r="G25" s="50" t="s">
        <v>163</v>
      </c>
      <c r="H25" s="51">
        <v>0</v>
      </c>
      <c r="I25" s="51"/>
    </row>
    <row r="26" s="34" customFormat="1" ht="15.4" customHeight="1" spans="1:9">
      <c r="A26" s="48" t="s">
        <v>141</v>
      </c>
      <c r="B26" s="49" t="s">
        <v>141</v>
      </c>
      <c r="C26" s="49" t="s">
        <v>141</v>
      </c>
      <c r="D26" s="50" t="s">
        <v>164</v>
      </c>
      <c r="E26" s="51">
        <v>0</v>
      </c>
      <c r="F26" s="51"/>
      <c r="G26" s="50" t="s">
        <v>165</v>
      </c>
      <c r="H26" s="51">
        <v>0</v>
      </c>
      <c r="I26" s="51"/>
    </row>
    <row r="27" s="34" customFormat="1" ht="15.4" customHeight="1" spans="1:9">
      <c r="A27" s="48" t="s">
        <v>141</v>
      </c>
      <c r="B27" s="49" t="s">
        <v>141</v>
      </c>
      <c r="C27" s="49" t="s">
        <v>141</v>
      </c>
      <c r="D27" s="50" t="s">
        <v>166</v>
      </c>
      <c r="E27" s="49">
        <v>863.84</v>
      </c>
      <c r="F27" s="49">
        <v>1585.38</v>
      </c>
      <c r="G27" s="50" t="s">
        <v>141</v>
      </c>
      <c r="H27" s="49" t="s">
        <v>141</v>
      </c>
      <c r="I27" s="49"/>
    </row>
    <row r="28" s="34" customFormat="1" ht="15.4" customHeight="1" spans="1:9">
      <c r="A28" s="48" t="s">
        <v>141</v>
      </c>
      <c r="B28" s="49" t="s">
        <v>141</v>
      </c>
      <c r="C28" s="49" t="s">
        <v>141</v>
      </c>
      <c r="D28" s="50" t="s">
        <v>167</v>
      </c>
      <c r="E28" s="49">
        <v>305.28</v>
      </c>
      <c r="F28" s="49">
        <v>8363.89</v>
      </c>
      <c r="G28" s="50" t="s">
        <v>141</v>
      </c>
      <c r="H28" s="49" t="s">
        <v>141</v>
      </c>
      <c r="I28" s="49"/>
    </row>
    <row r="29" s="34" customFormat="1" ht="15.4" customHeight="1" spans="1:9">
      <c r="A29" s="48" t="s">
        <v>141</v>
      </c>
      <c r="B29" s="49" t="s">
        <v>141</v>
      </c>
      <c r="C29" s="49" t="s">
        <v>141</v>
      </c>
      <c r="D29" s="50" t="s">
        <v>168</v>
      </c>
      <c r="E29" s="51">
        <v>0</v>
      </c>
      <c r="F29" s="51">
        <v>0</v>
      </c>
      <c r="G29" s="50" t="s">
        <v>141</v>
      </c>
      <c r="H29" s="49" t="s">
        <v>141</v>
      </c>
      <c r="I29" s="49"/>
    </row>
    <row r="30" s="34" customFormat="1" ht="15.4" customHeight="1" spans="1:9">
      <c r="A30" s="48" t="s">
        <v>141</v>
      </c>
      <c r="B30" s="49" t="s">
        <v>141</v>
      </c>
      <c r="C30" s="49" t="s">
        <v>141</v>
      </c>
      <c r="D30" s="50" t="s">
        <v>169</v>
      </c>
      <c r="E30" s="51">
        <v>0</v>
      </c>
      <c r="F30" s="51">
        <v>0</v>
      </c>
      <c r="G30" s="50" t="s">
        <v>141</v>
      </c>
      <c r="H30" s="49" t="s">
        <v>141</v>
      </c>
      <c r="I30" s="49"/>
    </row>
    <row r="31" s="34" customFormat="1" ht="15.4" customHeight="1" spans="1:9">
      <c r="A31" s="48" t="s">
        <v>141</v>
      </c>
      <c r="B31" s="49" t="s">
        <v>141</v>
      </c>
      <c r="C31" s="49" t="s">
        <v>141</v>
      </c>
      <c r="D31" s="50" t="s">
        <v>170</v>
      </c>
      <c r="E31" s="51">
        <v>0</v>
      </c>
      <c r="F31" s="51">
        <v>0</v>
      </c>
      <c r="G31" s="50" t="s">
        <v>141</v>
      </c>
      <c r="H31" s="49" t="s">
        <v>141</v>
      </c>
      <c r="I31" s="49"/>
    </row>
    <row r="32" s="34" customFormat="1" ht="15.4" customHeight="1" spans="1:9">
      <c r="A32" s="45" t="s">
        <v>171</v>
      </c>
      <c r="B32" s="49">
        <v>137543.552731</v>
      </c>
      <c r="C32" s="53">
        <f>SUM(C6:C13)</f>
        <v>242974.79</v>
      </c>
      <c r="D32" s="46" t="s">
        <v>172</v>
      </c>
      <c r="E32" s="54"/>
      <c r="F32" s="46"/>
      <c r="G32" s="46"/>
      <c r="H32" s="49">
        <v>137543.552731</v>
      </c>
      <c r="I32" s="53">
        <f>SUM(I16)</f>
        <v>242896.99</v>
      </c>
    </row>
    <row r="33" s="34" customFormat="1" ht="15.4" customHeight="1" spans="1:9">
      <c r="A33" s="55" t="s">
        <v>173</v>
      </c>
      <c r="B33" s="51">
        <v>0</v>
      </c>
      <c r="C33" s="51">
        <v>0</v>
      </c>
      <c r="D33" s="56" t="s">
        <v>174</v>
      </c>
      <c r="E33" s="57"/>
      <c r="F33" s="56"/>
      <c r="G33" s="56"/>
      <c r="H33" s="49" t="s">
        <v>175</v>
      </c>
      <c r="I33" s="53">
        <v>77.8</v>
      </c>
    </row>
    <row r="34" s="34" customFormat="1" ht="15.4" customHeight="1" spans="1:9">
      <c r="A34" s="58" t="s">
        <v>176</v>
      </c>
      <c r="B34" s="51">
        <v>0</v>
      </c>
      <c r="C34" s="49"/>
      <c r="D34" s="58" t="s">
        <v>177</v>
      </c>
      <c r="E34" s="59"/>
      <c r="F34" s="58"/>
      <c r="G34" s="58"/>
      <c r="H34" s="51">
        <v>0</v>
      </c>
      <c r="I34" s="51"/>
    </row>
    <row r="35" s="34" customFormat="1" ht="15.4" customHeight="1" spans="1:9">
      <c r="A35" s="58" t="s">
        <v>141</v>
      </c>
      <c r="B35" s="49" t="s">
        <v>141</v>
      </c>
      <c r="C35" s="49" t="s">
        <v>141</v>
      </c>
      <c r="D35" s="58" t="s">
        <v>141</v>
      </c>
      <c r="E35" s="59"/>
      <c r="F35" s="58"/>
      <c r="G35" s="58"/>
      <c r="H35" s="49" t="s">
        <v>141</v>
      </c>
      <c r="I35" s="49"/>
    </row>
    <row r="36" s="34" customFormat="1" ht="15.4" customHeight="1" spans="1:9">
      <c r="A36" s="60" t="s">
        <v>178</v>
      </c>
      <c r="B36" s="49">
        <v>137543.552731</v>
      </c>
      <c r="C36" s="53">
        <f>SUM(C32)</f>
        <v>242974.79</v>
      </c>
      <c r="D36" s="60" t="s">
        <v>178</v>
      </c>
      <c r="E36" s="61"/>
      <c r="F36" s="60"/>
      <c r="G36" s="60"/>
      <c r="H36" s="49">
        <v>137543.552731</v>
      </c>
      <c r="I36" s="53">
        <f>SUM(I32:I33)</f>
        <v>242974.79</v>
      </c>
    </row>
    <row r="37" s="34" customFormat="1" ht="15.4" customHeight="1" spans="1:9">
      <c r="A37" s="62"/>
      <c r="B37" s="63"/>
      <c r="C37" s="63"/>
      <c r="D37" s="64" t="s">
        <v>141</v>
      </c>
      <c r="E37" s="64" t="s">
        <v>141</v>
      </c>
      <c r="F37" s="64" t="s">
        <v>141</v>
      </c>
      <c r="G37" s="64" t="s">
        <v>141</v>
      </c>
      <c r="H37" s="64" t="s">
        <v>141</v>
      </c>
      <c r="I37" s="64" t="s">
        <v>141</v>
      </c>
    </row>
    <row r="38" s="34" customFormat="1" ht="15.4" customHeight="1" spans="1:9">
      <c r="A38" s="62"/>
      <c r="B38" s="63"/>
      <c r="C38" s="63"/>
      <c r="D38" s="62" t="s">
        <v>141</v>
      </c>
      <c r="E38" s="64" t="s">
        <v>141</v>
      </c>
      <c r="F38" s="62" t="s">
        <v>141</v>
      </c>
      <c r="G38" s="62" t="s">
        <v>141</v>
      </c>
      <c r="H38" s="64" t="s">
        <v>141</v>
      </c>
      <c r="I38" s="62" t="s">
        <v>141</v>
      </c>
    </row>
    <row r="39" s="34" customFormat="1" spans="2:3">
      <c r="B39" s="36"/>
      <c r="C39" s="36"/>
    </row>
    <row r="40" s="34" customFormat="1" ht="14.25" spans="2:5">
      <c r="B40" s="36"/>
      <c r="C40" s="36"/>
      <c r="E40" s="42"/>
    </row>
  </sheetData>
  <mergeCells count="10">
    <mergeCell ref="A2:I2"/>
    <mergeCell ref="A4:C4"/>
    <mergeCell ref="D4:I4"/>
    <mergeCell ref="D32:G32"/>
    <mergeCell ref="D33:G33"/>
    <mergeCell ref="D34:G34"/>
    <mergeCell ref="D35:G35"/>
    <mergeCell ref="D36:G36"/>
    <mergeCell ref="A37:C37"/>
    <mergeCell ref="A38:C38"/>
  </mergeCells>
  <pageMargins left="0.75" right="0.75" top="1" bottom="1" header="0.5" footer="0.5"/>
  <pageSetup paperSize="9" scale="75" fitToWidth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showZeros="0" workbookViewId="0">
      <pane ySplit="6" topLeftCell="A7" activePane="bottomLeft" state="frozen"/>
      <selection/>
      <selection pane="bottomLeft" activeCell="I21" sqref="I21"/>
    </sheetView>
  </sheetViews>
  <sheetFormatPr defaultColWidth="9" defaultRowHeight="13.5"/>
  <cols>
    <col min="1" max="1" width="20.8833333333333" customWidth="1"/>
    <col min="2" max="2" width="15" customWidth="1"/>
    <col min="3" max="3" width="11.925" style="16" customWidth="1"/>
    <col min="4" max="4" width="14.2583333333333" style="17" customWidth="1"/>
    <col min="5" max="5" width="14.5" customWidth="1"/>
    <col min="6" max="6" width="15.3833333333333" customWidth="1"/>
  </cols>
  <sheetData>
    <row r="1" s="15" customFormat="1" ht="16.35" customHeight="1" spans="1:10">
      <c r="A1" s="18" t="s">
        <v>179</v>
      </c>
      <c r="B1" s="19"/>
      <c r="C1" s="19"/>
      <c r="D1" s="19"/>
      <c r="E1" s="19"/>
      <c r="F1" s="19"/>
      <c r="G1" s="19"/>
      <c r="H1" s="20"/>
      <c r="I1" s="20"/>
      <c r="J1" s="20"/>
    </row>
    <row r="2" s="15" customFormat="1" ht="33.6" customHeight="1" spans="1:10">
      <c r="A2" s="21" t="s">
        <v>180</v>
      </c>
      <c r="B2" s="21"/>
      <c r="C2" s="22"/>
      <c r="D2" s="21"/>
      <c r="E2" s="21"/>
      <c r="F2" s="21"/>
      <c r="G2" s="23"/>
      <c r="H2" s="23"/>
      <c r="I2" s="23"/>
      <c r="J2" s="23"/>
    </row>
    <row r="3" s="15" customFormat="1" ht="18" customHeight="1" spans="1:6">
      <c r="A3" s="24"/>
      <c r="B3" s="24"/>
      <c r="C3" s="25"/>
      <c r="D3" s="24"/>
      <c r="E3" s="24"/>
      <c r="F3" s="4" t="s">
        <v>2</v>
      </c>
    </row>
    <row r="4" s="15" customFormat="1" ht="31.05" customHeight="1" spans="1:6">
      <c r="A4" s="26" t="s">
        <v>181</v>
      </c>
      <c r="B4" s="27" t="s">
        <v>182</v>
      </c>
      <c r="C4" s="27" t="s">
        <v>183</v>
      </c>
      <c r="D4" s="27"/>
      <c r="E4" s="27"/>
      <c r="F4" s="27" t="s">
        <v>184</v>
      </c>
    </row>
    <row r="5" s="15" customFormat="1" ht="31.9" customHeight="1" spans="1:6">
      <c r="A5" s="26"/>
      <c r="B5" s="27"/>
      <c r="C5" s="27" t="s">
        <v>185</v>
      </c>
      <c r="D5" s="27" t="s">
        <v>186</v>
      </c>
      <c r="E5" s="27" t="s">
        <v>187</v>
      </c>
      <c r="F5" s="27"/>
    </row>
    <row r="6" s="15" customFormat="1" ht="31.9" customHeight="1" spans="1:6">
      <c r="A6" s="28" t="s">
        <v>91</v>
      </c>
      <c r="B6" s="29">
        <f>SUM(C6+F6)</f>
        <v>1477.73241</v>
      </c>
      <c r="C6" s="29">
        <f>SUM(D6:E6)</f>
        <v>1290.654529</v>
      </c>
      <c r="D6" s="29">
        <f>SUM(D7:D93)</f>
        <v>648.730505</v>
      </c>
      <c r="E6" s="29">
        <f>SUM(E7:E93)</f>
        <v>641.924024</v>
      </c>
      <c r="F6" s="29">
        <f>SUM(F7:F93)</f>
        <v>187.077881</v>
      </c>
    </row>
    <row r="7" spans="1:6">
      <c r="A7" s="30" t="s">
        <v>188</v>
      </c>
      <c r="B7" s="31">
        <f>C7+F7</f>
        <v>3.409666</v>
      </c>
      <c r="C7" s="31">
        <f>SUM(D7:E7)</f>
        <v>2.505566</v>
      </c>
      <c r="D7" s="31">
        <v>0</v>
      </c>
      <c r="E7" s="31">
        <v>2.505566</v>
      </c>
      <c r="F7" s="31">
        <v>0.9041</v>
      </c>
    </row>
    <row r="8" spans="1:6">
      <c r="A8" s="32" t="s">
        <v>189</v>
      </c>
      <c r="B8" s="31">
        <f>C8+F8</f>
        <v>5.461561</v>
      </c>
      <c r="C8" s="31">
        <f>SUM(D8:E8)</f>
        <v>2.881561</v>
      </c>
      <c r="D8" s="31">
        <v>0</v>
      </c>
      <c r="E8" s="31">
        <v>2.881561</v>
      </c>
      <c r="F8" s="31">
        <v>2.58</v>
      </c>
    </row>
    <row r="9" spans="1:6">
      <c r="A9" s="32" t="s">
        <v>190</v>
      </c>
      <c r="B9" s="31">
        <f>C9+F9</f>
        <v>0.456177</v>
      </c>
      <c r="C9" s="31">
        <f>SUM(D9:E9)</f>
        <v>0.456177</v>
      </c>
      <c r="D9" s="31">
        <v>0</v>
      </c>
      <c r="E9" s="31">
        <v>0.456177</v>
      </c>
      <c r="F9" s="31">
        <v>0</v>
      </c>
    </row>
    <row r="10" spans="1:6">
      <c r="A10" s="32" t="s">
        <v>191</v>
      </c>
      <c r="B10" s="31">
        <f>C10+F10</f>
        <v>17.402</v>
      </c>
      <c r="C10" s="31">
        <f>SUM(D10:E10)</f>
        <v>10.5</v>
      </c>
      <c r="D10" s="31">
        <v>0</v>
      </c>
      <c r="E10" s="31">
        <v>10.5</v>
      </c>
      <c r="F10" s="31">
        <v>6.902</v>
      </c>
    </row>
    <row r="11" spans="1:6">
      <c r="A11" s="32" t="s">
        <v>192</v>
      </c>
      <c r="B11" s="31">
        <f t="shared" ref="B11:B71" si="0">C11+F11</f>
        <v>7.7656</v>
      </c>
      <c r="C11" s="31">
        <f t="shared" ref="C11:C71" si="1">SUM(D11:E11)</f>
        <v>3</v>
      </c>
      <c r="D11" s="31">
        <v>0</v>
      </c>
      <c r="E11" s="31">
        <v>3</v>
      </c>
      <c r="F11" s="31">
        <v>4.7656</v>
      </c>
    </row>
    <row r="12" spans="1:6">
      <c r="A12" s="32" t="s">
        <v>193</v>
      </c>
      <c r="B12" s="31">
        <f t="shared" si="0"/>
        <v>7.855479</v>
      </c>
      <c r="C12" s="31">
        <f t="shared" si="1"/>
        <v>3.959579</v>
      </c>
      <c r="D12" s="31">
        <v>0</v>
      </c>
      <c r="E12" s="31">
        <v>3.959579</v>
      </c>
      <c r="F12" s="31">
        <v>3.8959</v>
      </c>
    </row>
    <row r="13" spans="1:6">
      <c r="A13" s="32" t="s">
        <v>194</v>
      </c>
      <c r="B13" s="31">
        <f t="shared" si="0"/>
        <v>3.147673</v>
      </c>
      <c r="C13" s="31">
        <f t="shared" si="1"/>
        <v>1.663473</v>
      </c>
      <c r="D13" s="31">
        <v>0</v>
      </c>
      <c r="E13" s="31">
        <v>1.663473</v>
      </c>
      <c r="F13" s="31">
        <v>1.4842</v>
      </c>
    </row>
    <row r="14" spans="1:6">
      <c r="A14" s="32" t="s">
        <v>195</v>
      </c>
      <c r="B14" s="31">
        <f t="shared" si="0"/>
        <v>2.021292</v>
      </c>
      <c r="C14" s="31">
        <f t="shared" si="1"/>
        <v>2.021292</v>
      </c>
      <c r="D14" s="31">
        <v>0</v>
      </c>
      <c r="E14" s="31">
        <v>2.021292</v>
      </c>
      <c r="F14" s="31">
        <v>0</v>
      </c>
    </row>
    <row r="15" spans="1:6">
      <c r="A15" s="32" t="s">
        <v>196</v>
      </c>
      <c r="B15" s="31">
        <f t="shared" si="0"/>
        <v>1.148142</v>
      </c>
      <c r="C15" s="31">
        <f t="shared" si="1"/>
        <v>1.148142</v>
      </c>
      <c r="D15" s="31">
        <v>0</v>
      </c>
      <c r="E15" s="31">
        <v>1.148142</v>
      </c>
      <c r="F15" s="31">
        <v>0</v>
      </c>
    </row>
    <row r="16" spans="1:6">
      <c r="A16" s="32" t="s">
        <v>197</v>
      </c>
      <c r="B16" s="31">
        <f t="shared" si="0"/>
        <v>91.743011</v>
      </c>
      <c r="C16" s="31">
        <f t="shared" si="1"/>
        <v>88.902611</v>
      </c>
      <c r="D16" s="31">
        <v>70.1</v>
      </c>
      <c r="E16" s="31">
        <v>18.802611</v>
      </c>
      <c r="F16" s="31">
        <v>2.8404</v>
      </c>
    </row>
    <row r="17" spans="1:6">
      <c r="A17" s="32" t="s">
        <v>198</v>
      </c>
      <c r="B17" s="31">
        <f t="shared" si="0"/>
        <v>0.4815</v>
      </c>
      <c r="C17" s="31">
        <f t="shared" si="1"/>
        <v>0</v>
      </c>
      <c r="D17" s="31">
        <v>0</v>
      </c>
      <c r="E17" s="31">
        <v>0</v>
      </c>
      <c r="F17" s="31">
        <v>0.4815</v>
      </c>
    </row>
    <row r="18" spans="1:6">
      <c r="A18" s="32" t="s">
        <v>199</v>
      </c>
      <c r="B18" s="31">
        <f t="shared" si="0"/>
        <v>5.144338</v>
      </c>
      <c r="C18" s="31">
        <f t="shared" si="1"/>
        <v>4.293138</v>
      </c>
      <c r="D18" s="31">
        <v>0</v>
      </c>
      <c r="E18" s="31">
        <v>4.293138</v>
      </c>
      <c r="F18" s="31">
        <v>0.8512</v>
      </c>
    </row>
    <row r="19" spans="1:6">
      <c r="A19" s="32" t="s">
        <v>200</v>
      </c>
      <c r="B19" s="31">
        <f t="shared" si="0"/>
        <v>5.3438</v>
      </c>
      <c r="C19" s="31">
        <f t="shared" si="1"/>
        <v>3.8</v>
      </c>
      <c r="D19" s="31">
        <v>0</v>
      </c>
      <c r="E19" s="31">
        <v>3.8</v>
      </c>
      <c r="F19" s="31">
        <v>1.5438</v>
      </c>
    </row>
    <row r="20" spans="1:6">
      <c r="A20" s="32" t="s">
        <v>201</v>
      </c>
      <c r="B20" s="31">
        <f t="shared" si="0"/>
        <v>1.0702</v>
      </c>
      <c r="C20" s="31">
        <f t="shared" si="1"/>
        <v>0</v>
      </c>
      <c r="D20" s="31">
        <v>0</v>
      </c>
      <c r="E20" s="31">
        <v>0</v>
      </c>
      <c r="F20" s="31">
        <v>1.0702</v>
      </c>
    </row>
    <row r="21" spans="1:6">
      <c r="A21" s="32" t="s">
        <v>202</v>
      </c>
      <c r="B21" s="31">
        <f t="shared" si="0"/>
        <v>2.579902</v>
      </c>
      <c r="C21" s="31">
        <f t="shared" si="1"/>
        <v>1.875002</v>
      </c>
      <c r="D21" s="31">
        <v>0</v>
      </c>
      <c r="E21" s="31">
        <v>1.875002</v>
      </c>
      <c r="F21" s="31">
        <v>0.7049</v>
      </c>
    </row>
    <row r="22" spans="1:6">
      <c r="A22" s="32" t="s">
        <v>203</v>
      </c>
      <c r="B22" s="31">
        <f t="shared" si="0"/>
        <v>2</v>
      </c>
      <c r="C22" s="31">
        <f t="shared" si="1"/>
        <v>0</v>
      </c>
      <c r="D22" s="31">
        <v>0</v>
      </c>
      <c r="E22" s="31">
        <v>0</v>
      </c>
      <c r="F22" s="31">
        <v>2</v>
      </c>
    </row>
    <row r="23" spans="1:6">
      <c r="A23" s="32" t="s">
        <v>204</v>
      </c>
      <c r="B23" s="31">
        <f t="shared" si="0"/>
        <v>2.616594</v>
      </c>
      <c r="C23" s="31">
        <f t="shared" si="1"/>
        <v>2.326494</v>
      </c>
      <c r="D23" s="31">
        <v>0</v>
      </c>
      <c r="E23" s="31">
        <v>2.326494</v>
      </c>
      <c r="F23" s="31">
        <v>0.2901</v>
      </c>
    </row>
    <row r="24" spans="1:6">
      <c r="A24" s="32" t="s">
        <v>205</v>
      </c>
      <c r="B24" s="31">
        <f t="shared" si="0"/>
        <v>38.550201</v>
      </c>
      <c r="C24" s="31">
        <f t="shared" si="1"/>
        <v>28.244434</v>
      </c>
      <c r="D24" s="31">
        <v>18.788075</v>
      </c>
      <c r="E24" s="31">
        <v>9.456359</v>
      </c>
      <c r="F24" s="31">
        <v>10.305767</v>
      </c>
    </row>
    <row r="25" spans="1:6">
      <c r="A25" s="32" t="s">
        <v>206</v>
      </c>
      <c r="B25" s="31">
        <f t="shared" si="0"/>
        <v>9.273617</v>
      </c>
      <c r="C25" s="31">
        <f t="shared" si="1"/>
        <v>7.474417</v>
      </c>
      <c r="D25" s="31">
        <v>0</v>
      </c>
      <c r="E25" s="31">
        <v>7.474417</v>
      </c>
      <c r="F25" s="31">
        <v>1.7992</v>
      </c>
    </row>
    <row r="26" spans="1:6">
      <c r="A26" s="32" t="s">
        <v>207</v>
      </c>
      <c r="B26" s="31">
        <f t="shared" si="0"/>
        <v>57.65217</v>
      </c>
      <c r="C26" s="31">
        <f t="shared" si="1"/>
        <v>55.28337</v>
      </c>
      <c r="D26" s="31">
        <v>49.16</v>
      </c>
      <c r="E26" s="31">
        <v>6.12337</v>
      </c>
      <c r="F26" s="31">
        <v>2.3688</v>
      </c>
    </row>
    <row r="27" spans="1:6">
      <c r="A27" s="32" t="s">
        <v>208</v>
      </c>
      <c r="B27" s="31">
        <f t="shared" si="0"/>
        <v>0.5258</v>
      </c>
      <c r="C27" s="31">
        <f t="shared" si="1"/>
        <v>0</v>
      </c>
      <c r="D27" s="31">
        <v>0</v>
      </c>
      <c r="E27" s="31">
        <v>0</v>
      </c>
      <c r="F27" s="31">
        <v>0.5258</v>
      </c>
    </row>
    <row r="28" spans="1:6">
      <c r="A28" s="32" t="s">
        <v>209</v>
      </c>
      <c r="B28" s="31">
        <f t="shared" si="0"/>
        <v>0.6</v>
      </c>
      <c r="C28" s="31">
        <f t="shared" si="1"/>
        <v>0</v>
      </c>
      <c r="D28" s="31">
        <v>0</v>
      </c>
      <c r="E28" s="31">
        <v>0</v>
      </c>
      <c r="F28" s="31">
        <v>0.6</v>
      </c>
    </row>
    <row r="29" spans="1:6">
      <c r="A29" s="32" t="s">
        <v>210</v>
      </c>
      <c r="B29" s="31">
        <f t="shared" si="0"/>
        <v>49.96098</v>
      </c>
      <c r="C29" s="31">
        <f t="shared" si="1"/>
        <v>45.33218</v>
      </c>
      <c r="D29" s="31">
        <v>14.49416</v>
      </c>
      <c r="E29" s="31">
        <v>30.83802</v>
      </c>
      <c r="F29" s="31">
        <v>4.6288</v>
      </c>
    </row>
    <row r="30" spans="1:6">
      <c r="A30" s="32" t="s">
        <v>211</v>
      </c>
      <c r="B30" s="31">
        <f t="shared" si="0"/>
        <v>1.8314</v>
      </c>
      <c r="C30" s="31">
        <f t="shared" si="1"/>
        <v>1.7</v>
      </c>
      <c r="D30" s="31">
        <v>0</v>
      </c>
      <c r="E30" s="31">
        <v>1.7</v>
      </c>
      <c r="F30" s="31">
        <v>0.1314</v>
      </c>
    </row>
    <row r="31" spans="1:6">
      <c r="A31" s="32" t="s">
        <v>212</v>
      </c>
      <c r="B31" s="31">
        <f t="shared" si="0"/>
        <v>20.936996</v>
      </c>
      <c r="C31" s="31">
        <f t="shared" si="1"/>
        <v>19.724096</v>
      </c>
      <c r="D31" s="31">
        <v>14.49416</v>
      </c>
      <c r="E31" s="31">
        <v>5.229936</v>
      </c>
      <c r="F31" s="31">
        <v>1.2129</v>
      </c>
    </row>
    <row r="32" spans="1:6">
      <c r="A32" s="32" t="s">
        <v>213</v>
      </c>
      <c r="B32" s="31">
        <f t="shared" si="0"/>
        <v>33.646531</v>
      </c>
      <c r="C32" s="31">
        <f t="shared" si="1"/>
        <v>26.743531</v>
      </c>
      <c r="D32" s="31">
        <v>18.775575</v>
      </c>
      <c r="E32" s="31">
        <v>7.967956</v>
      </c>
      <c r="F32" s="31">
        <v>6.903</v>
      </c>
    </row>
    <row r="33" spans="1:6">
      <c r="A33" s="32" t="s">
        <v>214</v>
      </c>
      <c r="B33" s="31">
        <f t="shared" si="0"/>
        <v>2.0221</v>
      </c>
      <c r="C33" s="31">
        <f t="shared" si="1"/>
        <v>0</v>
      </c>
      <c r="D33" s="31">
        <v>0</v>
      </c>
      <c r="E33" s="31">
        <v>0</v>
      </c>
      <c r="F33" s="31">
        <v>2.0221</v>
      </c>
    </row>
    <row r="34" spans="1:6">
      <c r="A34" s="32" t="s">
        <v>215</v>
      </c>
      <c r="B34" s="31">
        <f t="shared" si="0"/>
        <v>1.1273</v>
      </c>
      <c r="C34" s="31">
        <f t="shared" si="1"/>
        <v>0</v>
      </c>
      <c r="D34" s="31">
        <v>0</v>
      </c>
      <c r="E34" s="31">
        <v>0</v>
      </c>
      <c r="F34" s="31">
        <v>1.1273</v>
      </c>
    </row>
    <row r="35" spans="1:6">
      <c r="A35" s="32" t="s">
        <v>216</v>
      </c>
      <c r="B35" s="31">
        <f t="shared" si="0"/>
        <v>10.357172</v>
      </c>
      <c r="C35" s="31">
        <f t="shared" si="1"/>
        <v>7.262872</v>
      </c>
      <c r="D35" s="31">
        <v>0</v>
      </c>
      <c r="E35" s="31">
        <v>7.262872</v>
      </c>
      <c r="F35" s="31">
        <v>3.0943</v>
      </c>
    </row>
    <row r="36" spans="1:6">
      <c r="A36" s="32" t="s">
        <v>217</v>
      </c>
      <c r="B36" s="31">
        <f t="shared" si="0"/>
        <v>1.0653</v>
      </c>
      <c r="C36" s="31">
        <f t="shared" si="1"/>
        <v>0</v>
      </c>
      <c r="D36" s="31">
        <v>0</v>
      </c>
      <c r="E36" s="31">
        <v>0</v>
      </c>
      <c r="F36" s="31">
        <v>1.0653</v>
      </c>
    </row>
    <row r="37" spans="1:6">
      <c r="A37" s="32" t="s">
        <v>218</v>
      </c>
      <c r="B37" s="31">
        <f t="shared" si="0"/>
        <v>0.4262</v>
      </c>
      <c r="C37" s="31">
        <f t="shared" si="1"/>
        <v>0</v>
      </c>
      <c r="D37" s="31">
        <v>0</v>
      </c>
      <c r="E37" s="31">
        <v>0</v>
      </c>
      <c r="F37" s="31">
        <v>0.4262</v>
      </c>
    </row>
    <row r="38" spans="1:6">
      <c r="A38" s="32" t="s">
        <v>219</v>
      </c>
      <c r="B38" s="31">
        <f t="shared" si="0"/>
        <v>0.6307</v>
      </c>
      <c r="C38" s="31">
        <f t="shared" si="1"/>
        <v>0</v>
      </c>
      <c r="D38" s="31">
        <v>0</v>
      </c>
      <c r="E38" s="31">
        <v>0</v>
      </c>
      <c r="F38" s="31">
        <v>0.6307</v>
      </c>
    </row>
    <row r="39" spans="1:6">
      <c r="A39" s="32" t="s">
        <v>220</v>
      </c>
      <c r="B39" s="31">
        <f t="shared" si="0"/>
        <v>0.4722</v>
      </c>
      <c r="C39" s="31">
        <f t="shared" si="1"/>
        <v>0</v>
      </c>
      <c r="D39" s="31">
        <v>0</v>
      </c>
      <c r="E39" s="31">
        <v>0</v>
      </c>
      <c r="F39" s="31">
        <v>0.4722</v>
      </c>
    </row>
    <row r="40" spans="1:6">
      <c r="A40" s="32" t="s">
        <v>221</v>
      </c>
      <c r="B40" s="31">
        <f t="shared" si="0"/>
        <v>6.272062</v>
      </c>
      <c r="C40" s="31">
        <f t="shared" si="1"/>
        <v>3.460662</v>
      </c>
      <c r="D40" s="31">
        <v>0</v>
      </c>
      <c r="E40" s="31">
        <v>3.460662</v>
      </c>
      <c r="F40" s="31">
        <v>2.8114</v>
      </c>
    </row>
    <row r="41" spans="1:6">
      <c r="A41" s="32" t="s">
        <v>222</v>
      </c>
      <c r="B41" s="31">
        <f t="shared" si="0"/>
        <v>6.3941</v>
      </c>
      <c r="C41" s="31">
        <f t="shared" si="1"/>
        <v>5.1443</v>
      </c>
      <c r="D41" s="31">
        <v>0</v>
      </c>
      <c r="E41" s="31">
        <v>5.1443</v>
      </c>
      <c r="F41" s="31">
        <v>1.2498</v>
      </c>
    </row>
    <row r="42" spans="1:6">
      <c r="A42" s="32" t="s">
        <v>223</v>
      </c>
      <c r="B42" s="31">
        <f t="shared" si="0"/>
        <v>29.3448</v>
      </c>
      <c r="C42" s="31">
        <f t="shared" si="1"/>
        <v>22</v>
      </c>
      <c r="D42" s="31">
        <v>18.5</v>
      </c>
      <c r="E42" s="31">
        <v>3.5</v>
      </c>
      <c r="F42" s="31">
        <v>7.3448</v>
      </c>
    </row>
    <row r="43" spans="1:6">
      <c r="A43" s="32" t="s">
        <v>224</v>
      </c>
      <c r="B43" s="31">
        <f t="shared" si="0"/>
        <v>35.544117</v>
      </c>
      <c r="C43" s="31">
        <f t="shared" si="1"/>
        <v>29.166317</v>
      </c>
      <c r="D43" s="31">
        <v>3.336346</v>
      </c>
      <c r="E43" s="31">
        <v>25.829971</v>
      </c>
      <c r="F43" s="31">
        <v>6.3778</v>
      </c>
    </row>
    <row r="44" spans="1:6">
      <c r="A44" s="32" t="s">
        <v>225</v>
      </c>
      <c r="B44" s="31">
        <f t="shared" si="0"/>
        <v>1.0405</v>
      </c>
      <c r="C44" s="31">
        <f t="shared" si="1"/>
        <v>0</v>
      </c>
      <c r="D44" s="31">
        <v>0</v>
      </c>
      <c r="E44" s="31">
        <v>0</v>
      </c>
      <c r="F44" s="31">
        <v>1.0405</v>
      </c>
    </row>
    <row r="45" spans="1:6">
      <c r="A45" s="32" t="s">
        <v>226</v>
      </c>
      <c r="B45" s="31">
        <f t="shared" si="0"/>
        <v>3.814</v>
      </c>
      <c r="C45" s="31">
        <f t="shared" si="1"/>
        <v>2.55</v>
      </c>
      <c r="D45" s="31">
        <v>0</v>
      </c>
      <c r="E45" s="31">
        <v>2.55</v>
      </c>
      <c r="F45" s="31">
        <v>1.264</v>
      </c>
    </row>
    <row r="46" spans="1:6">
      <c r="A46" s="32" t="s">
        <v>227</v>
      </c>
      <c r="B46" s="31">
        <f t="shared" si="0"/>
        <v>0.9541</v>
      </c>
      <c r="C46" s="31">
        <f t="shared" si="1"/>
        <v>0</v>
      </c>
      <c r="D46" s="31">
        <v>0</v>
      </c>
      <c r="E46" s="31">
        <v>0</v>
      </c>
      <c r="F46" s="31">
        <v>0.9541</v>
      </c>
    </row>
    <row r="47" spans="1:6">
      <c r="A47" s="32" t="s">
        <v>228</v>
      </c>
      <c r="B47" s="31">
        <f t="shared" si="0"/>
        <v>0.457047</v>
      </c>
      <c r="C47" s="31">
        <f t="shared" si="1"/>
        <v>0.457047</v>
      </c>
      <c r="D47" s="31">
        <v>0</v>
      </c>
      <c r="E47" s="31">
        <v>0.457047</v>
      </c>
      <c r="F47" s="31">
        <v>0</v>
      </c>
    </row>
    <row r="48" spans="1:6">
      <c r="A48" s="32" t="s">
        <v>229</v>
      </c>
      <c r="B48" s="31">
        <f t="shared" si="0"/>
        <v>6.181</v>
      </c>
      <c r="C48" s="31">
        <f t="shared" si="1"/>
        <v>1.4668</v>
      </c>
      <c r="D48" s="31">
        <v>0</v>
      </c>
      <c r="E48" s="31">
        <v>1.4668</v>
      </c>
      <c r="F48" s="31">
        <v>4.7142</v>
      </c>
    </row>
    <row r="49" spans="1:6">
      <c r="A49" s="32" t="s">
        <v>230</v>
      </c>
      <c r="B49" s="31">
        <f t="shared" si="0"/>
        <v>1.7247</v>
      </c>
      <c r="C49" s="31">
        <f t="shared" si="1"/>
        <v>1.6</v>
      </c>
      <c r="D49" s="31">
        <v>0</v>
      </c>
      <c r="E49" s="31">
        <v>1.6</v>
      </c>
      <c r="F49" s="31">
        <v>0.1247</v>
      </c>
    </row>
    <row r="50" spans="1:6">
      <c r="A50" s="32" t="s">
        <v>231</v>
      </c>
      <c r="B50" s="31">
        <f t="shared" si="0"/>
        <v>0.5138</v>
      </c>
      <c r="C50" s="31">
        <f t="shared" si="1"/>
        <v>0</v>
      </c>
      <c r="D50" s="31">
        <v>0</v>
      </c>
      <c r="E50" s="31">
        <v>0</v>
      </c>
      <c r="F50" s="31">
        <v>0.5138</v>
      </c>
    </row>
    <row r="51" spans="1:6">
      <c r="A51" s="32" t="s">
        <v>232</v>
      </c>
      <c r="B51" s="31">
        <f t="shared" si="0"/>
        <v>5.849491</v>
      </c>
      <c r="C51" s="31">
        <f t="shared" si="1"/>
        <v>3.359191</v>
      </c>
      <c r="D51" s="31">
        <v>0</v>
      </c>
      <c r="E51" s="31">
        <v>3.359191</v>
      </c>
      <c r="F51" s="31">
        <v>2.4903</v>
      </c>
    </row>
    <row r="52" spans="1:6">
      <c r="A52" s="32" t="s">
        <v>233</v>
      </c>
      <c r="B52" s="31">
        <f t="shared" si="0"/>
        <v>29.6351</v>
      </c>
      <c r="C52" s="31">
        <f t="shared" si="1"/>
        <v>24.3</v>
      </c>
      <c r="D52" s="31">
        <v>17.8</v>
      </c>
      <c r="E52" s="31">
        <v>6.5</v>
      </c>
      <c r="F52" s="31">
        <v>5.3351</v>
      </c>
    </row>
    <row r="53" spans="1:6">
      <c r="A53" s="32" t="s">
        <v>234</v>
      </c>
      <c r="B53" s="31">
        <f t="shared" si="0"/>
        <v>3.749212</v>
      </c>
      <c r="C53" s="31">
        <f t="shared" si="1"/>
        <v>2.089912</v>
      </c>
      <c r="D53" s="31">
        <v>0</v>
      </c>
      <c r="E53" s="31">
        <v>2.089912</v>
      </c>
      <c r="F53" s="31">
        <v>1.6593</v>
      </c>
    </row>
    <row r="54" spans="1:6">
      <c r="A54" s="32" t="s">
        <v>235</v>
      </c>
      <c r="B54" s="31">
        <f t="shared" si="0"/>
        <v>1.896313</v>
      </c>
      <c r="C54" s="31">
        <f t="shared" si="1"/>
        <v>1.596313</v>
      </c>
      <c r="D54" s="31">
        <v>0</v>
      </c>
      <c r="E54" s="31">
        <v>1.596313</v>
      </c>
      <c r="F54" s="31">
        <v>0.3</v>
      </c>
    </row>
    <row r="55" spans="1:6">
      <c r="A55" s="32" t="s">
        <v>236</v>
      </c>
      <c r="B55" s="31">
        <f t="shared" si="0"/>
        <v>9.58</v>
      </c>
      <c r="C55" s="31">
        <f t="shared" si="1"/>
        <v>9.58</v>
      </c>
      <c r="D55" s="31">
        <v>0</v>
      </c>
      <c r="E55" s="31">
        <v>9.58</v>
      </c>
      <c r="F55" s="31">
        <v>0</v>
      </c>
    </row>
    <row r="56" spans="1:6">
      <c r="A56" s="32" t="s">
        <v>237</v>
      </c>
      <c r="B56" s="31">
        <f t="shared" si="0"/>
        <v>10.09749</v>
      </c>
      <c r="C56" s="31">
        <f t="shared" si="1"/>
        <v>10.09749</v>
      </c>
      <c r="D56" s="31">
        <v>0</v>
      </c>
      <c r="E56" s="31">
        <v>10.09749</v>
      </c>
      <c r="F56" s="31">
        <v>0</v>
      </c>
    </row>
    <row r="57" spans="1:6">
      <c r="A57" s="32" t="s">
        <v>238</v>
      </c>
      <c r="B57" s="31">
        <f t="shared" si="0"/>
        <v>11.1471</v>
      </c>
      <c r="C57" s="31">
        <f t="shared" si="1"/>
        <v>9.2206</v>
      </c>
      <c r="D57" s="31">
        <v>0</v>
      </c>
      <c r="E57" s="31">
        <v>9.2206</v>
      </c>
      <c r="F57" s="31">
        <v>1.9265</v>
      </c>
    </row>
    <row r="58" spans="1:6">
      <c r="A58" s="32" t="s">
        <v>239</v>
      </c>
      <c r="B58" s="31">
        <f t="shared" si="0"/>
        <v>0.3826</v>
      </c>
      <c r="C58" s="31">
        <f t="shared" si="1"/>
        <v>0</v>
      </c>
      <c r="D58" s="31">
        <v>0</v>
      </c>
      <c r="E58" s="31">
        <v>0</v>
      </c>
      <c r="F58" s="31">
        <v>0.3826</v>
      </c>
    </row>
    <row r="59" spans="1:6">
      <c r="A59" s="32" t="s">
        <v>240</v>
      </c>
      <c r="B59" s="31">
        <f t="shared" si="0"/>
        <v>0.4674</v>
      </c>
      <c r="C59" s="31">
        <f t="shared" si="1"/>
        <v>0</v>
      </c>
      <c r="D59" s="31">
        <v>0</v>
      </c>
      <c r="E59" s="31">
        <v>0</v>
      </c>
      <c r="F59" s="31">
        <v>0.4674</v>
      </c>
    </row>
    <row r="60" spans="1:6">
      <c r="A60" s="32" t="s">
        <v>241</v>
      </c>
      <c r="B60" s="31">
        <f t="shared" si="0"/>
        <v>13.121588</v>
      </c>
      <c r="C60" s="31">
        <f t="shared" si="1"/>
        <v>6.408388</v>
      </c>
      <c r="D60" s="31"/>
      <c r="E60" s="31">
        <v>6.408388</v>
      </c>
      <c r="F60" s="31">
        <v>6.7132</v>
      </c>
    </row>
    <row r="61" spans="1:6">
      <c r="A61" s="33" t="s">
        <v>242</v>
      </c>
      <c r="B61" s="31">
        <f t="shared" si="0"/>
        <v>38.78682</v>
      </c>
      <c r="C61" s="31">
        <f t="shared" si="1"/>
        <v>32.63332</v>
      </c>
      <c r="D61" s="31">
        <v>20</v>
      </c>
      <c r="E61" s="31">
        <v>12.63332</v>
      </c>
      <c r="F61" s="31">
        <v>6.1535</v>
      </c>
    </row>
    <row r="62" spans="1:6">
      <c r="A62" s="32" t="s">
        <v>243</v>
      </c>
      <c r="B62" s="31">
        <f t="shared" si="0"/>
        <v>0.08</v>
      </c>
      <c r="C62" s="31">
        <f t="shared" si="1"/>
        <v>0</v>
      </c>
      <c r="D62" s="31">
        <v>0</v>
      </c>
      <c r="E62" s="31">
        <v>0</v>
      </c>
      <c r="F62" s="31">
        <v>0.08</v>
      </c>
    </row>
    <row r="63" spans="1:6">
      <c r="A63" s="32" t="s">
        <v>244</v>
      </c>
      <c r="B63" s="31">
        <f t="shared" si="0"/>
        <v>272.886441</v>
      </c>
      <c r="C63" s="31">
        <f t="shared" si="1"/>
        <v>272.384841</v>
      </c>
      <c r="D63" s="31">
        <v>192.384841</v>
      </c>
      <c r="E63" s="31">
        <v>80</v>
      </c>
      <c r="F63" s="31">
        <v>0.5016</v>
      </c>
    </row>
    <row r="64" spans="1:6">
      <c r="A64" s="32" t="s">
        <v>245</v>
      </c>
      <c r="B64" s="31">
        <f t="shared" si="0"/>
        <v>0.1238</v>
      </c>
      <c r="C64" s="31">
        <f t="shared" si="1"/>
        <v>0</v>
      </c>
      <c r="D64" s="31">
        <v>0</v>
      </c>
      <c r="E64" s="31">
        <v>0</v>
      </c>
      <c r="F64" s="31">
        <v>0.1238</v>
      </c>
    </row>
    <row r="65" spans="1:6">
      <c r="A65" s="32" t="s">
        <v>246</v>
      </c>
      <c r="B65" s="31">
        <f t="shared" si="0"/>
        <v>0.3768</v>
      </c>
      <c r="C65" s="31">
        <f t="shared" si="1"/>
        <v>0</v>
      </c>
      <c r="D65" s="31">
        <v>0</v>
      </c>
      <c r="E65" s="31">
        <v>0</v>
      </c>
      <c r="F65" s="31">
        <v>0.3768</v>
      </c>
    </row>
    <row r="66" spans="1:6">
      <c r="A66" s="32" t="s">
        <v>247</v>
      </c>
      <c r="B66" s="31">
        <f t="shared" si="0"/>
        <v>246.819168</v>
      </c>
      <c r="C66" s="31">
        <f t="shared" si="1"/>
        <v>236.558054</v>
      </c>
      <c r="D66" s="31">
        <v>120.92</v>
      </c>
      <c r="E66" s="31">
        <v>115.638054</v>
      </c>
      <c r="F66" s="31">
        <v>10.261114</v>
      </c>
    </row>
    <row r="67" spans="1:6">
      <c r="A67" s="32" t="s">
        <v>248</v>
      </c>
      <c r="B67" s="31">
        <f t="shared" si="0"/>
        <v>5.6918</v>
      </c>
      <c r="C67" s="31">
        <f t="shared" si="1"/>
        <v>4.56</v>
      </c>
      <c r="D67" s="31">
        <v>0</v>
      </c>
      <c r="E67" s="31">
        <v>4.56</v>
      </c>
      <c r="F67" s="31">
        <v>1.1318</v>
      </c>
    </row>
    <row r="68" spans="1:6">
      <c r="A68" s="32" t="s">
        <v>249</v>
      </c>
      <c r="B68" s="31">
        <f t="shared" si="0"/>
        <v>2.886681</v>
      </c>
      <c r="C68" s="31">
        <f t="shared" si="1"/>
        <v>0.900081</v>
      </c>
      <c r="D68" s="31">
        <v>0</v>
      </c>
      <c r="E68" s="31">
        <v>0.900081</v>
      </c>
      <c r="F68" s="31">
        <v>1.9866</v>
      </c>
    </row>
    <row r="69" spans="1:6">
      <c r="A69" s="32" t="s">
        <v>250</v>
      </c>
      <c r="B69" s="31">
        <f t="shared" si="0"/>
        <v>40.484101</v>
      </c>
      <c r="C69" s="31">
        <f t="shared" si="1"/>
        <v>40.484101</v>
      </c>
      <c r="D69" s="31">
        <v>0</v>
      </c>
      <c r="E69" s="31">
        <v>40.484101</v>
      </c>
      <c r="F69" s="31">
        <v>0</v>
      </c>
    </row>
    <row r="70" spans="1:6">
      <c r="A70" s="32" t="s">
        <v>251</v>
      </c>
      <c r="B70" s="31">
        <f t="shared" si="0"/>
        <v>0.065</v>
      </c>
      <c r="C70" s="31">
        <f t="shared" si="1"/>
        <v>0</v>
      </c>
      <c r="D70" s="31">
        <v>0</v>
      </c>
      <c r="E70" s="31">
        <v>0</v>
      </c>
      <c r="F70" s="31">
        <v>0.065</v>
      </c>
    </row>
    <row r="71" spans="1:6">
      <c r="A71" s="32" t="s">
        <v>252</v>
      </c>
      <c r="B71" s="31">
        <f t="shared" si="0"/>
        <v>5.382246</v>
      </c>
      <c r="C71" s="31">
        <f t="shared" si="1"/>
        <v>2.534646</v>
      </c>
      <c r="D71" s="31">
        <v>0</v>
      </c>
      <c r="E71" s="31">
        <v>2.534646</v>
      </c>
      <c r="F71" s="31">
        <v>2.8476</v>
      </c>
    </row>
    <row r="72" spans="1:6">
      <c r="A72" s="32" t="s">
        <v>253</v>
      </c>
      <c r="B72" s="31">
        <f t="shared" ref="B72:B94" si="2">C72+F72</f>
        <v>25.685643</v>
      </c>
      <c r="C72" s="31">
        <f t="shared" ref="C72:C94" si="3">SUM(D72:E72)</f>
        <v>22.838543</v>
      </c>
      <c r="D72" s="31">
        <v>20.705548</v>
      </c>
      <c r="E72" s="31">
        <v>2.132995</v>
      </c>
      <c r="F72" s="31">
        <v>2.8471</v>
      </c>
    </row>
    <row r="73" spans="1:6">
      <c r="A73" s="32" t="s">
        <v>254</v>
      </c>
      <c r="B73" s="31">
        <f t="shared" si="2"/>
        <v>23.640414</v>
      </c>
      <c r="C73" s="31">
        <f t="shared" si="3"/>
        <v>11.535614</v>
      </c>
      <c r="D73" s="31">
        <v>0</v>
      </c>
      <c r="E73" s="31">
        <v>11.535614</v>
      </c>
      <c r="F73" s="31">
        <v>12.1048</v>
      </c>
    </row>
    <row r="74" spans="1:6">
      <c r="A74" s="32" t="s">
        <v>255</v>
      </c>
      <c r="B74" s="31">
        <f t="shared" si="2"/>
        <v>12.046478</v>
      </c>
      <c r="C74" s="31">
        <f t="shared" si="3"/>
        <v>9.646478</v>
      </c>
      <c r="D74" s="31">
        <v>0</v>
      </c>
      <c r="E74" s="31">
        <v>9.646478</v>
      </c>
      <c r="F74" s="31">
        <v>2.4</v>
      </c>
    </row>
    <row r="75" spans="1:6">
      <c r="A75" s="32" t="s">
        <v>256</v>
      </c>
      <c r="B75" s="31">
        <f t="shared" si="2"/>
        <v>42.958495</v>
      </c>
      <c r="C75" s="31">
        <f t="shared" si="3"/>
        <v>42.573595</v>
      </c>
      <c r="D75" s="31">
        <v>33.48</v>
      </c>
      <c r="E75" s="31">
        <v>9.093595</v>
      </c>
      <c r="F75" s="31">
        <v>0.3849</v>
      </c>
    </row>
    <row r="76" spans="1:6">
      <c r="A76" s="32" t="s">
        <v>257</v>
      </c>
      <c r="B76" s="31">
        <f t="shared" si="2"/>
        <v>6.566</v>
      </c>
      <c r="C76" s="31">
        <f t="shared" si="3"/>
        <v>6.566</v>
      </c>
      <c r="D76" s="31">
        <v>0</v>
      </c>
      <c r="E76" s="31">
        <v>6.566</v>
      </c>
      <c r="F76" s="31">
        <v>0</v>
      </c>
    </row>
    <row r="77" spans="1:6">
      <c r="A77" s="32" t="s">
        <v>258</v>
      </c>
      <c r="B77" s="31">
        <f t="shared" si="2"/>
        <v>6.03689</v>
      </c>
      <c r="C77" s="31">
        <f t="shared" si="3"/>
        <v>6.03689</v>
      </c>
      <c r="D77" s="31">
        <v>0</v>
      </c>
      <c r="E77" s="31">
        <v>6.03689</v>
      </c>
      <c r="F77" s="31">
        <v>0</v>
      </c>
    </row>
    <row r="78" spans="1:6">
      <c r="A78" s="32" t="s">
        <v>259</v>
      </c>
      <c r="B78" s="31">
        <f t="shared" si="2"/>
        <v>10.940507</v>
      </c>
      <c r="C78" s="31">
        <f t="shared" si="3"/>
        <v>10.940507</v>
      </c>
      <c r="D78" s="31">
        <v>0</v>
      </c>
      <c r="E78" s="31">
        <v>10.940507</v>
      </c>
      <c r="F78" s="31">
        <v>0</v>
      </c>
    </row>
    <row r="79" spans="1:6">
      <c r="A79" s="32" t="s">
        <v>260</v>
      </c>
      <c r="B79" s="31">
        <f t="shared" si="2"/>
        <v>6.188979</v>
      </c>
      <c r="C79" s="31">
        <f t="shared" si="3"/>
        <v>6.188979</v>
      </c>
      <c r="D79" s="31">
        <v>0</v>
      </c>
      <c r="E79" s="31">
        <v>6.188979</v>
      </c>
      <c r="F79" s="31">
        <v>0</v>
      </c>
    </row>
    <row r="80" spans="1:6">
      <c r="A80" s="32" t="s">
        <v>261</v>
      </c>
      <c r="B80" s="31">
        <f t="shared" si="2"/>
        <v>5.302877</v>
      </c>
      <c r="C80" s="31">
        <f t="shared" si="3"/>
        <v>5.302877</v>
      </c>
      <c r="D80" s="31">
        <v>0</v>
      </c>
      <c r="E80" s="31">
        <v>5.302877</v>
      </c>
      <c r="F80" s="31">
        <v>0</v>
      </c>
    </row>
    <row r="81" spans="1:6">
      <c r="A81" s="32" t="s">
        <v>262</v>
      </c>
      <c r="B81" s="31">
        <f t="shared" si="2"/>
        <v>4.68</v>
      </c>
      <c r="C81" s="31">
        <f t="shared" si="3"/>
        <v>4.68</v>
      </c>
      <c r="D81" s="31">
        <v>0</v>
      </c>
      <c r="E81" s="31">
        <v>4.68</v>
      </c>
      <c r="F81" s="31">
        <v>0</v>
      </c>
    </row>
    <row r="82" spans="1:6">
      <c r="A82" s="32" t="s">
        <v>263</v>
      </c>
      <c r="B82" s="31">
        <f t="shared" si="2"/>
        <v>26.410167</v>
      </c>
      <c r="C82" s="31">
        <f t="shared" si="3"/>
        <v>14.677167</v>
      </c>
      <c r="D82" s="31">
        <v>0</v>
      </c>
      <c r="E82" s="31">
        <v>14.677167</v>
      </c>
      <c r="F82" s="31">
        <v>11.733</v>
      </c>
    </row>
    <row r="83" spans="1:6">
      <c r="A83" s="32" t="s">
        <v>264</v>
      </c>
      <c r="B83" s="31">
        <f t="shared" si="2"/>
        <v>1.1845</v>
      </c>
      <c r="C83" s="31">
        <f t="shared" si="3"/>
        <v>0</v>
      </c>
      <c r="D83" s="31">
        <v>0</v>
      </c>
      <c r="E83" s="31">
        <v>0</v>
      </c>
      <c r="F83" s="31">
        <v>1.1845</v>
      </c>
    </row>
    <row r="84" spans="1:6">
      <c r="A84" s="32" t="s">
        <v>265</v>
      </c>
      <c r="B84" s="31">
        <f t="shared" si="2"/>
        <v>1.943235</v>
      </c>
      <c r="C84" s="31">
        <f t="shared" si="3"/>
        <v>1.799235</v>
      </c>
      <c r="D84" s="31">
        <v>0</v>
      </c>
      <c r="E84" s="31">
        <v>1.799235</v>
      </c>
      <c r="F84" s="31">
        <v>0.144</v>
      </c>
    </row>
    <row r="85" spans="1:6">
      <c r="A85" s="32" t="s">
        <v>266</v>
      </c>
      <c r="B85" s="31">
        <f t="shared" si="2"/>
        <v>15.328582</v>
      </c>
      <c r="C85" s="31">
        <f t="shared" si="3"/>
        <v>8.329982</v>
      </c>
      <c r="D85" s="31">
        <v>0</v>
      </c>
      <c r="E85" s="31">
        <v>8.329982</v>
      </c>
      <c r="F85" s="31">
        <v>6.9986</v>
      </c>
    </row>
    <row r="86" spans="1:6">
      <c r="A86" s="32" t="s">
        <v>267</v>
      </c>
      <c r="B86" s="31">
        <f t="shared" si="2"/>
        <v>0.8232</v>
      </c>
      <c r="C86" s="31">
        <f t="shared" si="3"/>
        <v>0</v>
      </c>
      <c r="D86" s="31">
        <v>0</v>
      </c>
      <c r="E86" s="31">
        <v>0</v>
      </c>
      <c r="F86" s="31">
        <v>0.8232</v>
      </c>
    </row>
    <row r="87" spans="1:6">
      <c r="A87" s="32" t="s">
        <v>268</v>
      </c>
      <c r="B87" s="31">
        <f t="shared" si="2"/>
        <v>27.1033</v>
      </c>
      <c r="C87" s="31">
        <f t="shared" si="3"/>
        <v>26.35</v>
      </c>
      <c r="D87" s="31">
        <v>0</v>
      </c>
      <c r="E87" s="31">
        <v>26.35</v>
      </c>
      <c r="F87" s="31">
        <v>0.7533</v>
      </c>
    </row>
    <row r="88" spans="1:6">
      <c r="A88" s="32" t="s">
        <v>269</v>
      </c>
      <c r="B88" s="31">
        <f t="shared" si="2"/>
        <v>17.02773</v>
      </c>
      <c r="C88" s="31">
        <f t="shared" si="3"/>
        <v>13.08613</v>
      </c>
      <c r="D88" s="31">
        <v>0</v>
      </c>
      <c r="E88" s="31">
        <v>13.08613</v>
      </c>
      <c r="F88" s="31">
        <v>3.9416</v>
      </c>
    </row>
    <row r="89" spans="1:6">
      <c r="A89" s="32" t="s">
        <v>270</v>
      </c>
      <c r="B89" s="31">
        <f t="shared" si="2"/>
        <v>0.5237</v>
      </c>
      <c r="C89" s="31">
        <f t="shared" si="3"/>
        <v>0.046</v>
      </c>
      <c r="D89" s="31">
        <v>0</v>
      </c>
      <c r="E89" s="31">
        <v>0.046</v>
      </c>
      <c r="F89" s="31">
        <v>0.4777</v>
      </c>
    </row>
    <row r="90" spans="1:6">
      <c r="A90" s="32" t="s">
        <v>271</v>
      </c>
      <c r="B90" s="31">
        <f t="shared" si="2"/>
        <v>3.1184</v>
      </c>
      <c r="C90" s="31">
        <f t="shared" si="3"/>
        <v>2.7</v>
      </c>
      <c r="D90" s="31">
        <v>0</v>
      </c>
      <c r="E90" s="31">
        <v>2.7</v>
      </c>
      <c r="F90" s="31">
        <v>0.4184</v>
      </c>
    </row>
    <row r="91" spans="1:6">
      <c r="A91" s="32" t="s">
        <v>272</v>
      </c>
      <c r="B91" s="31">
        <f t="shared" si="2"/>
        <v>6.1064</v>
      </c>
      <c r="C91" s="31">
        <f t="shared" si="3"/>
        <v>2.42</v>
      </c>
      <c r="D91" s="31">
        <v>0</v>
      </c>
      <c r="E91" s="31">
        <v>2.42</v>
      </c>
      <c r="F91" s="31">
        <v>3.6864</v>
      </c>
    </row>
    <row r="92" spans="1:6">
      <c r="A92" s="32" t="s">
        <v>273</v>
      </c>
      <c r="B92" s="31">
        <f t="shared" si="2"/>
        <v>1.368089</v>
      </c>
      <c r="C92" s="31">
        <f t="shared" si="3"/>
        <v>1.368089</v>
      </c>
      <c r="D92" s="31">
        <v>0</v>
      </c>
      <c r="E92" s="31">
        <v>1.368089</v>
      </c>
      <c r="F92" s="31">
        <v>0</v>
      </c>
    </row>
    <row r="93" spans="1:6">
      <c r="A93" s="32" t="s">
        <v>274</v>
      </c>
      <c r="B93" s="31">
        <f t="shared" si="2"/>
        <v>52.273845</v>
      </c>
      <c r="C93" s="31">
        <f t="shared" si="3"/>
        <v>49.918445</v>
      </c>
      <c r="D93" s="31">
        <v>35.7918</v>
      </c>
      <c r="E93" s="31">
        <v>14.126645</v>
      </c>
      <c r="F93" s="31">
        <v>2.3554</v>
      </c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Zeros="0" workbookViewId="0">
      <selection activeCell="K10" sqref="K10"/>
    </sheetView>
  </sheetViews>
  <sheetFormatPr defaultColWidth="9" defaultRowHeight="13.5" outlineLevelCol="5"/>
  <cols>
    <col min="1" max="1" width="31" customWidth="1"/>
    <col min="2" max="2" width="12.7583333333333" customWidth="1"/>
    <col min="3" max="3" width="12.1333333333333" customWidth="1"/>
    <col min="4" max="4" width="12.5" customWidth="1"/>
    <col min="5" max="5" width="13.775" customWidth="1"/>
    <col min="6" max="6" width="12.6333333333333" style="1" customWidth="1"/>
    <col min="8" max="8" width="12.8916666666667"/>
    <col min="9" max="9" width="11.775"/>
  </cols>
  <sheetData>
    <row r="1" spans="1:1">
      <c r="A1" s="2" t="s">
        <v>275</v>
      </c>
    </row>
    <row r="2" ht="35" customHeight="1" spans="1:6">
      <c r="A2" s="3" t="s">
        <v>276</v>
      </c>
      <c r="B2" s="3"/>
      <c r="C2" s="3"/>
      <c r="D2" s="3"/>
      <c r="E2" s="3"/>
      <c r="F2" s="3"/>
    </row>
    <row r="3" ht="18" customHeight="1" spans="6:6">
      <c r="F3" s="4" t="s">
        <v>2</v>
      </c>
    </row>
    <row r="4" ht="28" customHeight="1" spans="1:6">
      <c r="A4" s="5" t="s">
        <v>277</v>
      </c>
      <c r="B4" s="5" t="s">
        <v>278</v>
      </c>
      <c r="C4" s="6" t="s">
        <v>279</v>
      </c>
      <c r="D4" s="6" t="s">
        <v>280</v>
      </c>
      <c r="E4" s="7" t="s">
        <v>281</v>
      </c>
      <c r="F4" s="8" t="s">
        <v>282</v>
      </c>
    </row>
    <row r="5" ht="39" customHeight="1" spans="1:6">
      <c r="A5" s="9" t="s">
        <v>283</v>
      </c>
      <c r="B5" s="10">
        <v>261628.7</v>
      </c>
      <c r="C5" s="10">
        <v>109798.06</v>
      </c>
      <c r="D5" s="10">
        <v>45051.55</v>
      </c>
      <c r="E5" s="10">
        <v>326375.21</v>
      </c>
      <c r="F5" s="10">
        <f>C5-D5</f>
        <v>64746.51</v>
      </c>
    </row>
    <row r="6" ht="40" customHeight="1" spans="1:6">
      <c r="A6" s="9" t="s">
        <v>284</v>
      </c>
      <c r="B6" s="10">
        <f>SUM(B7:B9)</f>
        <v>93819.5369</v>
      </c>
      <c r="C6" s="10">
        <v>0</v>
      </c>
      <c r="D6" s="10">
        <f>SUM(D7:D9)</f>
        <v>11792.32</v>
      </c>
      <c r="E6" s="10">
        <f>SUM(E7:E9)</f>
        <v>82027.2169</v>
      </c>
      <c r="F6" s="10">
        <v>-11792.32</v>
      </c>
    </row>
    <row r="7" ht="42" customHeight="1" spans="1:6">
      <c r="A7" s="11" t="s">
        <v>285</v>
      </c>
      <c r="B7" s="12">
        <v>56122.9169</v>
      </c>
      <c r="C7" s="12">
        <v>0</v>
      </c>
      <c r="D7" s="12">
        <v>9439</v>
      </c>
      <c r="E7" s="12">
        <v>46683.9169</v>
      </c>
      <c r="F7" s="12">
        <v>-9439</v>
      </c>
    </row>
    <row r="8" ht="40" customHeight="1" spans="1:6">
      <c r="A8" s="11" t="s">
        <v>286</v>
      </c>
      <c r="B8" s="12">
        <v>25100</v>
      </c>
      <c r="C8" s="12">
        <v>0</v>
      </c>
      <c r="D8" s="12">
        <v>1725</v>
      </c>
      <c r="E8" s="12">
        <v>23375</v>
      </c>
      <c r="F8" s="12">
        <v>-1725</v>
      </c>
    </row>
    <row r="9" ht="42" customHeight="1" spans="1:6">
      <c r="A9" s="11" t="s">
        <v>287</v>
      </c>
      <c r="B9" s="12">
        <v>12596.62</v>
      </c>
      <c r="C9" s="12">
        <v>0</v>
      </c>
      <c r="D9" s="12">
        <v>628.320000000002</v>
      </c>
      <c r="E9" s="12">
        <v>11968.3</v>
      </c>
      <c r="F9" s="12">
        <v>-628.320000000002</v>
      </c>
    </row>
    <row r="10" ht="41" customHeight="1" spans="1:6">
      <c r="A10" s="9" t="s">
        <v>288</v>
      </c>
      <c r="B10" s="10">
        <v>49</v>
      </c>
      <c r="C10" s="10"/>
      <c r="D10" s="10">
        <v>49</v>
      </c>
      <c r="E10" s="10">
        <v>0</v>
      </c>
      <c r="F10" s="10">
        <v>-49</v>
      </c>
    </row>
    <row r="11" ht="36" customHeight="1" spans="1:6">
      <c r="A11" s="13" t="s">
        <v>289</v>
      </c>
      <c r="B11" s="10">
        <v>49</v>
      </c>
      <c r="C11" s="12"/>
      <c r="D11" s="10">
        <v>49</v>
      </c>
      <c r="E11" s="12">
        <v>0</v>
      </c>
      <c r="F11" s="10">
        <v>-49</v>
      </c>
    </row>
    <row r="12" ht="40" customHeight="1" spans="1:6">
      <c r="A12" s="14" t="s">
        <v>290</v>
      </c>
      <c r="B12" s="10">
        <f>B5+B6+B10</f>
        <v>355497.2369</v>
      </c>
      <c r="C12" s="10">
        <f>C5+C6+C10</f>
        <v>109798.06</v>
      </c>
      <c r="D12" s="10">
        <f>D5+D6+D10</f>
        <v>56892.87</v>
      </c>
      <c r="E12" s="10">
        <f>E5+E6+E10</f>
        <v>408402.4269</v>
      </c>
      <c r="F12" s="10">
        <f>F5+F6+F10</f>
        <v>52905.19</v>
      </c>
    </row>
  </sheetData>
  <mergeCells count="1">
    <mergeCell ref="A2:F2"/>
  </mergeCells>
  <pageMargins left="0.944444444444444" right="0.9444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2023年一般公共财政收支决算总表</vt:lpstr>
      <vt:lpstr>2023年政府性基金收支决算总表</vt:lpstr>
      <vt:lpstr>2023年社会保险基金预算收支及结余情况表</vt:lpstr>
      <vt:lpstr>2023年部门收支决算总表</vt:lpstr>
      <vt:lpstr>2023年度“三公”经费决算公开表</vt:lpstr>
      <vt:lpstr>2023年地方政府性债务情况总表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潇Wow</cp:lastModifiedBy>
  <dcterms:created xsi:type="dcterms:W3CDTF">2022-06-28T09:20:00Z</dcterms:created>
  <dcterms:modified xsi:type="dcterms:W3CDTF">2024-07-05T08:08:00Z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51AEAC85AF5D42E1A3D6F19BD61B0648_13</vt:lpwstr>
  </property>
  <property fmtid="{D5CDD505-2E9C-101B-9397-08002B2CF9AE}" pid="3" name="KSOProductBuildVer">
    <vt:lpwstr>2052-12.1.0.16929</vt:lpwstr>
  </property>
</Properties>
</file>