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1"/>
  </bookViews>
  <sheets>
    <sheet name="一般公共预算收支总表" sheetId="1" r:id="rId1"/>
    <sheet name="一般公共预算支出项目汇总表" sheetId="4" r:id="rId2"/>
    <sheet name="地方财政预算收入科目汇总表" sheetId="2" r:id="rId3"/>
    <sheet name="一般公共预算支出科目汇总表" sheetId="3" r:id="rId4"/>
    <sheet name="部门预算项目经费情况表" sheetId="5" r:id="rId5"/>
    <sheet name="上级转移支付情况表" sheetId="11" r:id="rId6"/>
    <sheet name="民生配套和专项工作经费预算明细表" sheetId="6" r:id="rId7"/>
    <sheet name="政府性基金预算收支总表" sheetId="7" r:id="rId8"/>
    <sheet name="政府性基金城乡社区支出项目经费表" sheetId="10" r:id="rId9"/>
    <sheet name="社会保险基金收支预算总表 " sheetId="8" r:id="rId10"/>
    <sheet name="政府性债务情况总表" sheetId="9" r:id="rId11"/>
    <sheet name="部门预算收支总表" sheetId="13" r:id="rId12"/>
    <sheet name="“三公”经费预算控制数" sheetId="12" r:id="rId13"/>
  </sheets>
  <definedNames>
    <definedName name="_xlnm._FilterDatabase" localSheetId="4" hidden="1">部门预算项目经费情况表!$A$4:$IV$829</definedName>
    <definedName name="_xlnm._FilterDatabase" localSheetId="6" hidden="1">民生配套和专项工作经费预算明细表!$A$4:$O$69</definedName>
    <definedName name="_xlnm._FilterDatabase" localSheetId="12" hidden="1">“三公”经费预算控制数!$A$6:$Q$109</definedName>
    <definedName name="_xlnm.Print_Titles" localSheetId="12">“三公”经费预算控制数!$4:$5</definedName>
    <definedName name="_xlnm.Print_Titles" localSheetId="4">部门预算项目经费情况表!$4:$4</definedName>
    <definedName name="_xlnm.Print_Titles" localSheetId="6">民生配套和专项工作经费预算明细表!$4:$4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作者</author>
  </authors>
  <commentList>
    <comment ref="G11" authorId="0">
      <text>
        <r>
          <rPr>
            <b/>
            <sz val="9"/>
            <rFont val="宋体"/>
            <charset val="134"/>
          </rPr>
          <t>Administrator:</t>
        </r>
        <r>
          <rPr>
            <sz val="9"/>
            <rFont val="宋体"/>
            <charset val="134"/>
          </rPr>
          <t xml:space="preserve">
含专门委员会经费24万元、委室经费14.4万元、规范性文件备案审查4万元、人大“五行”活动专项经费40万元、人大执法检查专项经费4.8万元、预算审查8万元、人大制度研究和宣传工作8万元、宪法法律宣传监督和信访维稳8万元、省市人大代表联系群众平台工作经费4万元、人大工作网络宣传培训经费12万元、全国人大代表履职工作经费8万元、代表培训费28万元、立法经费40万元、财政联网预算监督平台20万元，市人大常委会立法联系点经费5万元，人大机关履职工作经费21.6万元</t>
        </r>
      </text>
    </comment>
    <comment ref="G13" authorId="0">
      <text>
        <r>
          <rPr>
            <b/>
            <sz val="9"/>
            <rFont val="宋体"/>
            <charset val="134"/>
          </rPr>
          <t>Administrator:</t>
        </r>
        <r>
          <rPr>
            <sz val="9"/>
            <rFont val="宋体"/>
            <charset val="134"/>
          </rPr>
          <t xml:space="preserve">
田连钊书记批示</t>
        </r>
      </text>
    </comment>
    <comment ref="G15" authorId="0">
      <text>
        <r>
          <rPr>
            <b/>
            <sz val="9"/>
            <rFont val="宋体"/>
            <charset val="134"/>
          </rPr>
          <t>Administrator:</t>
        </r>
        <r>
          <rPr>
            <sz val="9"/>
            <rFont val="宋体"/>
            <charset val="134"/>
          </rPr>
          <t xml:space="preserve">
门面租金1.85</t>
        </r>
      </text>
    </comment>
    <comment ref="G19" authorId="0">
      <text>
        <r>
          <rPr>
            <b/>
            <sz val="9"/>
            <rFont val="宋体"/>
            <charset val="134"/>
          </rPr>
          <t>Administrator:</t>
        </r>
        <r>
          <rPr>
            <sz val="9"/>
            <rFont val="宋体"/>
            <charset val="134"/>
          </rPr>
          <t xml:space="preserve">
县委常委会会议纪要[2021]第26次：同意安排县政协九届一次会议工作经费。</t>
        </r>
      </text>
    </comment>
    <comment ref="G20" authorId="0">
      <text>
        <r>
          <rPr>
            <b/>
            <sz val="9"/>
            <rFont val="宋体"/>
            <charset val="134"/>
          </rPr>
          <t>Administrator:</t>
        </r>
        <r>
          <rPr>
            <sz val="9"/>
            <rFont val="宋体"/>
            <charset val="134"/>
          </rPr>
          <t xml:space="preserve">
，173人，100元/人/月</t>
        </r>
      </text>
    </comment>
    <comment ref="G21" authorId="0">
      <text>
        <r>
          <rPr>
            <b/>
            <sz val="9"/>
            <rFont val="宋体"/>
            <charset val="134"/>
          </rPr>
          <t>Administrator:</t>
        </r>
        <r>
          <rPr>
            <sz val="9"/>
            <rFont val="宋体"/>
            <charset val="134"/>
          </rPr>
          <t xml:space="preserve">
含专门委员会经费24万元、委室经费14.4万元、规范性文件备案审查4万元、人大“五行”活动专项经费40万元、人大执法检查专项经费4.8万元、预算审查8万元、人大制度研究和宣传工作8万元、宪法法律宣传监督和信访维稳8万元、省市人大代表联系群众平台工作经费4万元、人大工作网络宣传培训经费12万元、全国人大代表履职工作经费8万元、代表培训费28万元、立法经费40万元、财政联网预算监督平台20万元，市人大常委会立法联系点经费5万元，人大机关履职工作经费21.6万元</t>
        </r>
      </text>
    </comment>
    <comment ref="G25" authorId="0">
      <text>
        <r>
          <rPr>
            <b/>
            <sz val="9"/>
            <rFont val="宋体"/>
            <charset val="134"/>
          </rPr>
          <t>Administrator:</t>
        </r>
        <r>
          <rPr>
            <sz val="9"/>
            <rFont val="宋体"/>
            <charset val="134"/>
          </rPr>
          <t xml:space="preserve">
中办发[2021]57号、怀发电[2022]3号、靖办[2022]31号文件。预估专题议政性常委会8万（每年至少开展1次），重要协商活动5万元（每年至少开展4次）</t>
        </r>
      </text>
    </comment>
    <comment ref="G31" authorId="0">
      <text>
        <r>
          <rPr>
            <b/>
            <sz val="9"/>
            <rFont val="宋体"/>
            <charset val="134"/>
          </rPr>
          <t>Administrator:</t>
        </r>
        <r>
          <rPr>
            <sz val="9"/>
            <rFont val="宋体"/>
            <charset val="134"/>
          </rPr>
          <t xml:space="preserve">
2年门面租金收入，依据门面出租合同</t>
        </r>
      </text>
    </comment>
    <comment ref="G35" authorId="0">
      <text>
        <r>
          <rPr>
            <b/>
            <sz val="9"/>
            <rFont val="宋体"/>
            <charset val="134"/>
          </rPr>
          <t>Administrator:</t>
        </r>
        <r>
          <rPr>
            <sz val="9"/>
            <rFont val="宋体"/>
            <charset val="134"/>
          </rPr>
          <t xml:space="preserve">
含妇女儿童事业发展专项经费、妇儿工委经费“一人一元”、“六一”、“三八”及相关会议活动等所有专项工作经费，按实际用途和明细 专项审批</t>
        </r>
      </text>
    </comment>
    <comment ref="G36" authorId="0">
      <text>
        <r>
          <rPr>
            <b/>
            <sz val="9"/>
            <rFont val="宋体"/>
            <charset val="134"/>
          </rPr>
          <t>Administrator:</t>
        </r>
        <r>
          <rPr>
            <sz val="9"/>
            <rFont val="宋体"/>
            <charset val="134"/>
          </rPr>
          <t xml:space="preserve">
含妇女儿童事业发展专项经费、妇儿工委经费“一人一元”、“六一”、“三八”及相关会议活动等所有专项工作经费，按实际用途和明细 专项审批</t>
        </r>
      </text>
    </comment>
    <comment ref="G37" authorId="0">
      <text>
        <r>
          <rPr>
            <b/>
            <sz val="9"/>
            <rFont val="宋体"/>
            <charset val="134"/>
          </rPr>
          <t>Administrator:</t>
        </r>
        <r>
          <rPr>
            <sz val="9"/>
            <rFont val="宋体"/>
            <charset val="134"/>
          </rPr>
          <t xml:space="preserve">
八届县委第13次县委常委会（扩大）会议纪要：同意解决婚姻调解委员会工作经费每年6万元（用于购买社会服务，聘请专职婚姻调解员）。</t>
        </r>
      </text>
    </comment>
    <comment ref="G41" authorId="0">
      <text>
        <r>
          <rPr>
            <b/>
            <sz val="9"/>
            <rFont val="宋体"/>
            <charset val="134"/>
          </rPr>
          <t>Administrator:</t>
        </r>
        <r>
          <rPr>
            <sz val="9"/>
            <rFont val="宋体"/>
            <charset val="134"/>
          </rPr>
          <t xml:space="preserve">
怀办发[2018]3号，乡镇街道团组织不少于2万元，且村（社区）每年不少于5000元。按每个乡镇1.6万元分配，1.6*16=25.6万。</t>
        </r>
      </text>
    </comment>
    <comment ref="G42" authorId="0">
      <text>
        <r>
          <rPr>
            <b/>
            <sz val="9"/>
            <rFont val="宋体"/>
            <charset val="134"/>
          </rPr>
          <t>Administrator:</t>
        </r>
        <r>
          <rPr>
            <sz val="9"/>
            <rFont val="宋体"/>
            <charset val="134"/>
          </rPr>
          <t xml:space="preserve">
八届县委第13次县委常委会（扩大）会议纪要：同意解决少先队工作经费5万元，并纳入每年县财政预算。</t>
        </r>
      </text>
    </comment>
    <comment ref="G46" authorId="0">
      <text>
        <r>
          <rPr>
            <b/>
            <sz val="9"/>
            <rFont val="宋体"/>
            <charset val="134"/>
          </rPr>
          <t>Administrator:</t>
        </r>
        <r>
          <rPr>
            <sz val="9"/>
            <rFont val="宋体"/>
            <charset val="134"/>
          </rPr>
          <t xml:space="preserve">
根据八届县委第46次县委常委会（扩大）会议，原则同意由财政每年解决科普大篷车日常运行及人员经费5万元，并纳入县财政预算。</t>
        </r>
      </text>
    </comment>
    <comment ref="G48" authorId="0">
      <text>
        <r>
          <rPr>
            <b/>
            <sz val="9"/>
            <rFont val="宋体"/>
            <charset val="134"/>
          </rPr>
          <t>Administrator:</t>
        </r>
        <r>
          <rPr>
            <sz val="9"/>
            <rFont val="宋体"/>
            <charset val="134"/>
          </rPr>
          <t xml:space="preserve">
省市绩效考核要求开展全国科技工作者日，科技活动周，三下乡科技活动开展及优秀科技工作者评选等.根据往年科协保持基本运转所需费用预算测算.靖财函｛2019｝2号， 怀科协联发{2022}4号、怀全科组发{2022}1号。根据相关文件及实际工作需求。</t>
        </r>
      </text>
    </comment>
    <comment ref="G54" authorId="0">
      <text>
        <r>
          <rPr>
            <b/>
            <sz val="9"/>
            <rFont val="宋体"/>
            <charset val="134"/>
          </rPr>
          <t>Administrator:</t>
        </r>
        <r>
          <rPr>
            <sz val="9"/>
            <rFont val="宋体"/>
            <charset val="134"/>
          </rPr>
          <t xml:space="preserve">
（湘办发电【2019】72号文件），四大家等党、政主要政权机构、组织办公楼维修改造资），建议参照去年执行。</t>
        </r>
      </text>
    </comment>
    <comment ref="G56" authorId="0">
      <text>
        <r>
          <rPr>
            <b/>
            <sz val="9"/>
            <rFont val="宋体"/>
            <charset val="134"/>
          </rPr>
          <t>Administrator:</t>
        </r>
        <r>
          <rPr>
            <sz val="9"/>
            <rFont val="宋体"/>
            <charset val="134"/>
          </rPr>
          <t xml:space="preserve">
县委常委会【2016】18号文件，平台21辆公务用车，按每年4万元/车测算，共计84万元。</t>
        </r>
      </text>
    </comment>
    <comment ref="G57" authorId="0">
      <text>
        <r>
          <rPr>
            <b/>
            <sz val="9"/>
            <rFont val="宋体"/>
            <charset val="134"/>
          </rPr>
          <t>Administrator:</t>
        </r>
        <r>
          <rPr>
            <sz val="9"/>
            <rFont val="宋体"/>
            <charset val="134"/>
          </rPr>
          <t xml:space="preserve">
县委常委会【2016】18号，按15人×4.8万元=72万元。</t>
        </r>
      </text>
    </comment>
    <comment ref="G58" authorId="0">
      <text>
        <r>
          <rPr>
            <b/>
            <sz val="9"/>
            <rFont val="宋体"/>
            <charset val="134"/>
          </rPr>
          <t>Administrator:</t>
        </r>
        <r>
          <rPr>
            <sz val="9"/>
            <rFont val="宋体"/>
            <charset val="134"/>
          </rPr>
          <t xml:space="preserve">
除安保、司乘人员外，还有11名后勤临聘人员（其中7名食堂、会议室3人、办公室1人），按每人每年4.8万元人员经经费测算：4.8*11=52.8万元。</t>
        </r>
      </text>
    </comment>
    <comment ref="G60" authorId="0">
      <text>
        <r>
          <rPr>
            <b/>
            <sz val="9"/>
            <rFont val="宋体"/>
            <charset val="134"/>
          </rPr>
          <t>Administrator:</t>
        </r>
        <r>
          <rPr>
            <sz val="9"/>
            <rFont val="宋体"/>
            <charset val="134"/>
          </rPr>
          <t xml:space="preserve">
政府常务会议【2021】75次会议纪要,同意解决城市生活垃圾分类工作经费20万元（含机关事务中心10万元）</t>
        </r>
      </text>
    </comment>
    <comment ref="G61" authorId="0">
      <text>
        <r>
          <rPr>
            <b/>
            <sz val="9"/>
            <rFont val="宋体"/>
            <charset val="134"/>
          </rPr>
          <t>Administrator:</t>
        </r>
        <r>
          <rPr>
            <sz val="9"/>
            <rFont val="宋体"/>
            <charset val="134"/>
          </rPr>
          <t xml:space="preserve">
2021年保安签订合同（39万元）、补充合同（10万元）（原36万元、增加13万元），合计49万元。根据院内保安现状，经领导同意增加1人，按14人测算。</t>
        </r>
      </text>
    </comment>
    <comment ref="G62" authorId="0">
      <text>
        <r>
          <rPr>
            <b/>
            <sz val="9"/>
            <rFont val="宋体"/>
            <charset val="134"/>
          </rPr>
          <t>Administrator:</t>
        </r>
        <r>
          <rPr>
            <sz val="9"/>
            <rFont val="宋体"/>
            <charset val="134"/>
          </rPr>
          <t xml:space="preserve">
县委常委第32次会议</t>
        </r>
      </text>
    </comment>
    <comment ref="G68" authorId="0">
      <text>
        <r>
          <rPr>
            <b/>
            <sz val="9"/>
            <rFont val="宋体"/>
            <charset val="134"/>
          </rPr>
          <t>Administrator:</t>
        </r>
        <r>
          <rPr>
            <sz val="9"/>
            <rFont val="宋体"/>
            <charset val="134"/>
          </rPr>
          <t xml:space="preserve">
门面出租收入3.87万（任务数）</t>
        </r>
      </text>
    </comment>
    <comment ref="G71" authorId="0">
      <text>
        <r>
          <rPr>
            <b/>
            <sz val="9"/>
            <rFont val="宋体"/>
            <charset val="134"/>
          </rPr>
          <t>Administrator:</t>
        </r>
        <r>
          <rPr>
            <sz val="9"/>
            <rFont val="宋体"/>
            <charset val="134"/>
          </rPr>
          <t xml:space="preserve">
七届政府第17次常务会“同意县财政安排四个村社区戒毒（康复）工作经费4万，禁毒协会经费2万。”</t>
        </r>
      </text>
    </comment>
    <comment ref="G74" authorId="0">
      <text>
        <r>
          <rPr>
            <b/>
            <sz val="9"/>
            <rFont val="宋体"/>
            <charset val="134"/>
          </rPr>
          <t>Administrator:</t>
        </r>
        <r>
          <rPr>
            <sz val="9"/>
            <rFont val="宋体"/>
            <charset val="134"/>
          </rPr>
          <t xml:space="preserve">
“同意将2022年在册吸毒人员全员毒品毛发检测费用30.9万元、公职人员毛发抽检费用13.9万元、城市污水溯源检测费用28.8万元，共计73.6万元纳入县财政预算。”据实拨付。</t>
        </r>
      </text>
    </comment>
    <comment ref="G82" authorId="0">
      <text>
        <r>
          <rPr>
            <b/>
            <sz val="9"/>
            <rFont val="宋体"/>
            <charset val="134"/>
          </rPr>
          <t>Administrator:</t>
        </r>
        <r>
          <rPr>
            <sz val="9"/>
            <rFont val="宋体"/>
            <charset val="134"/>
          </rPr>
          <t xml:space="preserve">
《国家统计局关于做好第五次全国经济普查经费预算编制相关工作的通知》（国统字【2022】68号、《湖南省统计局关于做好第五次全国经济普查经费预算编制相关工作的通知》（湘统函【2022】14号和《关于做好湖南省第五次全国经济普查数据筹备工作的通知》（湘经普筹备办【2022】1号，项目期限2023-2024年。共计378.6万元。</t>
        </r>
      </text>
    </comment>
    <comment ref="G89" authorId="0">
      <text>
        <r>
          <rPr>
            <b/>
            <sz val="9"/>
            <rFont val="宋体"/>
            <charset val="134"/>
          </rPr>
          <t>Administrator:</t>
        </r>
        <r>
          <rPr>
            <sz val="9"/>
            <rFont val="宋体"/>
            <charset val="134"/>
          </rPr>
          <t xml:space="preserve">
湘财市县[2021]9号湖南省财政厅关于“十四五”时期开展乡镇财政所建设工作的通知（标准化财政所建设经费、财政事务中心及各乡镇财政所工作经费）</t>
        </r>
      </text>
    </comment>
    <comment ref="G96" authorId="0">
      <text>
        <r>
          <rPr>
            <b/>
            <sz val="9"/>
            <rFont val="宋体"/>
            <charset val="134"/>
          </rPr>
          <t>Administrator:</t>
        </r>
        <r>
          <rPr>
            <sz val="9"/>
            <rFont val="宋体"/>
            <charset val="134"/>
          </rPr>
          <t xml:space="preserve">
七届政府常务会第31次，同意安排综合治税平台运维费10万。</t>
        </r>
      </text>
    </comment>
    <comment ref="G97" authorId="0">
      <text>
        <r>
          <rPr>
            <b/>
            <sz val="9"/>
            <rFont val="宋体"/>
            <charset val="134"/>
          </rPr>
          <t>Administrator:</t>
        </r>
        <r>
          <rPr>
            <sz val="9"/>
            <rFont val="宋体"/>
            <charset val="134"/>
          </rPr>
          <t xml:space="preserve">
2024年国有资产有偿使用收入（单位门面场地租金）成本返还32万。</t>
        </r>
      </text>
    </comment>
    <comment ref="G100" authorId="0">
      <text>
        <r>
          <rPr>
            <b/>
            <sz val="9"/>
            <rFont val="宋体"/>
            <charset val="134"/>
          </rPr>
          <t>Administrator:</t>
        </r>
        <r>
          <rPr>
            <sz val="9"/>
            <rFont val="宋体"/>
            <charset val="134"/>
          </rPr>
          <t xml:space="preserve">
政府常务会议纪要（2017）第4次</t>
        </r>
      </text>
    </comment>
    <comment ref="G101" authorId="0">
      <text>
        <r>
          <rPr>
            <b/>
            <sz val="9"/>
            <rFont val="宋体"/>
            <charset val="134"/>
          </rPr>
          <t>Administrator:</t>
        </r>
        <r>
          <rPr>
            <sz val="9"/>
            <rFont val="宋体"/>
            <charset val="134"/>
          </rPr>
          <t xml:space="preserve">
七届政府第25次常务会</t>
        </r>
      </text>
    </comment>
    <comment ref="G102" authorId="0">
      <text>
        <r>
          <rPr>
            <b/>
            <sz val="9"/>
            <rFont val="宋体"/>
            <charset val="134"/>
          </rPr>
          <t>Administrator:</t>
        </r>
        <r>
          <rPr>
            <sz val="9"/>
            <rFont val="宋体"/>
            <charset val="134"/>
          </rPr>
          <t xml:space="preserve">
根据人社部发【2011】19《关于调整几件监察办案人员补贴标准的通知》及靖财联【2020】72号《关于进一步明确特殊岗位津贴项目的通知》，从2011年起审计人员工作补贴标准为每人220元，2024年审计津贴为：220*25*12=66000。</t>
        </r>
      </text>
    </comment>
    <comment ref="G106" authorId="0">
      <text>
        <r>
          <rPr>
            <b/>
            <sz val="9"/>
            <rFont val="宋体"/>
            <charset val="134"/>
          </rPr>
          <t>Administrator:</t>
        </r>
        <r>
          <rPr>
            <sz val="9"/>
            <rFont val="宋体"/>
            <charset val="134"/>
          </rPr>
          <t xml:space="preserve">
2021年2月8日县委常委会研究意见及关于印发《湖南省机构编制部门接入使用电子政务内网工作方案》的通知（湘厅网办字[2020]11号）文件等。</t>
        </r>
      </text>
    </comment>
    <comment ref="G107" authorId="0">
      <text>
        <r>
          <rPr>
            <b/>
            <sz val="9"/>
            <rFont val="宋体"/>
            <charset val="134"/>
          </rPr>
          <t>Administrator:</t>
        </r>
        <r>
          <rPr>
            <sz val="9"/>
            <rFont val="宋体"/>
            <charset val="134"/>
          </rPr>
          <t xml:space="preserve">
省政府第282号令</t>
        </r>
      </text>
    </comment>
    <comment ref="G113" authorId="0">
      <text>
        <r>
          <rPr>
            <b/>
            <sz val="9"/>
            <rFont val="宋体"/>
            <charset val="134"/>
          </rPr>
          <t>Administrator:</t>
        </r>
        <r>
          <rPr>
            <sz val="9"/>
            <rFont val="宋体"/>
            <charset val="134"/>
          </rPr>
          <t xml:space="preserve">
县委常委会会议纪要[2014]5号</t>
        </r>
      </text>
    </comment>
    <comment ref="G114" authorId="0">
      <text>
        <r>
          <rPr>
            <b/>
            <sz val="9"/>
            <rFont val="宋体"/>
            <charset val="134"/>
          </rPr>
          <t>Administrator:</t>
        </r>
        <r>
          <rPr>
            <sz val="9"/>
            <rFont val="宋体"/>
            <charset val="134"/>
          </rPr>
          <t xml:space="preserve">
罚没收入150万</t>
        </r>
      </text>
    </comment>
    <comment ref="G117" authorId="0">
      <text>
        <r>
          <rPr>
            <b/>
            <sz val="9"/>
            <rFont val="宋体"/>
            <charset val="134"/>
          </rPr>
          <t>Administrator:</t>
        </r>
        <r>
          <rPr>
            <sz val="9"/>
            <rFont val="宋体"/>
            <charset val="134"/>
          </rPr>
          <t xml:space="preserve">
20万元/组*2组，4轮专项巡察工作在原基础上增加40万元。新增“在编在职人员绩效奖”项目，相应核减原有项目资金9.3万</t>
        </r>
      </text>
    </comment>
    <comment ref="G122" authorId="0">
      <text>
        <r>
          <rPr>
            <b/>
            <sz val="9"/>
            <rFont val="宋体"/>
            <charset val="134"/>
          </rPr>
          <t>Administrator:</t>
        </r>
        <r>
          <rPr>
            <sz val="9"/>
            <rFont val="宋体"/>
            <charset val="134"/>
          </rPr>
          <t xml:space="preserve">
1.县人民政府常务会议纪要〔2019〕第36次，2.湘办发〔2014〕29号；3.怀档发〔2013〕17号.：</t>
        </r>
      </text>
    </comment>
    <comment ref="G128" authorId="0">
      <text>
        <r>
          <rPr>
            <b/>
            <sz val="9"/>
            <rFont val="宋体"/>
            <charset val="134"/>
          </rPr>
          <t>Administrator:</t>
        </r>
        <r>
          <rPr>
            <sz val="9"/>
            <rFont val="宋体"/>
            <charset val="134"/>
          </rPr>
          <t xml:space="preserve">
县委常委办公会【2016】第6号，解决乡镇关工委主任津贴（100元/月、村关工委主任津贴（30元/月）</t>
        </r>
      </text>
    </comment>
    <comment ref="G129" authorId="0">
      <text>
        <r>
          <rPr>
            <b/>
            <sz val="9"/>
            <rFont val="宋体"/>
            <charset val="134"/>
          </rPr>
          <t>Administrator:</t>
        </r>
        <r>
          <rPr>
            <sz val="9"/>
            <rFont val="宋体"/>
            <charset val="134"/>
          </rPr>
          <t xml:space="preserve">
县委常委办公会会议纪要【2017】第5次</t>
        </r>
      </text>
    </comment>
    <comment ref="G130" authorId="0">
      <text>
        <r>
          <rPr>
            <b/>
            <sz val="9"/>
            <rFont val="宋体"/>
            <charset val="134"/>
          </rPr>
          <t>Administrator:</t>
        </r>
        <r>
          <rPr>
            <sz val="9"/>
            <rFont val="宋体"/>
            <charset val="134"/>
          </rPr>
          <t xml:space="preserve">
上缴非税门面租赁年收入6万元。</t>
        </r>
      </text>
    </comment>
    <comment ref="G134" authorId="0">
      <text>
        <r>
          <rPr>
            <b/>
            <sz val="9"/>
            <rFont val="宋体"/>
            <charset val="134"/>
          </rPr>
          <t>Administrator:</t>
        </r>
        <r>
          <rPr>
            <sz val="9"/>
            <rFont val="宋体"/>
            <charset val="134"/>
          </rPr>
          <t xml:space="preserve">
怀组【2021】33号第二条：县市区直属部门机关干部、乡镇（街道）干部、县域国有企业和事业单位领导人员、村（社区）干部（含驻村干部）、乡村集休经济组织中的党组织负责人、非公有制经济组织和社会组织党组织负责人等基层干部，2022年8月前要全部培训一遍，每人学习培训时间不少于3天:
1、住宿100人，标准320元/人.天计算，3天计96000元；2、不住宿1685人，标准80元/人.天，3天计算，404400元，共计50万元。</t>
        </r>
      </text>
    </comment>
    <comment ref="G140" authorId="0">
      <text>
        <r>
          <rPr>
            <b/>
            <sz val="9"/>
            <rFont val="宋体"/>
            <charset val="134"/>
          </rPr>
          <t>Administrator:</t>
        </r>
        <r>
          <rPr>
            <sz val="9"/>
            <rFont val="宋体"/>
            <charset val="134"/>
          </rPr>
          <t xml:space="preserve">
1.村务专干工资及配套(11061+2852)*12=166956.00元；2.乡镇补贴：2600*12＝31200.00元；3.党建扶贫助理员经费：3718.08*97*12=4327845.12元，合计4526001.12元</t>
        </r>
      </text>
    </comment>
    <comment ref="G141" authorId="0">
      <text>
        <r>
          <rPr>
            <b/>
            <sz val="9"/>
            <rFont val="宋体"/>
            <charset val="134"/>
          </rPr>
          <t>Administrator:</t>
        </r>
        <r>
          <rPr>
            <sz val="9"/>
            <rFont val="宋体"/>
            <charset val="134"/>
          </rPr>
          <t xml:space="preserve">
根据靖组联[2019]3号“县级财政局和县委组织部每年安排不少于20万元（其中县财政承担70%，党费承担30%）”。</t>
        </r>
      </text>
    </comment>
    <comment ref="G145" authorId="0">
      <text>
        <r>
          <rPr>
            <b/>
            <sz val="9"/>
            <rFont val="宋体"/>
            <charset val="134"/>
          </rPr>
          <t>Administrator:</t>
        </r>
        <r>
          <rPr>
            <sz val="9"/>
            <rFont val="宋体"/>
            <charset val="134"/>
          </rPr>
          <t xml:space="preserve">
县委常委会议纪要【2018】第29号“同意由县财政安排工作经费16万元，以政府购买服务形式，招聘4名网宣中心新闻采编人员”。</t>
        </r>
      </text>
    </comment>
    <comment ref="G146" authorId="0">
      <text>
        <r>
          <rPr>
            <b/>
            <sz val="9"/>
            <rFont val="宋体"/>
            <charset val="134"/>
          </rPr>
          <t>Administrator:</t>
        </r>
        <r>
          <rPr>
            <sz val="9"/>
            <rFont val="宋体"/>
            <charset val="134"/>
          </rPr>
          <t xml:space="preserve">
县委常委会议纪要（2018）第29号“同意增加10万元县委理论中心组学习经费”</t>
        </r>
      </text>
    </comment>
    <comment ref="G150" authorId="0">
      <text>
        <r>
          <rPr>
            <b/>
            <sz val="9"/>
            <rFont val="宋体"/>
            <charset val="134"/>
          </rPr>
          <t>Administrator:</t>
        </r>
        <r>
          <rPr>
            <sz val="9"/>
            <rFont val="宋体"/>
            <charset val="134"/>
          </rPr>
          <t xml:space="preserve">
县委常委会【2015】12号会议纪要“新闻宣传奖励。同意由10万元提高到40万元。要按标准进行奖励。”</t>
        </r>
      </text>
    </comment>
    <comment ref="G160" authorId="0">
      <text>
        <r>
          <rPr>
            <b/>
            <sz val="9"/>
            <rFont val="宋体"/>
            <charset val="134"/>
          </rPr>
          <t>Administrator:</t>
        </r>
        <r>
          <rPr>
            <sz val="9"/>
            <rFont val="宋体"/>
            <charset val="134"/>
          </rPr>
          <t xml:space="preserve">
中国共产党统一战线工作条例</t>
        </r>
      </text>
    </comment>
    <comment ref="G161" authorId="0">
      <text>
        <r>
          <rPr>
            <b/>
            <sz val="9"/>
            <rFont val="宋体"/>
            <charset val="134"/>
          </rPr>
          <t>Administrator:</t>
        </r>
        <r>
          <rPr>
            <sz val="9"/>
            <rFont val="宋体"/>
            <charset val="134"/>
          </rPr>
          <t xml:space="preserve">
国务院及湖南省《中华人民共和国民族区域自治法》若干规定</t>
        </r>
      </text>
    </comment>
    <comment ref="G163" authorId="0">
      <text>
        <r>
          <rPr>
            <b/>
            <sz val="9"/>
            <rFont val="宋体"/>
            <charset val="134"/>
          </rPr>
          <t>Administrator:</t>
        </r>
        <r>
          <rPr>
            <sz val="9"/>
            <rFont val="宋体"/>
            <charset val="134"/>
          </rPr>
          <t xml:space="preserve">
根据分配方案，统战部9万元，卫健局5万元，乡镇卫生院各0.4万元共6万元，共20万元。</t>
        </r>
      </text>
    </comment>
    <comment ref="G165" authorId="0">
      <text>
        <r>
          <rPr>
            <b/>
            <sz val="9"/>
            <rFont val="宋体"/>
            <charset val="134"/>
          </rPr>
          <t>Administrator:</t>
        </r>
        <r>
          <rPr>
            <sz val="9"/>
            <rFont val="宋体"/>
            <charset val="134"/>
          </rPr>
          <t xml:space="preserve">
第八届第62次政府常务会议纪要（同意解决宗教团体工作经费3万元）</t>
        </r>
      </text>
    </comment>
    <comment ref="G166" authorId="0">
      <text>
        <r>
          <rPr>
            <b/>
            <sz val="9"/>
            <rFont val="宋体"/>
            <charset val="134"/>
          </rPr>
          <t>Administrator:</t>
        </r>
        <r>
          <rPr>
            <sz val="9"/>
            <rFont val="宋体"/>
            <charset val="134"/>
          </rPr>
          <t xml:space="preserve">
中国共产党统一战线工作条例2019年第13次县委常委会议纪要</t>
        </r>
      </text>
    </comment>
    <comment ref="G168" authorId="0">
      <text>
        <r>
          <rPr>
            <b/>
            <sz val="9"/>
            <rFont val="宋体"/>
            <charset val="134"/>
          </rPr>
          <t>Administrator:</t>
        </r>
        <r>
          <rPr>
            <sz val="9"/>
            <rFont val="宋体"/>
            <charset val="134"/>
          </rPr>
          <t xml:space="preserve">
国务院及湖南省《中华人民共和国民族区域自治法》若干规定</t>
        </r>
      </text>
    </comment>
    <comment ref="G169" authorId="0">
      <text>
        <r>
          <rPr>
            <b/>
            <sz val="9"/>
            <rFont val="宋体"/>
            <charset val="134"/>
          </rPr>
          <t>Administrator:</t>
        </r>
        <r>
          <rPr>
            <sz val="9"/>
            <rFont val="宋体"/>
            <charset val="134"/>
          </rPr>
          <t xml:space="preserve">
中办发【2018】65号（民族团结进步创建工作经费纳入政府年度预算）怀办发【2018】19号（5个少数民族县创建经费纳入财政预算）</t>
        </r>
      </text>
    </comment>
    <comment ref="G170" authorId="0">
      <text>
        <r>
          <rPr>
            <b/>
            <sz val="9"/>
            <rFont val="宋体"/>
            <charset val="134"/>
          </rPr>
          <t>Administrator:</t>
        </r>
        <r>
          <rPr>
            <sz val="9"/>
            <rFont val="宋体"/>
            <charset val="134"/>
          </rPr>
          <t xml:space="preserve">
第八届第14次县委常委会议纪要（同意由县财政每年解决涉疆工作经费6万元，其中统战部、公安局、县教育局各2万元）</t>
        </r>
      </text>
    </comment>
    <comment ref="G185" authorId="0">
      <text>
        <r>
          <rPr>
            <b/>
            <sz val="9"/>
            <rFont val="宋体"/>
            <charset val="134"/>
          </rPr>
          <t>Administrator:</t>
        </r>
        <r>
          <rPr>
            <sz val="9"/>
            <rFont val="宋体"/>
            <charset val="134"/>
          </rPr>
          <t xml:space="preserve">
县人民政府专题会议纪要[2016]第2次</t>
        </r>
      </text>
    </comment>
    <comment ref="G186" authorId="0">
      <text>
        <r>
          <rPr>
            <b/>
            <sz val="9"/>
            <rFont val="宋体"/>
            <charset val="134"/>
          </rPr>
          <t>Administrator:</t>
        </r>
        <r>
          <rPr>
            <sz val="9"/>
            <rFont val="宋体"/>
            <charset val="134"/>
          </rPr>
          <t xml:space="preserve">
辅警200名，每人每年社保缴费15250.7元，200*15250.7＝305.01万元（共205人，其中已转5名到森林公安局）</t>
        </r>
      </text>
    </comment>
    <comment ref="G187" authorId="0">
      <text>
        <r>
          <rPr>
            <b/>
            <sz val="9"/>
            <rFont val="宋体"/>
            <charset val="134"/>
          </rPr>
          <t>Administrator:</t>
        </r>
        <r>
          <rPr>
            <sz val="9"/>
            <rFont val="宋体"/>
            <charset val="134"/>
          </rPr>
          <t xml:space="preserve">
县委常委会议纪要【2016】第3号“同意县公安局巡特警配至124人以上”、“统一安排巡特警工资由1800元/月提高到2000元/月”、“实行阶梯工资，巡特警工作满2年以上，工作时间每增加一年，增加工资100元/月”。143人*2000元*12个月+143人*300元*12个月县委常委会会议纪要【2011】7号招9名协管员，县委常委会【2013】4号增加27名社区协管员。社区协管员36名，派出所协警11名，47*0.2*12，2021年第75次政府常务会议纪要2021年新增15名巡特警。2022年第7次县政府常务会议纪要“同意每年增加辅警工资预算100万元，纳入县财政统筹保障”。其中工资为2800元/月*155人，2700元/月*22人，2600元/月*9人，2500元/月*14人），共计200人，662.16万元，据实拨付</t>
        </r>
      </text>
    </comment>
    <comment ref="G188" authorId="0">
      <text>
        <r>
          <rPr>
            <b/>
            <sz val="9"/>
            <rFont val="宋体"/>
            <charset val="134"/>
          </rPr>
          <t>Administrator:</t>
        </r>
        <r>
          <rPr>
            <sz val="9"/>
            <rFont val="宋体"/>
            <charset val="134"/>
          </rPr>
          <t xml:space="preserve">
七届政府第18次常务会，据实拨付。2017年前建设的监控系统租赁费及电费30万元/年，系统运维费35万元/年，设备损坏更换维修费25万元/年。电费50万元， 据实拨付</t>
        </r>
      </text>
    </comment>
    <comment ref="G190" authorId="0">
      <text>
        <r>
          <rPr>
            <b/>
            <sz val="9"/>
            <rFont val="宋体"/>
            <charset val="134"/>
          </rPr>
          <t>Administrator:</t>
        </r>
        <r>
          <rPr>
            <sz val="9"/>
            <rFont val="宋体"/>
            <charset val="134"/>
          </rPr>
          <t xml:space="preserve">
县委常委会会议纪要【2010】第8号3.5万元/人 据实拨付。重症犯罪人员收治费、治疗费80万元。</t>
        </r>
      </text>
    </comment>
    <comment ref="G191" authorId="0">
      <text>
        <r>
          <rPr>
            <b/>
            <sz val="9"/>
            <rFont val="宋体"/>
            <charset val="134"/>
          </rPr>
          <t>Administrator:</t>
        </r>
        <r>
          <rPr>
            <sz val="9"/>
            <rFont val="宋体"/>
            <charset val="134"/>
          </rPr>
          <t xml:space="preserve">
县委常委会会议纪要【2010】第8号</t>
        </r>
      </text>
    </comment>
    <comment ref="G192" authorId="0">
      <text>
        <r>
          <rPr>
            <b/>
            <sz val="9"/>
            <rFont val="宋体"/>
            <charset val="134"/>
          </rPr>
          <t>Administrator:</t>
        </r>
        <r>
          <rPr>
            <sz val="9"/>
            <rFont val="宋体"/>
            <charset val="134"/>
          </rPr>
          <t xml:space="preserve">
湘财政法[2017]25号“根据我省实际物价水平将看守所在押人员给养标准提高到每人每月不低于320元”</t>
        </r>
      </text>
    </comment>
    <comment ref="G193" authorId="0">
      <text>
        <r>
          <rPr>
            <b/>
            <sz val="9"/>
            <rFont val="宋体"/>
            <charset val="134"/>
          </rPr>
          <t>Administrator:</t>
        </r>
        <r>
          <rPr>
            <sz val="9"/>
            <rFont val="宋体"/>
            <charset val="134"/>
          </rPr>
          <t xml:space="preserve">
市人社局和市财政局联合下文：怀人社发[2017]40号.</t>
        </r>
      </text>
    </comment>
    <comment ref="G195" authorId="0">
      <text>
        <r>
          <rPr>
            <b/>
            <sz val="9"/>
            <rFont val="宋体"/>
            <charset val="134"/>
          </rPr>
          <t>Administrator:</t>
        </r>
        <r>
          <rPr>
            <sz val="9"/>
            <rFont val="宋体"/>
            <charset val="134"/>
          </rPr>
          <t xml:space="preserve">
实有驻守50人，人均每年不低于0.8万元的保障标准，预计开着32万元，明细如下；
1、水电费：主要用于单位水电及其附属设施维修费用（12月*1.3万元/1月=15.6万元）；
2、取暖费：用于购置空调及其附属设施维修保养（1年*2.4万元=2.4万元）；
3、执勤设施维护：用于购置执勤设施及其附属设施维护（1年*2.4万元=2.4万元）；
4、训练费：用于维稳处突反恐演习，日常军事训练及器材维护（1年*3.6万元=3.6万元）；
5、营房管理费：用于营房及其附属设施维修、营区绿化、消防设备等（1年*5万元=5万元）；
6、政治文化维护：文体器材购置及文化宣传等（1年*3万元=3万元）;
信息绝密不予公开</t>
        </r>
      </text>
    </comment>
    <comment ref="G196" authorId="0">
      <text>
        <r>
          <rPr>
            <b/>
            <sz val="9"/>
            <rFont val="宋体"/>
            <charset val="134"/>
          </rPr>
          <t>Administrator:</t>
        </r>
        <r>
          <rPr>
            <sz val="9"/>
            <rFont val="宋体"/>
            <charset val="134"/>
          </rPr>
          <t xml:space="preserve">
1、财防{2022}44号；2、湘财行{2014}85号；3国发{2012}42号；3、财防{2018}88号；4、厅字{2020}14号。</t>
        </r>
      </text>
    </comment>
    <comment ref="G197" authorId="0">
      <text>
        <r>
          <rPr>
            <b/>
            <sz val="9"/>
            <rFont val="宋体"/>
            <charset val="134"/>
          </rPr>
          <t>Administrator:</t>
        </r>
        <r>
          <rPr>
            <sz val="9"/>
            <rFont val="宋体"/>
            <charset val="134"/>
          </rPr>
          <t xml:space="preserve">
用于大队日常工作运转（13人*1.2万元/1人）预计开支12.48万元，明细如下；
1、政治工作费：用于大队政治维护及各类书籍印刷（1年*2万元=2万元）；
2、油料购置费：机械动力用油及保养（1年*2万元=2万元）；
3、杂项开支：用于日常大队食物开支（1年*1.48万元=1.48万元；）
4、营房管理费：用于营房及其附属设施维修、营区绿化、消防设备等（1年*1万元=1万元）；
信息绝密不予公开</t>
        </r>
      </text>
    </comment>
    <comment ref="G198" authorId="0">
      <text>
        <r>
          <rPr>
            <b/>
            <sz val="9"/>
            <rFont val="宋体"/>
            <charset val="134"/>
          </rPr>
          <t>Administrator:</t>
        </r>
        <r>
          <rPr>
            <sz val="9"/>
            <rFont val="宋体"/>
            <charset val="134"/>
          </rPr>
          <t xml:space="preserve">
2022年罚没款返还扣除任务数后余33.78万元，2023年罚款返还扣除任务数后余113.57万元，共余罚没款147.35万元。</t>
        </r>
      </text>
    </comment>
    <comment ref="G201" authorId="0">
      <text>
        <r>
          <rPr>
            <b/>
            <sz val="9"/>
            <rFont val="宋体"/>
            <charset val="134"/>
          </rPr>
          <t>Administrator:</t>
        </r>
        <r>
          <rPr>
            <sz val="9"/>
            <rFont val="宋体"/>
            <charset val="134"/>
          </rPr>
          <t xml:space="preserve">
原自行招聘10人的工资和社保缴费10万元包干使用</t>
        </r>
      </text>
    </comment>
    <comment ref="G202" authorId="0">
      <text>
        <r>
          <rPr>
            <b/>
            <sz val="9"/>
            <rFont val="宋体"/>
            <charset val="134"/>
          </rPr>
          <t>Administrator:</t>
        </r>
        <r>
          <rPr>
            <sz val="9"/>
            <rFont val="宋体"/>
            <charset val="134"/>
          </rPr>
          <t xml:space="preserve">
 8届政府12次常务会“间意将县公安局现有57名户籍警及派出所协警的待适调整为其化协警一致 (2000元/月) 并从中调剂20名到交张大队，以充实基层交通管理以伍“及8届政府75次常务会”间意增加25名交警捕警人员(其中工资为2800元/月/49人、2600元/月/7人、2300元/月/1人、2100元/月X25人: 社保数费为18000元/人/年/82人)</t>
        </r>
      </text>
    </comment>
    <comment ref="G208" authorId="0">
      <text>
        <r>
          <rPr>
            <b/>
            <sz val="9"/>
            <rFont val="宋体"/>
            <charset val="134"/>
          </rPr>
          <t>Administrator:</t>
        </r>
        <r>
          <rPr>
            <sz val="9"/>
            <rFont val="宋体"/>
            <charset val="134"/>
          </rPr>
          <t xml:space="preserve">
2023年非税收入超额完成205，根据超额数应返还130.55万元、2024年交通罚没收入550万、国有资产出租收入15万、行政事业性收费145万，参照非税返还数为435.5万元</t>
        </r>
      </text>
    </comment>
    <comment ref="G212" authorId="0">
      <text>
        <r>
          <rPr>
            <b/>
            <sz val="9"/>
            <rFont val="宋体"/>
            <charset val="134"/>
          </rPr>
          <t>Administrator:</t>
        </r>
        <r>
          <rPr>
            <sz val="9"/>
            <rFont val="宋体"/>
            <charset val="134"/>
          </rPr>
          <t xml:space="preserve">
八届人民政府第38次常务会议，原则同意购买人员调解服务，购买服务经费21万元纳入财政预算。</t>
        </r>
      </text>
    </comment>
    <comment ref="G221" authorId="0">
      <text>
        <r>
          <rPr>
            <b/>
            <sz val="9"/>
            <rFont val="宋体"/>
            <charset val="134"/>
          </rPr>
          <t>Administrator:</t>
        </r>
        <r>
          <rPr>
            <sz val="9"/>
            <rFont val="宋体"/>
            <charset val="134"/>
          </rPr>
          <t xml:space="preserve">
（实际在编在岗人数*710元*12个月）</t>
        </r>
      </text>
    </comment>
    <comment ref="G223" authorId="0">
      <text>
        <r>
          <rPr>
            <b/>
            <sz val="9"/>
            <rFont val="宋体"/>
            <charset val="134"/>
          </rPr>
          <t>Administrator:</t>
        </r>
        <r>
          <rPr>
            <sz val="9"/>
            <rFont val="宋体"/>
            <charset val="134"/>
          </rPr>
          <t xml:space="preserve">
七届县人民政府第46次常务会议纪要</t>
        </r>
      </text>
    </comment>
    <comment ref="G224" authorId="0">
      <text>
        <r>
          <rPr>
            <b/>
            <sz val="9"/>
            <rFont val="宋体"/>
            <charset val="134"/>
          </rPr>
          <t>Administrator:</t>
        </r>
        <r>
          <rPr>
            <sz val="9"/>
            <rFont val="宋体"/>
            <charset val="134"/>
          </rPr>
          <t xml:space="preserve">
八届县人民政府第60次常务会议纪要</t>
        </r>
      </text>
    </comment>
    <comment ref="G225" authorId="0">
      <text>
        <r>
          <rPr>
            <b/>
            <sz val="9"/>
            <rFont val="宋体"/>
            <charset val="134"/>
          </rPr>
          <t>Administrator:</t>
        </r>
        <r>
          <rPr>
            <sz val="9"/>
            <rFont val="宋体"/>
            <charset val="134"/>
          </rPr>
          <t xml:space="preserve">
非税执法收入任务数119.35万，按比例返还77.58万，</t>
        </r>
      </text>
    </comment>
    <comment ref="G235" authorId="0">
      <text>
        <r>
          <rPr>
            <b/>
            <sz val="9"/>
            <rFont val="宋体"/>
            <charset val="134"/>
          </rPr>
          <t>Administrator:</t>
        </r>
        <r>
          <rPr>
            <sz val="9"/>
            <rFont val="宋体"/>
            <charset val="134"/>
          </rPr>
          <t xml:space="preserve">
县财政局已出具建设资金的承诺函</t>
        </r>
      </text>
    </comment>
    <comment ref="G236" authorId="0">
      <text>
        <r>
          <rPr>
            <b/>
            <sz val="9"/>
            <rFont val="宋体"/>
            <charset val="134"/>
          </rPr>
          <t>Administrator:</t>
        </r>
        <r>
          <rPr>
            <sz val="9"/>
            <rFont val="宋体"/>
            <charset val="134"/>
          </rPr>
          <t xml:space="preserve">
县财政局已出具建设资金的承诺函</t>
        </r>
      </text>
    </comment>
    <comment ref="G244" authorId="0">
      <text>
        <r>
          <rPr>
            <b/>
            <sz val="9"/>
            <rFont val="宋体"/>
            <charset val="134"/>
          </rPr>
          <t>Administrator:</t>
        </r>
        <r>
          <rPr>
            <sz val="9"/>
            <rFont val="宋体"/>
            <charset val="134"/>
          </rPr>
          <t xml:space="preserve">
根据2022年7月20日县委常委会会议纪要，议定事项第4条：“原则通过《靖州县人民武装部2022年国防领域经费预算调整表（送审稿）》。                            根据2021年8月13日县委常委会会议纪要，第3条：“同意提高民兵事业费从2022年起逐年递增，由县财政据实解决。根据工作需要，2023年递增2万元。
本次预算调整，综合各年度县人武部财政预算及相关依据，于2022年7月20日通过县委议军会，统筹为县人武部国防领域经费预算。并为体现地方财政保障武装工作、训练、征兵、国防等经费情况，新预算内各子科目需在财政预算中罗列。</t>
        </r>
      </text>
    </comment>
    <comment ref="G254" authorId="0">
      <text>
        <r>
          <rPr>
            <b/>
            <sz val="9"/>
            <rFont val="宋体"/>
            <charset val="134"/>
          </rPr>
          <t>Administrator:</t>
        </r>
        <r>
          <rPr>
            <sz val="9"/>
            <rFont val="宋体"/>
            <charset val="134"/>
          </rPr>
          <t xml:space="preserve">
国家队28人，每人按7万元的标准</t>
        </r>
      </text>
    </comment>
    <comment ref="G258" authorId="0">
      <text>
        <r>
          <rPr>
            <b/>
            <sz val="9"/>
            <rFont val="宋体"/>
            <charset val="134"/>
          </rPr>
          <t>Administrator:</t>
        </r>
        <r>
          <rPr>
            <sz val="9"/>
            <rFont val="宋体"/>
            <charset val="134"/>
          </rPr>
          <t xml:space="preserve">
怀化市消防救援支队关于印发《怀化市各县市区乡镇政府专职队指挥信息网接入项目方案》的通知  根据联通怀化分公司数字电路租赁服务协议</t>
        </r>
      </text>
    </comment>
    <comment ref="G263" authorId="0">
      <text>
        <r>
          <rPr>
            <b/>
            <sz val="9"/>
            <rFont val="宋体"/>
            <charset val="134"/>
          </rPr>
          <t>Administrator:</t>
        </r>
        <r>
          <rPr>
            <sz val="9"/>
            <rFont val="宋体"/>
            <charset val="134"/>
          </rPr>
          <t xml:space="preserve">
县委常委会【2016】第3号，巡逻队48人工资46万元，服装费4.8万元，房租2万元，装备维修和培训训练费4万元，体检费2.2万元，办公经费及其他11.2万元。</t>
        </r>
      </text>
    </comment>
    <comment ref="G266" authorId="0">
      <text>
        <r>
          <rPr>
            <b/>
            <sz val="9"/>
            <rFont val="宋体"/>
            <charset val="134"/>
          </rPr>
          <t>Administrator:</t>
        </r>
        <r>
          <rPr>
            <sz val="9"/>
            <rFont val="宋体"/>
            <charset val="134"/>
          </rPr>
          <t xml:space="preserve">
湘组发【2007】11号</t>
        </r>
      </text>
    </comment>
    <comment ref="G267" authorId="0">
      <text>
        <r>
          <rPr>
            <b/>
            <sz val="9"/>
            <rFont val="宋体"/>
            <charset val="134"/>
          </rPr>
          <t>Administrator:</t>
        </r>
        <r>
          <rPr>
            <sz val="9"/>
            <rFont val="宋体"/>
            <charset val="134"/>
          </rPr>
          <t xml:space="preserve">
国治欠发【2020】2号</t>
        </r>
      </text>
    </comment>
    <comment ref="G269" authorId="0">
      <text>
        <r>
          <rPr>
            <b/>
            <sz val="9"/>
            <rFont val="宋体"/>
            <charset val="134"/>
          </rPr>
          <t>Administrator:</t>
        </r>
        <r>
          <rPr>
            <sz val="9"/>
            <rFont val="宋体"/>
            <charset val="134"/>
          </rPr>
          <t xml:space="preserve">
湘政办发【2012】15号</t>
        </r>
      </text>
    </comment>
    <comment ref="G273" authorId="0">
      <text>
        <r>
          <rPr>
            <b/>
            <sz val="9"/>
            <rFont val="宋体"/>
            <charset val="134"/>
          </rPr>
          <t>Administrator:</t>
        </r>
        <r>
          <rPr>
            <sz val="9"/>
            <rFont val="宋体"/>
            <charset val="134"/>
          </rPr>
          <t xml:space="preserve">
根据【2020】第24次县委常委会议纪要，2022年8月15日印发的7月20日县委常委会议纪要议定事项第一项：同意按计划启动民兵训练基地综合战术训练场建设项目，2022年完成第一期工程建设，2023年底前基本完成工程建设，由县财政按合同及施工进度据实提供资金保障。</t>
        </r>
      </text>
    </comment>
    <comment ref="G281" authorId="0">
      <text>
        <r>
          <rPr>
            <b/>
            <sz val="9"/>
            <rFont val="宋体"/>
            <charset val="134"/>
          </rPr>
          <t>Administrator:</t>
        </r>
        <r>
          <rPr>
            <sz val="9"/>
            <rFont val="宋体"/>
            <charset val="134"/>
          </rPr>
          <t xml:space="preserve">
从事业改制为参公单位</t>
        </r>
      </text>
    </comment>
    <comment ref="G284" authorId="0">
      <text>
        <r>
          <rPr>
            <b/>
            <sz val="9"/>
            <rFont val="宋体"/>
            <charset val="134"/>
          </rPr>
          <t>Administrator:</t>
        </r>
        <r>
          <rPr>
            <sz val="9"/>
            <rFont val="宋体"/>
            <charset val="134"/>
          </rPr>
          <t xml:space="preserve">
湘改发【2011】6号湖南省人民政府关于将国有企业老工伤人员纳入工伤保险统筹管理的意见</t>
        </r>
      </text>
    </comment>
    <comment ref="G286" authorId="0">
      <text>
        <r>
          <rPr>
            <b/>
            <sz val="9"/>
            <rFont val="宋体"/>
            <charset val="134"/>
          </rPr>
          <t>Administrator:</t>
        </r>
        <r>
          <rPr>
            <sz val="9"/>
            <rFont val="宋体"/>
            <charset val="134"/>
          </rPr>
          <t xml:space="preserve">
从事业改制为参公单位
</t>
        </r>
      </text>
    </comment>
    <comment ref="G292" authorId="0">
      <text>
        <r>
          <rPr>
            <b/>
            <sz val="9"/>
            <rFont val="宋体"/>
            <charset val="134"/>
          </rPr>
          <t>Administrator:</t>
        </r>
        <r>
          <rPr>
            <sz val="9"/>
            <rFont val="宋体"/>
            <charset val="134"/>
          </rPr>
          <t xml:space="preserve">
乡镇与县政府签订责任制</t>
        </r>
      </text>
    </comment>
    <comment ref="G298" authorId="0">
      <text>
        <r>
          <rPr>
            <b/>
            <sz val="9"/>
            <rFont val="宋体"/>
            <charset val="134"/>
          </rPr>
          <t>Administrator:</t>
        </r>
        <r>
          <rPr>
            <sz val="9"/>
            <rFont val="宋体"/>
            <charset val="134"/>
          </rPr>
          <t xml:space="preserve">
门面租金25.7</t>
        </r>
      </text>
    </comment>
    <comment ref="G302" authorId="0">
      <text>
        <r>
          <rPr>
            <b/>
            <sz val="9"/>
            <rFont val="宋体"/>
            <charset val="134"/>
          </rPr>
          <t>Administrator:</t>
        </r>
        <r>
          <rPr>
            <sz val="9"/>
            <rFont val="宋体"/>
            <charset val="134"/>
          </rPr>
          <t xml:space="preserve">
（一站式5万元2023年放在其他专项经费中），湘人社发【2017】54号</t>
        </r>
      </text>
    </comment>
    <comment ref="G304" authorId="0">
      <text>
        <r>
          <rPr>
            <b/>
            <sz val="9"/>
            <rFont val="宋体"/>
            <charset val="134"/>
          </rPr>
          <t>Administrator:</t>
        </r>
        <r>
          <rPr>
            <sz val="9"/>
            <rFont val="宋体"/>
            <charset val="134"/>
          </rPr>
          <t xml:space="preserve">
怀化市人民政府常务会议纪要第53期（项目名称改名为城乡居民医保基金征缴经费）</t>
        </r>
      </text>
    </comment>
    <comment ref="G312" authorId="0">
      <text>
        <r>
          <rPr>
            <b/>
            <sz val="9"/>
            <rFont val="宋体"/>
            <charset val="134"/>
          </rPr>
          <t>Administrator:</t>
        </r>
        <r>
          <rPr>
            <sz val="9"/>
            <rFont val="宋体"/>
            <charset val="134"/>
          </rPr>
          <t xml:space="preserve">
罚没71.5万</t>
        </r>
      </text>
    </comment>
    <comment ref="G315" authorId="0">
      <text>
        <r>
          <rPr>
            <b/>
            <sz val="9"/>
            <rFont val="宋体"/>
            <charset val="134"/>
          </rPr>
          <t>Administrator:</t>
        </r>
        <r>
          <rPr>
            <sz val="9"/>
            <rFont val="宋体"/>
            <charset val="134"/>
          </rPr>
          <t xml:space="preserve">
乡镇福利院管理经费12.8万；低保工作经费16万；敬老院管理费28万，慈善工作经费2.4万；婚姻登记、收养工作经费4万。</t>
        </r>
      </text>
    </comment>
    <comment ref="G318" authorId="0">
      <text>
        <r>
          <rPr>
            <b/>
            <sz val="9"/>
            <rFont val="宋体"/>
            <charset val="134"/>
          </rPr>
          <t>Administrator:</t>
        </r>
        <r>
          <rPr>
            <sz val="9"/>
            <rFont val="宋体"/>
            <charset val="134"/>
          </rPr>
          <t xml:space="preserve">
怀政办发【2013】12号     怀政办函【2020】25号</t>
        </r>
      </text>
    </comment>
    <comment ref="G319" authorId="0">
      <text>
        <r>
          <rPr>
            <b/>
            <sz val="9"/>
            <rFont val="宋体"/>
            <charset val="134"/>
          </rPr>
          <t>Administrator:</t>
        </r>
        <r>
          <rPr>
            <sz val="9"/>
            <rFont val="宋体"/>
            <charset val="134"/>
          </rPr>
          <t xml:space="preserve">
湘老龄发【2014】3号</t>
        </r>
      </text>
    </comment>
    <comment ref="G320" authorId="0">
      <text>
        <r>
          <rPr>
            <b/>
            <sz val="9"/>
            <rFont val="宋体"/>
            <charset val="134"/>
          </rPr>
          <t>Administrator:</t>
        </r>
        <r>
          <rPr>
            <sz val="9"/>
            <rFont val="宋体"/>
            <charset val="134"/>
          </rPr>
          <t xml:space="preserve">
7届政府【2013】第5次、怀政办发[2021]17号（80－89岁5738人*30元*12＝206.6万，90－99岁585人*50元*12＝35.1万，100岁13人*300元*12＝4.68万）</t>
        </r>
      </text>
    </comment>
    <comment ref="G323" authorId="0">
      <text>
        <r>
          <rPr>
            <b/>
            <sz val="9"/>
            <rFont val="宋体"/>
            <charset val="134"/>
          </rPr>
          <t>Administrator:</t>
        </r>
        <r>
          <rPr>
            <sz val="9"/>
            <rFont val="宋体"/>
            <charset val="134"/>
          </rPr>
          <t xml:space="preserve">
5076人*80元/人、月*12个月， 统筹上级资金，据实拨付。</t>
        </r>
      </text>
    </comment>
    <comment ref="G329" authorId="0">
      <text>
        <r>
          <rPr>
            <b/>
            <sz val="9"/>
            <rFont val="宋体"/>
            <charset val="134"/>
          </rPr>
          <t>Administrator:</t>
        </r>
        <r>
          <rPr>
            <sz val="9"/>
            <rFont val="宋体"/>
            <charset val="134"/>
          </rPr>
          <t xml:space="preserve">
湘退役部发（2019）57号。</t>
        </r>
      </text>
    </comment>
    <comment ref="G330" authorId="0">
      <text>
        <r>
          <rPr>
            <b/>
            <sz val="9"/>
            <rFont val="宋体"/>
            <charset val="134"/>
          </rPr>
          <t>Administrator:</t>
        </r>
        <r>
          <rPr>
            <sz val="9"/>
            <rFont val="宋体"/>
            <charset val="134"/>
          </rPr>
          <t xml:space="preserve">
湘退役部发（2019）57号。</t>
        </r>
      </text>
    </comment>
    <comment ref="G334" authorId="0">
      <text>
        <r>
          <rPr>
            <b/>
            <sz val="9"/>
            <rFont val="宋体"/>
            <charset val="134"/>
          </rPr>
          <t>Administrator:</t>
        </r>
        <r>
          <rPr>
            <sz val="9"/>
            <rFont val="宋体"/>
            <charset val="134"/>
          </rPr>
          <t xml:space="preserve">
依据湘退役军人发[2022]44号，八一走访慰问物资6465人77.58万元、打卡发放2065人64.7万元，春节走访慰问物资6465人19.395万元、打卡发放2065人64.7万元。走访慰问驻靖部队22.6万元，走访自主择业军转人员28人*800元=2.24万元，常态化联系走访、信访维稳对象走访100人*1000元=10万元，共计261.215万元</t>
        </r>
      </text>
    </comment>
    <comment ref="G336" authorId="0">
      <text>
        <r>
          <rPr>
            <b/>
            <sz val="9"/>
            <rFont val="宋体"/>
            <charset val="134"/>
          </rPr>
          <t>Administrator:</t>
        </r>
        <r>
          <rPr>
            <sz val="9"/>
            <rFont val="宋体"/>
            <charset val="134"/>
          </rPr>
          <t xml:space="preserve">
统筹上级资金，不足部分县级配套</t>
        </r>
      </text>
    </comment>
    <comment ref="G337" authorId="0">
      <text>
        <r>
          <rPr>
            <b/>
            <sz val="9"/>
            <rFont val="宋体"/>
            <charset val="134"/>
          </rPr>
          <t>Administrator:</t>
        </r>
        <r>
          <rPr>
            <sz val="9"/>
            <rFont val="宋体"/>
            <charset val="134"/>
          </rPr>
          <t xml:space="preserve">
依据湘财社[2021]25号，约40人参与技能培训，据实申请县级配套0.1万元/人。</t>
        </r>
      </text>
    </comment>
    <comment ref="G343" authorId="0">
      <text>
        <r>
          <rPr>
            <b/>
            <sz val="9"/>
            <rFont val="宋体"/>
            <charset val="134"/>
          </rPr>
          <t>Administrator:</t>
        </r>
        <r>
          <rPr>
            <sz val="9"/>
            <rFont val="宋体"/>
            <charset val="134"/>
          </rPr>
          <t xml:space="preserve">
"原则同意由县财政统筹解决县军供站接待过往部队（含驻靖部队）用餐补贴10万元/年，并纳入财政预算"（机密件）</t>
        </r>
      </text>
    </comment>
    <comment ref="G348" authorId="0">
      <text>
        <r>
          <rPr>
            <b/>
            <sz val="9"/>
            <rFont val="宋体"/>
            <charset val="134"/>
          </rPr>
          <t>Administrator:</t>
        </r>
        <r>
          <rPr>
            <sz val="9"/>
            <rFont val="宋体"/>
            <charset val="134"/>
          </rPr>
          <t xml:space="preserve">
靖政办发[2019]10号、湘残教就字[2021]11号、湘残疾教就字[2020]20号、财税[2015]72号、湘财综[2016]46号、湘残组人字[2018]14号、湘政办发[2016]101号。</t>
        </r>
      </text>
    </comment>
    <comment ref="G352" authorId="0">
      <text>
        <r>
          <rPr>
            <b/>
            <sz val="9"/>
            <rFont val="宋体"/>
            <charset val="134"/>
          </rPr>
          <t>Administrator:</t>
        </r>
        <r>
          <rPr>
            <sz val="9"/>
            <rFont val="宋体"/>
            <charset val="134"/>
          </rPr>
          <t xml:space="preserve">
怀政办函【2015】24号、2017年县人民政府第九次常务会议纪要</t>
        </r>
      </text>
    </comment>
    <comment ref="G373" authorId="0">
      <text>
        <r>
          <rPr>
            <b/>
            <sz val="9"/>
            <rFont val="宋体"/>
            <charset val="134"/>
          </rPr>
          <t>Administrator:</t>
        </r>
        <r>
          <rPr>
            <sz val="9"/>
            <rFont val="宋体"/>
            <charset val="134"/>
          </rPr>
          <t xml:space="preserve">
靖州县人民政府常务会议纪要第45次、调整村卫生室实施国家基本药物制度补偿标准</t>
        </r>
      </text>
    </comment>
    <comment ref="G388" authorId="0">
      <text>
        <r>
          <rPr>
            <b/>
            <sz val="9"/>
            <rFont val="宋体"/>
            <charset val="134"/>
          </rPr>
          <t>Administrator:</t>
        </r>
        <r>
          <rPr>
            <sz val="9"/>
            <rFont val="宋体"/>
            <charset val="134"/>
          </rPr>
          <t xml:space="preserve">
政府常务会议纪要（2019年11月14日第49次）（2500人*120元=300000</t>
        </r>
      </text>
    </comment>
    <comment ref="B390" authorId="1">
      <text>
        <r>
          <rPr>
            <b/>
            <sz val="9"/>
            <rFont val="宋体"/>
            <charset val="134"/>
          </rPr>
          <t>作者:</t>
        </r>
        <r>
          <rPr>
            <sz val="9"/>
            <rFont val="宋体"/>
            <charset val="134"/>
          </rPr>
          <t xml:space="preserve">
妇女病免费普查经费10万元、“降消”县级配套10万元、免费婚前医学检查28万元、农村孕产妇分娩补助3万元、艾滋病阻断2万元、创建儿童合格县6万元</t>
        </r>
      </text>
    </comment>
    <comment ref="G390" authorId="0">
      <text>
        <r>
          <rPr>
            <b/>
            <sz val="9"/>
            <rFont val="宋体"/>
            <charset val="134"/>
          </rPr>
          <t>Administrator:</t>
        </r>
        <r>
          <rPr>
            <sz val="9"/>
            <rFont val="宋体"/>
            <charset val="134"/>
          </rPr>
          <t xml:space="preserve">
县委常委会【2016】第11号，统筹上级补助资金安排，据实拨付。根据2022年的完成数，计划完成6000人，按照140元/人标准测算。</t>
        </r>
      </text>
    </comment>
    <comment ref="G403" authorId="0">
      <text>
        <r>
          <rPr>
            <b/>
            <sz val="9"/>
            <rFont val="宋体"/>
            <charset val="134"/>
          </rPr>
          <t>Administrator:</t>
        </r>
        <r>
          <rPr>
            <sz val="9"/>
            <rFont val="宋体"/>
            <charset val="134"/>
          </rPr>
          <t xml:space="preserve">
非税计划任务数15万</t>
        </r>
      </text>
    </comment>
    <comment ref="G411" authorId="0">
      <text>
        <r>
          <rPr>
            <b/>
            <sz val="9"/>
            <rFont val="宋体"/>
            <charset val="134"/>
          </rPr>
          <t>Administrator:</t>
        </r>
        <r>
          <rPr>
            <sz val="9"/>
            <rFont val="宋体"/>
            <charset val="134"/>
          </rPr>
          <t xml:space="preserve">
8届政府第9次常务会议记要</t>
        </r>
      </text>
    </comment>
    <comment ref="G417" authorId="0">
      <text>
        <r>
          <rPr>
            <b/>
            <sz val="9"/>
            <rFont val="宋体"/>
            <charset val="134"/>
          </rPr>
          <t>Administrator:</t>
        </r>
        <r>
          <rPr>
            <sz val="9"/>
            <rFont val="宋体"/>
            <charset val="134"/>
          </rPr>
          <t xml:space="preserve">
靖办[2020]29号《关于印发…&lt;靖州苗族侗族自治县深化文化市场综合行政执法改革实施方案&gt;的通知》：将文化市场综合行政执法队伍工作经费和执法装备配备、教育培训等能力建设经费纳入县财政预算，并设立文化市场重大案件办理补助和举报奖励专项经费，保障综合行政执法信息化建设投入，加强相关经费保障。</t>
        </r>
      </text>
    </comment>
    <comment ref="G418" authorId="0">
      <text>
        <r>
          <rPr>
            <b/>
            <sz val="9"/>
            <rFont val="宋体"/>
            <charset val="134"/>
          </rPr>
          <t>Administrator:</t>
        </r>
        <r>
          <rPr>
            <sz val="9"/>
            <rFont val="宋体"/>
            <charset val="134"/>
          </rPr>
          <t xml:space="preserve">
购置办公设备预算1.4万;办公设备购置0.68万已于2023年完成;为了满足执法办案需求，2023年购配备国产打印机3台，预算1.5万元</t>
        </r>
      </text>
    </comment>
    <comment ref="G419" authorId="0">
      <text>
        <r>
          <rPr>
            <b/>
            <sz val="9"/>
            <rFont val="宋体"/>
            <charset val="134"/>
          </rPr>
          <t>Administrator:</t>
        </r>
        <r>
          <rPr>
            <sz val="9"/>
            <rFont val="宋体"/>
            <charset val="134"/>
          </rPr>
          <t xml:space="preserve">
非税罚没收入任务数：10万元，其中2023年超任务数4.5万元。</t>
        </r>
      </text>
    </comment>
    <comment ref="G423" authorId="0">
      <text>
        <r>
          <rPr>
            <b/>
            <sz val="9"/>
            <rFont val="宋体"/>
            <charset val="134"/>
          </rPr>
          <t>Administrator:</t>
        </r>
        <r>
          <rPr>
            <sz val="9"/>
            <rFont val="宋体"/>
            <charset val="134"/>
          </rPr>
          <t xml:space="preserve">
政府专题会</t>
        </r>
      </text>
    </comment>
    <comment ref="G426" authorId="0">
      <text>
        <r>
          <rPr>
            <b/>
            <sz val="9"/>
            <rFont val="宋体"/>
            <charset val="134"/>
          </rPr>
          <t>Administrator:</t>
        </r>
        <r>
          <rPr>
            <sz val="9"/>
            <rFont val="宋体"/>
            <charset val="134"/>
          </rPr>
          <t xml:space="preserve">
寨牙汕头村驻村帮扶资金3万。县委常委会【2016】第17号“由每个1万元/年增加至2万元/年”2万*15个行业，压减20%</t>
        </r>
      </text>
    </comment>
    <comment ref="G432" authorId="0">
      <text>
        <r>
          <rPr>
            <b/>
            <sz val="9"/>
            <rFont val="宋体"/>
            <charset val="134"/>
          </rPr>
          <t>Administrator:</t>
        </r>
        <r>
          <rPr>
            <sz val="9"/>
            <rFont val="宋体"/>
            <charset val="134"/>
          </rPr>
          <t xml:space="preserve">
（车辆保险费4000元；检车费600元；司乘人员劳务费年均10000元；空调、发动机、音响等设备维护、更换等费用10000元；燃油费5000元。）</t>
        </r>
      </text>
    </comment>
    <comment ref="G443" authorId="0">
      <text>
        <r>
          <rPr>
            <b/>
            <sz val="9"/>
            <rFont val="宋体"/>
            <charset val="134"/>
          </rPr>
          <t>Administrator:</t>
        </r>
        <r>
          <rPr>
            <sz val="9"/>
            <rFont val="宋体"/>
            <charset val="134"/>
          </rPr>
          <t xml:space="preserve">
国有资产出租收入62.5万</t>
        </r>
      </text>
    </comment>
    <comment ref="G446" authorId="0">
      <text>
        <r>
          <rPr>
            <b/>
            <sz val="9"/>
            <rFont val="宋体"/>
            <charset val="134"/>
          </rPr>
          <t>Administrator:</t>
        </r>
        <r>
          <rPr>
            <sz val="9"/>
            <rFont val="宋体"/>
            <charset val="134"/>
          </rPr>
          <t xml:space="preserve">
2018年8届政府第17次常务会议、2020年51次常务会议“原则同意由县财政通过购买服务的方式将电影公司29名员工按岗聘用到文体中心工作，其工资及其他福利待遇2018年约172万元（以后据实结算）由县财政预算安排至县民族宗教文体旅游广电局”   体育中心在职人员25人,退休人员29人。在职人员工资120万元，年终奖2600元/人7万元，社保医保工保等64万元，福利及其他12万元。</t>
        </r>
      </text>
    </comment>
    <comment ref="G450" authorId="0">
      <text>
        <r>
          <rPr>
            <b/>
            <sz val="9"/>
            <rFont val="宋体"/>
            <charset val="134"/>
          </rPr>
          <t>Administrator:</t>
        </r>
        <r>
          <rPr>
            <sz val="9"/>
            <rFont val="宋体"/>
            <charset val="134"/>
          </rPr>
          <t xml:space="preserve">
待分配至文化演艺事务中心</t>
        </r>
      </text>
    </comment>
    <comment ref="G455" authorId="0">
      <text>
        <r>
          <rPr>
            <b/>
            <sz val="9"/>
            <rFont val="宋体"/>
            <charset val="134"/>
          </rPr>
          <t>Administrator:</t>
        </r>
        <r>
          <rPr>
            <sz val="9"/>
            <rFont val="宋体"/>
            <charset val="134"/>
          </rPr>
          <t xml:space="preserve">
1、中共中央办公厅、国务院办公厅印发了《关于深化新时代教育督导体制机制改革的意见》； 2、中共湖南省委办公厅、湖南省人民政府办公厅印发《关于深化新时代教育督导体制机制改革的实施意见》的通知湘办〔2020〕25号；3、怀化市关于预防《怀化市深化新时代教育督导体制机制改革的实施方案》的通知，怀办发电【2021】43号等文件相关规定。“市县两级将教育督导工作经费纳入本级财政预算，其中，县级每年不低于10万元”</t>
        </r>
      </text>
    </comment>
    <comment ref="G456" authorId="0">
      <text>
        <r>
          <rPr>
            <b/>
            <sz val="9"/>
            <rFont val="宋体"/>
            <charset val="134"/>
          </rPr>
          <t>Administrator:</t>
        </r>
        <r>
          <rPr>
            <sz val="9"/>
            <rFont val="宋体"/>
            <charset val="134"/>
          </rPr>
          <t xml:space="preserve">
《怀化市深化新时代教育督导体制机制改革的实施方案》（怀办发电【2021】43号）等文件相关规定。“县市区将督学责任区工作经费纳入财政预算，</t>
        </r>
      </text>
    </comment>
    <comment ref="G458" authorId="0">
      <text>
        <r>
          <rPr>
            <b/>
            <sz val="9"/>
            <rFont val="宋体"/>
            <charset val="134"/>
          </rPr>
          <t>Administrator:</t>
        </r>
        <r>
          <rPr>
            <sz val="9"/>
            <rFont val="宋体"/>
            <charset val="134"/>
          </rPr>
          <t xml:space="preserve">
7届政府常务会第18号 </t>
        </r>
      </text>
    </comment>
    <comment ref="G459" authorId="0">
      <text>
        <r>
          <rPr>
            <b/>
            <sz val="9"/>
            <rFont val="宋体"/>
            <charset val="134"/>
          </rPr>
          <t>Administrator:</t>
        </r>
        <r>
          <rPr>
            <sz val="9"/>
            <rFont val="宋体"/>
            <charset val="134"/>
          </rPr>
          <t xml:space="preserve">
湘教通[2012]712号文件要求</t>
        </r>
      </text>
    </comment>
    <comment ref="G460" authorId="0">
      <text>
        <r>
          <rPr>
            <b/>
            <sz val="9"/>
            <rFont val="宋体"/>
            <charset val="134"/>
          </rPr>
          <t>Administrator:</t>
        </r>
        <r>
          <rPr>
            <sz val="9"/>
            <rFont val="宋体"/>
            <charset val="134"/>
          </rPr>
          <t xml:space="preserve">
靖政发【2016】9号“提高乡村教师待遇，鼓励优秀农村学校校长扎根农村”标准：一类700元/月、二类500元/月、三类300元。36名校长，一类11人*8400元/人/年，二类22人*6000元/人/年，三类3人*3600/人/年。</t>
        </r>
      </text>
    </comment>
    <comment ref="G461" authorId="0">
      <text>
        <r>
          <rPr>
            <b/>
            <sz val="9"/>
            <rFont val="宋体"/>
            <charset val="134"/>
          </rPr>
          <t>Administrator:</t>
        </r>
        <r>
          <rPr>
            <sz val="9"/>
            <rFont val="宋体"/>
            <charset val="134"/>
          </rPr>
          <t xml:space="preserve">
2019年第14次县委常委会议，原则同意靖州县中小学名师名校长领航工程实施方案</t>
        </r>
      </text>
    </comment>
    <comment ref="G464" authorId="0">
      <text>
        <r>
          <rPr>
            <b/>
            <sz val="9"/>
            <rFont val="宋体"/>
            <charset val="134"/>
          </rPr>
          <t>Administrator:</t>
        </r>
        <r>
          <rPr>
            <sz val="9"/>
            <rFont val="宋体"/>
            <charset val="134"/>
          </rPr>
          <t xml:space="preserve">
8届政协一次会议第34号提案</t>
        </r>
      </text>
    </comment>
    <comment ref="G466" authorId="0">
      <text>
        <r>
          <rPr>
            <b/>
            <sz val="9"/>
            <rFont val="宋体"/>
            <charset val="134"/>
          </rPr>
          <t>Administrator:</t>
        </r>
        <r>
          <rPr>
            <sz val="9"/>
            <rFont val="宋体"/>
            <charset val="134"/>
          </rPr>
          <t xml:space="preserve">
2017年县人大第2号建议的答复，农村义务教育薄弱学校含教学点经费不足提高标准（小学生400名以下7所、初中生350名以下的中学7所），实际执行年公用经费不足24万元/校的补差部分，</t>
        </r>
      </text>
    </comment>
    <comment ref="G476" authorId="0">
      <text>
        <r>
          <rPr>
            <b/>
            <sz val="9"/>
            <rFont val="宋体"/>
            <charset val="134"/>
          </rPr>
          <t>Administrator:</t>
        </r>
        <r>
          <rPr>
            <sz val="9"/>
            <rFont val="宋体"/>
            <charset val="134"/>
          </rPr>
          <t xml:space="preserve">
湘教发【2020】43号，湘教通【2020】306号</t>
        </r>
      </text>
    </comment>
    <comment ref="G486" authorId="0">
      <text>
        <r>
          <rPr>
            <b/>
            <sz val="9"/>
            <rFont val="宋体"/>
            <charset val="134"/>
          </rPr>
          <t>Administrator:</t>
        </r>
        <r>
          <rPr>
            <sz val="9"/>
            <rFont val="宋体"/>
            <charset val="134"/>
          </rPr>
          <t xml:space="preserve">
年底用生均公用经费扣（上级）</t>
        </r>
      </text>
    </comment>
    <comment ref="G492" authorId="0">
      <text>
        <r>
          <rPr>
            <b/>
            <sz val="9"/>
            <rFont val="宋体"/>
            <charset val="134"/>
          </rPr>
          <t>Administrator:</t>
        </r>
        <r>
          <rPr>
            <sz val="9"/>
            <rFont val="宋体"/>
            <charset val="134"/>
          </rPr>
          <t xml:space="preserve">
怀发【2014】1号、7届政府常务会第18号 </t>
        </r>
      </text>
    </comment>
    <comment ref="G500" authorId="0">
      <text>
        <r>
          <rPr>
            <b/>
            <sz val="9"/>
            <rFont val="宋体"/>
            <charset val="134"/>
          </rPr>
          <t>Administrator:</t>
        </r>
        <r>
          <rPr>
            <sz val="9"/>
            <rFont val="宋体"/>
            <charset val="134"/>
          </rPr>
          <t xml:space="preserve">
《湖南省中小学服务性收费和代收费管理办法（2022年修订）》的通知  （湘发改价费规〔2022〕450号）：校内课后服务可采取财政补贴、学校支持、适当收费、社会资助等方式筹措课后服务工作经费，据实拨付。第九届政府第28次常务会：原则同意由县财政统筹解决靖州县第一中学课后服务缺口资金240万元/年，并纳入财政预算。</t>
        </r>
      </text>
    </comment>
    <comment ref="G501" authorId="0">
      <text>
        <r>
          <rPr>
            <b/>
            <sz val="9"/>
            <rFont val="宋体"/>
            <charset val="134"/>
          </rPr>
          <t>Administrator:</t>
        </r>
        <r>
          <rPr>
            <sz val="9"/>
            <rFont val="宋体"/>
            <charset val="134"/>
          </rPr>
          <t xml:space="preserve">
怀政发【2022】5号、靖政发【2022】5号：县市区人民政府要按照生均每学期10元的标准预算安排中小学劳动教育经费，不足100名学生的学校按100名学生预算安排。</t>
        </r>
      </text>
    </comment>
    <comment ref="G503" authorId="0">
      <text>
        <r>
          <rPr>
            <b/>
            <sz val="9"/>
            <rFont val="宋体"/>
            <charset val="134"/>
          </rPr>
          <t>Administrator:</t>
        </r>
        <r>
          <rPr>
            <sz val="9"/>
            <rFont val="宋体"/>
            <charset val="134"/>
          </rPr>
          <t xml:space="preserve">
怀政办电【2017】58号、怀卫疾控【2018】2号，</t>
        </r>
      </text>
    </comment>
    <comment ref="G504" authorId="0">
      <text>
        <r>
          <rPr>
            <b/>
            <sz val="9"/>
            <rFont val="宋体"/>
            <charset val="134"/>
          </rPr>
          <t>Administrator:</t>
        </r>
        <r>
          <rPr>
            <sz val="9"/>
            <rFont val="宋体"/>
            <charset val="134"/>
          </rPr>
          <t xml:space="preserve">
怀办发电【2022】66号“各学校要为全体教职工购买教职工校方责任险，所需经费由财政保障”，</t>
        </r>
      </text>
    </comment>
    <comment ref="G506" authorId="0">
      <text>
        <r>
          <rPr>
            <b/>
            <sz val="9"/>
            <rFont val="宋体"/>
            <charset val="134"/>
          </rPr>
          <t>Administrator:</t>
        </r>
        <r>
          <rPr>
            <sz val="9"/>
            <rFont val="宋体"/>
            <charset val="134"/>
          </rPr>
          <t xml:space="preserve">
（其中教育局65万、职中国有资产出租收入60万、公办幼儿园保教保育费943.98万）</t>
        </r>
      </text>
    </comment>
    <comment ref="G511" authorId="0">
      <text>
        <r>
          <rPr>
            <b/>
            <sz val="9"/>
            <rFont val="宋体"/>
            <charset val="134"/>
          </rPr>
          <t>Administrator:</t>
        </r>
        <r>
          <rPr>
            <sz val="9"/>
            <rFont val="宋体"/>
            <charset val="134"/>
          </rPr>
          <t xml:space="preserve">
：会议服务人员费（1人）：5万元；水电费：50*0.25*0.67=8.375万元；维护费：2万元；茶叶、抽纸等费用：5000元等。</t>
        </r>
      </text>
    </comment>
    <comment ref="G514" authorId="0">
      <text>
        <r>
          <rPr>
            <b/>
            <sz val="9"/>
            <rFont val="宋体"/>
            <charset val="134"/>
          </rPr>
          <t>Administrator:</t>
        </r>
        <r>
          <rPr>
            <sz val="9"/>
            <rFont val="宋体"/>
            <charset val="134"/>
          </rPr>
          <t xml:space="preserve">
县八届人民政府第75次常务会议纪要：同意解决电子政务外网租赁费用9.74万元/年。</t>
        </r>
      </text>
    </comment>
    <comment ref="G522" authorId="0">
      <text>
        <r>
          <rPr>
            <b/>
            <sz val="9"/>
            <rFont val="宋体"/>
            <charset val="134"/>
          </rPr>
          <t>Administrator:</t>
        </r>
        <r>
          <rPr>
            <sz val="9"/>
            <rFont val="宋体"/>
            <charset val="134"/>
          </rPr>
          <t xml:space="preserve">
任务数120万</t>
        </r>
      </text>
    </comment>
    <comment ref="G528" authorId="0">
      <text>
        <r>
          <rPr>
            <b/>
            <sz val="9"/>
            <rFont val="宋体"/>
            <charset val="134"/>
          </rPr>
          <t>Administrator:</t>
        </r>
        <r>
          <rPr>
            <sz val="9"/>
            <rFont val="宋体"/>
            <charset val="134"/>
          </rPr>
          <t xml:space="preserve">
靖发【2019】1号《印发&lt;关于推进安全生产领域改革发展的实施意见&gt;的通知》第二十一项（附件4）。</t>
        </r>
      </text>
    </comment>
    <comment ref="G532" authorId="0">
      <text>
        <r>
          <rPr>
            <b/>
            <sz val="9"/>
            <rFont val="宋体"/>
            <charset val="134"/>
          </rPr>
          <t>Administrator:</t>
        </r>
        <r>
          <rPr>
            <sz val="9"/>
            <rFont val="宋体"/>
            <charset val="134"/>
          </rPr>
          <t xml:space="preserve">
非税任务数43</t>
        </r>
      </text>
    </comment>
    <comment ref="G548" authorId="0">
      <text>
        <r>
          <rPr>
            <b/>
            <sz val="9"/>
            <rFont val="宋体"/>
            <charset val="134"/>
          </rPr>
          <t>Administrator:</t>
        </r>
        <r>
          <rPr>
            <sz val="9"/>
            <rFont val="宋体"/>
            <charset val="134"/>
          </rPr>
          <t xml:space="preserve">
任务数43万</t>
        </r>
      </text>
    </comment>
    <comment ref="G561" authorId="0">
      <text>
        <r>
          <rPr>
            <b/>
            <sz val="9"/>
            <rFont val="宋体"/>
            <charset val="134"/>
          </rPr>
          <t>Administrator:</t>
        </r>
        <r>
          <rPr>
            <sz val="9"/>
            <rFont val="宋体"/>
            <charset val="134"/>
          </rPr>
          <t xml:space="preserve">
、湘发改农【2020】309号、靖政办发【2020】9号、靖编【2020】14号</t>
        </r>
      </text>
    </comment>
    <comment ref="G562" authorId="0">
      <text>
        <r>
          <rPr>
            <b/>
            <sz val="9"/>
            <rFont val="宋体"/>
            <charset val="134"/>
          </rPr>
          <t>Administrator:</t>
        </r>
        <r>
          <rPr>
            <sz val="9"/>
            <rFont val="宋体"/>
            <charset val="134"/>
          </rPr>
          <t xml:space="preserve">
门面租金4.9万元（任务数6万）</t>
        </r>
      </text>
    </comment>
    <comment ref="G570" authorId="0">
      <text>
        <r>
          <rPr>
            <b/>
            <sz val="9"/>
            <rFont val="宋体"/>
            <charset val="134"/>
          </rPr>
          <t>Administrator:</t>
        </r>
        <r>
          <rPr>
            <sz val="9"/>
            <rFont val="宋体"/>
            <charset val="134"/>
          </rPr>
          <t xml:space="preserve">
中共靖州苗族侗族自治县常委会会议纪要[2013]第16号</t>
        </r>
      </text>
    </comment>
    <comment ref="G571" authorId="0">
      <text>
        <r>
          <rPr>
            <b/>
            <sz val="9"/>
            <rFont val="宋体"/>
            <charset val="134"/>
          </rPr>
          <t>Administrator:</t>
        </r>
        <r>
          <rPr>
            <sz val="9"/>
            <rFont val="宋体"/>
            <charset val="134"/>
          </rPr>
          <t xml:space="preserve">
靖州苗族侗族自治县人民政府专题会议纪要【2016】第1次                                               靖州苗族侗族自治县人民政府专题会议纪要【2016】第13次</t>
        </r>
      </text>
    </comment>
    <comment ref="G575" authorId="0">
      <text>
        <r>
          <rPr>
            <b/>
            <sz val="9"/>
            <rFont val="宋体"/>
            <charset val="134"/>
          </rPr>
          <t>Administrator:</t>
        </r>
        <r>
          <rPr>
            <sz val="9"/>
            <rFont val="宋体"/>
            <charset val="134"/>
          </rPr>
          <t xml:space="preserve">
惠农减负1、《国务院办公厅关于进一步做好减轻农民负担工作的意见》（国办发﹝2012﹞22号）；2、《湖南省人民政府办公厅关于进一步做好农民负担监督管理工作的实施意见》（湘政办发﹝2012﹞69号）；3、《中共靖州苗族侗族自治县委常委会会议纪要》（﹝2012﹞第12号）。土地仲裁：1、《中华人民共和国农村土地承包经营纠纷调解仲裁法》第52条；2、2021年湖南省农业农村厅《农村土地承包经营纠纷调解仲裁考评指标体系》；新型经营主体培育：1、《中华人民共和国合作社法》第十条、第六十五条。2、中央农村工作领导小组等部门关于农民合作社，家庭农场发展若干意见；3、《湖南省人民政府办公厅关于加开培育发展家庭农场的意见》。</t>
        </r>
      </text>
    </comment>
    <comment ref="G576" authorId="0">
      <text>
        <r>
          <rPr>
            <b/>
            <sz val="9"/>
            <rFont val="宋体"/>
            <charset val="134"/>
          </rPr>
          <t>Administrator:</t>
        </r>
        <r>
          <rPr>
            <sz val="9"/>
            <rFont val="宋体"/>
            <charset val="134"/>
          </rPr>
          <t xml:space="preserve">
农村土地确权登记颁证工作：2017年8月县专项经费预算表（领导签字）配套安排133万元，另330万元按实际采购安排；截止目前还有137万元未付；欠各组长误工费33.7万元。农村宅基地管理与改革工作：《中央农村工作领导小组办公室农业农村部关于进一步加强农村宅基地管理的通知》（中农民[2019]11号）文件中规定“宅基地管理工作具体由农村经营管理部门承担”“县乡政府要强化组织领导，强加基层农村经营管理体系建设，加大支持力度，充实力量，落实经费，改善条件”；湖南省委一号文件中规定“稳慎推进农村宅基地制度改革，健全农村宅基地日常审批监管体制机制。加强农村宅基地信息化管理。”；《湖南省农村住房建设管理办法》省人民政府第299号第4条规定农村住房建设管理工作经费纳入本级财政预算；农村土地承包经营纠纷调解仲裁：湖南省农业农村厅《关于印发2022年度农村土地承包经营纠纷调解仲裁考评指标体系的通知》文件中要求仲裁工作经费纳入财政保障；《中华人民共和国农村土地承包经营纠纷调解仲裁法》中第52条规定，仲裁工作经费纳入财政预算予以保障。农民专业合作社：省委省政府《关于锚定建设农业强省目标扎实做好2023年全面推进乡村振兴重点工作的意见》文件中第六点21条“健全促进增收联农带农机制。鼓励引导新型农业经营主体联合发展，引导家庭农场组建农民合作社，推进农民合作社兴办企业规范发展，带动小农户合作经营、共同增收。”；《中华人民共和国农民专业合作社法》第65条规定“中央和地方财政应当分别安排资金支持农民专业合作社的培训、产品标准与认证等服务”。家庭农场：省委省政府《关于锚定建设农业强省目标扎实做好2023年全面推进乡村振兴重点工作的意见》文件中第六点21条“健全促进增收联农带农机制。鼓励引导新型农业经营主体联合发展，引导家庭农场组建农民合作社，推进农民合作社兴办企业规范发展，带动小农户合作经营、共同增收。培育支持省级示范家庭农场600家、农民专业合作社省级示范社500个。”</t>
        </r>
      </text>
    </comment>
    <comment ref="G590" authorId="0">
      <text>
        <r>
          <rPr>
            <b/>
            <sz val="9"/>
            <rFont val="宋体"/>
            <charset val="134"/>
          </rPr>
          <t>Administrator:</t>
        </r>
        <r>
          <rPr>
            <sz val="9"/>
            <rFont val="宋体"/>
            <charset val="134"/>
          </rPr>
          <t xml:space="preserve">
非税收入任务数51.3万元×70%</t>
        </r>
      </text>
    </comment>
    <comment ref="G594" authorId="0">
      <text>
        <r>
          <rPr>
            <b/>
            <sz val="9"/>
            <rFont val="宋体"/>
            <charset val="134"/>
          </rPr>
          <t>Administrator:</t>
        </r>
        <r>
          <rPr>
            <sz val="9"/>
            <rFont val="宋体"/>
            <charset val="134"/>
          </rPr>
          <t xml:space="preserve">
县8届人民政府第44次常务会议</t>
        </r>
      </text>
    </comment>
    <comment ref="G595" authorId="0">
      <text>
        <r>
          <rPr>
            <b/>
            <sz val="9"/>
            <rFont val="宋体"/>
            <charset val="134"/>
          </rPr>
          <t>Administrator:</t>
        </r>
        <r>
          <rPr>
            <sz val="9"/>
            <rFont val="宋体"/>
            <charset val="134"/>
          </rPr>
          <t xml:space="preserve">
县7届人民政府第29次常务会议</t>
        </r>
      </text>
    </comment>
    <comment ref="G596" authorId="0">
      <text>
        <r>
          <rPr>
            <b/>
            <sz val="9"/>
            <rFont val="宋体"/>
            <charset val="134"/>
          </rPr>
          <t>Administrator:</t>
        </r>
        <r>
          <rPr>
            <sz val="9"/>
            <rFont val="宋体"/>
            <charset val="134"/>
          </rPr>
          <t xml:space="preserve">
县8届人民政府第76次常务会议</t>
        </r>
      </text>
    </comment>
    <comment ref="G597" authorId="0">
      <text>
        <r>
          <rPr>
            <b/>
            <sz val="9"/>
            <rFont val="宋体"/>
            <charset val="134"/>
          </rPr>
          <t>Administrator:</t>
        </r>
        <r>
          <rPr>
            <sz val="9"/>
            <rFont val="宋体"/>
            <charset val="134"/>
          </rPr>
          <t xml:space="preserve">
县8届人民政府第76次常务会议</t>
        </r>
      </text>
    </comment>
    <comment ref="G599" authorId="0">
      <text>
        <r>
          <rPr>
            <b/>
            <sz val="9"/>
            <rFont val="宋体"/>
            <charset val="134"/>
          </rPr>
          <t>Administrator:</t>
        </r>
        <r>
          <rPr>
            <sz val="9"/>
            <rFont val="宋体"/>
            <charset val="134"/>
          </rPr>
          <t xml:space="preserve">
任务数（214.2857*0.56=120万）</t>
        </r>
      </text>
    </comment>
    <comment ref="G604" authorId="0">
      <text>
        <r>
          <rPr>
            <b/>
            <sz val="9"/>
            <rFont val="宋体"/>
            <charset val="134"/>
          </rPr>
          <t>Administrator:</t>
        </r>
        <r>
          <rPr>
            <sz val="9"/>
            <rFont val="宋体"/>
            <charset val="134"/>
          </rPr>
          <t xml:space="preserve">
湘人社规【2022】28号
缴费：5977*60%*16%*12月*65人=447532.8元</t>
        </r>
      </text>
    </comment>
    <comment ref="G617" authorId="0">
      <text>
        <r>
          <rPr>
            <b/>
            <sz val="9"/>
            <rFont val="宋体"/>
            <charset val="134"/>
          </rPr>
          <t>Administrator:</t>
        </r>
        <r>
          <rPr>
            <sz val="9"/>
            <rFont val="宋体"/>
            <charset val="134"/>
          </rPr>
          <t xml:space="preserve">
非税任务数39.61*0.56=22.18万</t>
        </r>
      </text>
    </comment>
    <comment ref="G626" authorId="0">
      <text>
        <r>
          <rPr>
            <b/>
            <sz val="9"/>
            <rFont val="宋体"/>
            <charset val="134"/>
          </rPr>
          <t>Administrator:</t>
        </r>
        <r>
          <rPr>
            <sz val="9"/>
            <rFont val="宋体"/>
            <charset val="134"/>
          </rPr>
          <t xml:space="preserve">
根据怀政发〔2020〕4号文件精神，将社会信用体系建设经费纳入财政预算予以保障，平台服务支出10万元</t>
        </r>
      </text>
    </comment>
    <comment ref="G628" authorId="0">
      <text>
        <r>
          <rPr>
            <b/>
            <sz val="9"/>
            <rFont val="宋体"/>
            <charset val="134"/>
          </rPr>
          <t>Administrator:</t>
        </r>
        <r>
          <rPr>
            <sz val="9"/>
            <rFont val="宋体"/>
            <charset val="134"/>
          </rPr>
          <t xml:space="preserve">
临聘人员补差、自收自支人员70万元，增加国动办工作经费30万元</t>
        </r>
      </text>
    </comment>
    <comment ref="G636" authorId="0">
      <text>
        <r>
          <rPr>
            <b/>
            <sz val="9"/>
            <rFont val="宋体"/>
            <charset val="134"/>
          </rPr>
          <t>Administrator:</t>
        </r>
        <r>
          <rPr>
            <sz val="9"/>
            <rFont val="宋体"/>
            <charset val="134"/>
          </rPr>
          <t xml:space="preserve">
【2021】第八届第73次常务会议纪要</t>
        </r>
      </text>
    </comment>
    <comment ref="G638" authorId="0">
      <text>
        <r>
          <rPr>
            <b/>
            <sz val="9"/>
            <rFont val="宋体"/>
            <charset val="134"/>
          </rPr>
          <t>Administrator:</t>
        </r>
        <r>
          <rPr>
            <sz val="9"/>
            <rFont val="宋体"/>
            <charset val="134"/>
          </rPr>
          <t xml:space="preserve">
【2022】第八届第10次常务会议纪要</t>
        </r>
      </text>
    </comment>
    <comment ref="G644" authorId="0">
      <text>
        <r>
          <rPr>
            <b/>
            <sz val="9"/>
            <rFont val="宋体"/>
            <charset val="134"/>
          </rPr>
          <t>Administrator:</t>
        </r>
        <r>
          <rPr>
            <sz val="9"/>
            <rFont val="宋体"/>
            <charset val="134"/>
          </rPr>
          <t xml:space="preserve">
2023年92万元，2019年39次政府常务会议，同意解决生活垃圾填埋场污水排防在线检测系统维护费6万元。</t>
        </r>
      </text>
    </comment>
    <comment ref="G645" authorId="0">
      <text>
        <r>
          <rPr>
            <b/>
            <sz val="9"/>
            <rFont val="宋体"/>
            <charset val="134"/>
          </rPr>
          <t>Administrator:</t>
        </r>
        <r>
          <rPr>
            <sz val="9"/>
            <rFont val="宋体"/>
            <charset val="134"/>
          </rPr>
          <t xml:space="preserve">
根据运营服务合同与处理计量表监控数据：2020年处理费约260万元，67.85元/吨，折合105吨/天，2020年预算安排403万元、扣除其他支出结余73.2万元，2021需安排187万元。</t>
        </r>
      </text>
    </comment>
    <comment ref="G647" authorId="0">
      <text>
        <r>
          <rPr>
            <b/>
            <sz val="9"/>
            <rFont val="宋体"/>
            <charset val="134"/>
          </rPr>
          <t>Administrator:</t>
        </r>
        <r>
          <rPr>
            <sz val="9"/>
            <rFont val="宋体"/>
            <charset val="134"/>
          </rPr>
          <t xml:space="preserve">
泔水收集运输2021年安排12个月经费需189.7万元，泔水处置2021年为12个月安排91.5万元（处理标准358吨/元、保底处理5吨/天、最高处理7吨/天、本数据按处理7吨/天计算）。</t>
        </r>
      </text>
    </comment>
    <comment ref="G653" authorId="0">
      <text>
        <r>
          <rPr>
            <b/>
            <sz val="9"/>
            <rFont val="宋体"/>
            <charset val="134"/>
          </rPr>
          <t>Administrator:</t>
        </r>
        <r>
          <rPr>
            <sz val="9"/>
            <rFont val="宋体"/>
            <charset val="134"/>
          </rPr>
          <t xml:space="preserve">
在职人员12人，遗属1人，退休人员27人。其他社会保障缴费（包含医疗、工伤、失业、大病互助）以及配套的住房公积金费用，在职人员生活补贴每人每月1849.83元；基础绩效每人每月1233.91元。在职人员的绩效工资：生活补贴+基础绩效=22198+14807=37005元/月。总计44.5万元/年。在职人员津贴补贴每人每月916.66元；总计11万元。在职人员工资补差4.55万元。其余的包含遗属生活补助等等</t>
        </r>
      </text>
    </comment>
    <comment ref="G654" authorId="0">
      <text>
        <r>
          <rPr>
            <b/>
            <sz val="9"/>
            <rFont val="宋体"/>
            <charset val="134"/>
          </rPr>
          <t>Administrator:</t>
        </r>
        <r>
          <rPr>
            <sz val="9"/>
            <rFont val="宋体"/>
            <charset val="134"/>
          </rPr>
          <t xml:space="preserve">
公租房租金收入预估220万元；门面租金收入预估45万元</t>
        </r>
      </text>
    </comment>
    <comment ref="G658" authorId="0">
      <text>
        <r>
          <rPr>
            <b/>
            <sz val="9"/>
            <rFont val="宋体"/>
            <charset val="134"/>
          </rPr>
          <t>Administrator:</t>
        </r>
        <r>
          <rPr>
            <sz val="9"/>
            <rFont val="宋体"/>
            <charset val="134"/>
          </rPr>
          <t xml:space="preserve">
八届政府第27次常务会议“同意从2018年起，将县本级施工图审查服务费纳入县财政年度预算，并按实际产生费用据实拨付至县住房和城乡建设局。”</t>
        </r>
      </text>
    </comment>
    <comment ref="G662" authorId="0">
      <text>
        <r>
          <rPr>
            <b/>
            <sz val="9"/>
            <rFont val="宋体"/>
            <charset val="134"/>
          </rPr>
          <t>Administrator:</t>
        </r>
        <r>
          <rPr>
            <sz val="9"/>
            <rFont val="宋体"/>
            <charset val="134"/>
          </rPr>
          <t xml:space="preserve">
八届人民政府第43次常务会议纪要“同意安排建材价格询价、发布专项工作经费10万元，并纳入财政预算。</t>
        </r>
      </text>
    </comment>
    <comment ref="G673" authorId="0">
      <text>
        <r>
          <rPr>
            <b/>
            <sz val="9"/>
            <rFont val="宋体"/>
            <charset val="134"/>
          </rPr>
          <t>Administrator:</t>
        </r>
        <r>
          <rPr>
            <sz val="9"/>
            <rFont val="宋体"/>
            <charset val="134"/>
          </rPr>
          <t xml:space="preserve">
八届人民政府第51次常务会议（退役军人4人）</t>
        </r>
      </text>
    </comment>
    <comment ref="G679" authorId="0">
      <text>
        <r>
          <rPr>
            <b/>
            <sz val="9"/>
            <rFont val="宋体"/>
            <charset val="134"/>
          </rPr>
          <t>Administrator:</t>
        </r>
        <r>
          <rPr>
            <sz val="9"/>
            <rFont val="宋体"/>
            <charset val="134"/>
          </rPr>
          <t xml:space="preserve">
（含执法运转经费20万元、执法大队补差28.24万元、马曹车治理10万、治超10万）</t>
        </r>
      </text>
    </comment>
    <comment ref="G680" authorId="0">
      <text>
        <r>
          <rPr>
            <b/>
            <sz val="9"/>
            <rFont val="宋体"/>
            <charset val="134"/>
          </rPr>
          <t>Administrator:</t>
        </r>
        <r>
          <rPr>
            <sz val="9"/>
            <rFont val="宋体"/>
            <charset val="134"/>
          </rPr>
          <t xml:space="preserve">
八届人民政府第77次常务会议纪要：2023年预算安排180万元万元（含公交安全员补贴90万元）,2021年政府第65次常务会原则同意财政统筹上级奖补资金解决52名公交车随车安全协管员费用90万元/年。据实拨付。2022年城乡客运一体化建设省级反馈会议提出，随车安全协管员费用财政不予安排。</t>
        </r>
      </text>
    </comment>
    <comment ref="G685" authorId="0">
      <text>
        <r>
          <rPr>
            <b/>
            <sz val="9"/>
            <rFont val="宋体"/>
            <charset val="134"/>
          </rPr>
          <t>Administrator:</t>
        </r>
        <r>
          <rPr>
            <sz val="9"/>
            <rFont val="宋体"/>
            <charset val="134"/>
          </rPr>
          <t xml:space="preserve">
8届政府第8次常务会“同意将县城乡统筹治理委员会工作经费纳入财政预算”2021年将统筹办8个人的人公用经费单独列出。</t>
        </r>
      </text>
    </comment>
    <comment ref="G695" authorId="0">
      <text>
        <r>
          <rPr>
            <b/>
            <sz val="9"/>
            <rFont val="宋体"/>
            <charset val="134"/>
          </rPr>
          <t>Administrator:</t>
        </r>
        <r>
          <rPr>
            <sz val="9"/>
            <rFont val="宋体"/>
            <charset val="134"/>
          </rPr>
          <t xml:space="preserve">
交通运输部交公发2008年43号，靖政办函【2010】92号含村级公路和村组、团寨公路养护（整合上级资金统筹安排）。</t>
        </r>
      </text>
    </comment>
    <comment ref="G696" authorId="0">
      <text>
        <r>
          <rPr>
            <b/>
            <sz val="9"/>
            <rFont val="宋体"/>
            <charset val="134"/>
          </rPr>
          <t>Administrator:</t>
        </r>
        <r>
          <rPr>
            <sz val="9"/>
            <rFont val="宋体"/>
            <charset val="134"/>
          </rPr>
          <t xml:space="preserve">
我单位现有2名编外长期合同工，根据怀政发【2014】1号文件精神：全市公路系统编外长期合同工人员工资和工作经费纳入同级财政，由所在单位参照本单位同岗位、同工种的同类人员，实行同工同酬</t>
        </r>
      </text>
    </comment>
    <comment ref="G697" authorId="0">
      <text>
        <r>
          <rPr>
            <b/>
            <sz val="9"/>
            <rFont val="宋体"/>
            <charset val="134"/>
          </rPr>
          <t>Administrator:</t>
        </r>
        <r>
          <rPr>
            <sz val="9"/>
            <rFont val="宋体"/>
            <charset val="134"/>
          </rPr>
          <t xml:space="preserve">
路政罚没收入14.5万，食堂职工餐自费部分4.5万，其他往来款11万</t>
        </r>
      </text>
    </comment>
    <comment ref="G700" authorId="0">
      <text>
        <r>
          <rPr>
            <b/>
            <sz val="9"/>
            <rFont val="宋体"/>
            <charset val="134"/>
          </rPr>
          <t>Administrator:</t>
        </r>
        <r>
          <rPr>
            <sz val="9"/>
            <rFont val="宋体"/>
            <charset val="134"/>
          </rPr>
          <t xml:space="preserve">
靖编【2020】15号，湘运管安监函【2020】156号，怀交安办【2021】20号，怀春运【2021】1号，湘运管安监发【2021】74号，湘运管通告【2022】1号，交运明电【2022】10号</t>
        </r>
      </text>
    </comment>
    <comment ref="G701" authorId="0">
      <text>
        <r>
          <rPr>
            <b/>
            <sz val="9"/>
            <rFont val="宋体"/>
            <charset val="134"/>
          </rPr>
          <t>Administrator:</t>
        </r>
        <r>
          <rPr>
            <sz val="9"/>
            <rFont val="宋体"/>
            <charset val="134"/>
          </rPr>
          <t xml:space="preserve">
怀春运【2021】1号，湘运管安监发【2021】74号</t>
        </r>
      </text>
    </comment>
    <comment ref="G708" authorId="0">
      <text>
        <r>
          <rPr>
            <b/>
            <sz val="9"/>
            <rFont val="宋体"/>
            <charset val="134"/>
          </rPr>
          <t>Administrator:</t>
        </r>
        <r>
          <rPr>
            <sz val="9"/>
            <rFont val="宋体"/>
            <charset val="134"/>
          </rPr>
          <t xml:space="preserve">
13万*80%</t>
        </r>
      </text>
    </comment>
    <comment ref="G712" authorId="0">
      <text>
        <r>
          <rPr>
            <b/>
            <sz val="9"/>
            <rFont val="宋体"/>
            <charset val="134"/>
          </rPr>
          <t>Administrator:</t>
        </r>
        <r>
          <rPr>
            <sz val="9"/>
            <rFont val="宋体"/>
            <charset val="134"/>
          </rPr>
          <t xml:space="preserve">
乡镇自动气象站监测系统维护费6.5，气象局差补8，人工影响天气工作经费5.6，气象预警系统运行维护经费4，道路气象监测设施维护费4.8，防雷安全监管与防雷行政审批委托中介服务10，区域自动气象站维护费7，区域自动气象站升级改造费35</t>
        </r>
      </text>
    </comment>
    <comment ref="G713" authorId="0">
      <text>
        <r>
          <rPr>
            <b/>
            <sz val="9"/>
            <rFont val="宋体"/>
            <charset val="134"/>
          </rPr>
          <t>Administrator:</t>
        </r>
        <r>
          <rPr>
            <sz val="9"/>
            <rFont val="宋体"/>
            <charset val="134"/>
          </rPr>
          <t xml:space="preserve">
黄县签字报告纳入预算</t>
        </r>
      </text>
    </comment>
    <comment ref="G720" authorId="0">
      <text>
        <r>
          <rPr>
            <b/>
            <sz val="9"/>
            <rFont val="宋体"/>
            <charset val="134"/>
          </rPr>
          <t>Administrator:</t>
        </r>
        <r>
          <rPr>
            <sz val="9"/>
            <rFont val="宋体"/>
            <charset val="134"/>
          </rPr>
          <t xml:space="preserve">
，湘环办[2022]141号、怀环函[2022]46号</t>
        </r>
      </text>
    </comment>
    <comment ref="G725" authorId="0">
      <text>
        <r>
          <rPr>
            <b/>
            <sz val="9"/>
            <rFont val="宋体"/>
            <charset val="134"/>
          </rPr>
          <t>Administrator:</t>
        </r>
        <r>
          <rPr>
            <sz val="9"/>
            <rFont val="宋体"/>
            <charset val="134"/>
          </rPr>
          <t xml:space="preserve">
》第一章第五条，县级以上人民政府应当加强古树名木保护工作的领导，将古树名木保护经费列入财政预算，保障古树名木保护工作正常开展。我县已挂牌古树名林1811株，按15元/株，</t>
        </r>
      </text>
    </comment>
    <comment ref="G728" authorId="0">
      <text>
        <r>
          <rPr>
            <b/>
            <sz val="9"/>
            <rFont val="宋体"/>
            <charset val="134"/>
          </rPr>
          <t>Administrator:</t>
        </r>
        <r>
          <rPr>
            <sz val="9"/>
            <rFont val="宋体"/>
            <charset val="134"/>
          </rPr>
          <t xml:space="preserve">
第八条，县级以上人民政府应当将森林防火基础设施建设纳入国民经济和社会发展规划，将森林防火经费纳入本级财政预算。根据湖南省总林长令2022第1号《关于加强森林草原防灭火工作的令》各级政府要健全森林草原防灭火组织机制，加强森林草原防灭火队伍建设。要加强森林草原防灭火基础设施建设和防灭火物资储备。要强化森林草原防火宣传教育，提高人发群众森林草原防火意识。当前我县森林防火形势严竣,需加大森防宣传力度，增购防火设备。</t>
        </r>
      </text>
    </comment>
    <comment ref="G735" authorId="0">
      <text>
        <r>
          <rPr>
            <b/>
            <sz val="9"/>
            <rFont val="宋体"/>
            <charset val="134"/>
          </rPr>
          <t>Administrator:</t>
        </r>
        <r>
          <rPr>
            <sz val="9"/>
            <rFont val="宋体"/>
            <charset val="134"/>
          </rPr>
          <t xml:space="preserve">
罚没收入预估180万；租金收入预估12万元；</t>
        </r>
      </text>
    </comment>
    <comment ref="G753" authorId="0">
      <text>
        <r>
          <rPr>
            <b/>
            <sz val="9"/>
            <rFont val="宋体"/>
            <charset val="134"/>
          </rPr>
          <t>Administrator:</t>
        </r>
        <r>
          <rPr>
            <sz val="9"/>
            <rFont val="宋体"/>
            <charset val="134"/>
          </rPr>
          <t xml:space="preserve">
三年平均数：罚没收入：131.9581万元，耕地开垦费：1914万元，住宅类、非住宅类、工本费：67.6136万元，国有资产出租：17.4万元，罚没物资变价收入：150万元。</t>
        </r>
      </text>
    </comment>
    <comment ref="G765" authorId="0">
      <text>
        <r>
          <rPr>
            <b/>
            <sz val="9"/>
            <rFont val="宋体"/>
            <charset val="134"/>
          </rPr>
          <t>Administrator:</t>
        </r>
        <r>
          <rPr>
            <sz val="9"/>
            <rFont val="宋体"/>
            <charset val="134"/>
          </rPr>
          <t xml:space="preserve">
2023和2024年门面租金，任务数6万</t>
        </r>
      </text>
    </comment>
    <comment ref="G768" authorId="0">
      <text>
        <r>
          <rPr>
            <b/>
            <sz val="9"/>
            <rFont val="宋体"/>
            <charset val="134"/>
          </rPr>
          <t>Administrator:</t>
        </r>
        <r>
          <rPr>
            <sz val="9"/>
            <rFont val="宋体"/>
            <charset val="134"/>
          </rPr>
          <t xml:space="preserve">
任务数2.3</t>
        </r>
      </text>
    </comment>
    <comment ref="G771" authorId="0">
      <text>
        <r>
          <rPr>
            <b/>
            <sz val="9"/>
            <rFont val="宋体"/>
            <charset val="134"/>
          </rPr>
          <t>Administrator:</t>
        </r>
        <r>
          <rPr>
            <sz val="9"/>
            <rFont val="宋体"/>
            <charset val="134"/>
          </rPr>
          <t xml:space="preserve">
水库租金1.7，罚没收入50，任务,51.7</t>
        </r>
      </text>
    </comment>
    <comment ref="G774" authorId="0">
      <text>
        <r>
          <rPr>
            <b/>
            <sz val="9"/>
            <rFont val="宋体"/>
            <charset val="134"/>
          </rPr>
          <t>Administrator:</t>
        </r>
        <r>
          <rPr>
            <sz val="9"/>
            <rFont val="宋体"/>
            <charset val="134"/>
          </rPr>
          <t xml:space="preserve">
公租房租金3</t>
        </r>
      </text>
    </comment>
    <comment ref="G777" authorId="0">
      <text>
        <r>
          <rPr>
            <b/>
            <sz val="9"/>
            <rFont val="宋体"/>
            <charset val="134"/>
          </rPr>
          <t>Administrator:</t>
        </r>
        <r>
          <rPr>
            <sz val="9"/>
            <rFont val="宋体"/>
            <charset val="134"/>
          </rPr>
          <t xml:space="preserve">
公租房1.7、厂房租金5、罚没收入2.312，任务数9.012</t>
        </r>
      </text>
    </comment>
    <comment ref="G781" authorId="0">
      <text>
        <r>
          <rPr>
            <b/>
            <sz val="9"/>
            <rFont val="宋体"/>
            <charset val="134"/>
          </rPr>
          <t>Administrator:</t>
        </r>
        <r>
          <rPr>
            <sz val="9"/>
            <rFont val="宋体"/>
            <charset val="134"/>
          </rPr>
          <t xml:space="preserve">
公租房租金,任务数3.3185万</t>
        </r>
      </text>
    </comment>
    <comment ref="G787" authorId="0">
      <text>
        <r>
          <rPr>
            <b/>
            <sz val="9"/>
            <rFont val="宋体"/>
            <charset val="134"/>
          </rPr>
          <t>Administrator:</t>
        </r>
        <r>
          <rPr>
            <sz val="9"/>
            <rFont val="宋体"/>
            <charset val="134"/>
          </rPr>
          <t xml:space="preserve">
任务数5.18万</t>
        </r>
      </text>
    </comment>
    <comment ref="G791" authorId="0">
      <text>
        <r>
          <rPr>
            <b/>
            <sz val="9"/>
            <rFont val="宋体"/>
            <charset val="134"/>
          </rPr>
          <t>Administrator:</t>
        </r>
        <r>
          <rPr>
            <sz val="9"/>
            <rFont val="宋体"/>
            <charset val="134"/>
          </rPr>
          <t xml:space="preserve">
公租房租金2.13万元、罚没收入2023年4.5028万元2024年预计6万元，任务数12.6328万元</t>
        </r>
      </text>
    </comment>
    <comment ref="G795" authorId="0">
      <text>
        <r>
          <rPr>
            <b/>
            <sz val="9"/>
            <rFont val="宋体"/>
            <charset val="134"/>
          </rPr>
          <t>Administrator:</t>
        </r>
        <r>
          <rPr>
            <sz val="9"/>
            <rFont val="宋体"/>
            <charset val="134"/>
          </rPr>
          <t xml:space="preserve">
政府门面出租0.85万，公租房职工出租3万，农贸市场管理费2.75万，罚没收入3万，任务数9.6.</t>
        </r>
      </text>
    </comment>
    <comment ref="G801" authorId="0">
      <text>
        <r>
          <rPr>
            <b/>
            <sz val="9"/>
            <rFont val="宋体"/>
            <charset val="134"/>
          </rPr>
          <t>Administrator:</t>
        </r>
        <r>
          <rPr>
            <sz val="9"/>
            <rFont val="宋体"/>
            <charset val="134"/>
          </rPr>
          <t xml:space="preserve">
公租房租金，任务数5.1</t>
        </r>
      </text>
    </comment>
    <comment ref="G806" authorId="0">
      <text>
        <r>
          <rPr>
            <b/>
            <sz val="9"/>
            <rFont val="宋体"/>
            <charset val="134"/>
          </rPr>
          <t>Administrator:</t>
        </r>
        <r>
          <rPr>
            <sz val="9"/>
            <rFont val="宋体"/>
            <charset val="134"/>
          </rPr>
          <t xml:space="preserve">
企业办老办公室租金10000元/年，松香厂租金5000元/年、农贸市场分成3000元/年、白水洞供电站12万/年（任务数13.8万）</t>
        </r>
      </text>
    </comment>
    <comment ref="G816" authorId="0">
      <text>
        <r>
          <rPr>
            <b/>
            <sz val="9"/>
            <rFont val="宋体"/>
            <charset val="134"/>
          </rPr>
          <t>Administrator:</t>
        </r>
        <r>
          <rPr>
            <sz val="9"/>
            <rFont val="宋体"/>
            <charset val="134"/>
          </rPr>
          <t xml:space="preserve">
公租房租金2.06928，鞭炮房租金0.5，门面租金0.3，农行租金1.45,任务数4.31928</t>
        </r>
      </text>
    </comment>
    <comment ref="G820" authorId="0">
      <text>
        <r>
          <rPr>
            <b/>
            <sz val="9"/>
            <rFont val="宋体"/>
            <charset val="134"/>
          </rPr>
          <t>Administrator:</t>
        </r>
        <r>
          <rPr>
            <sz val="9"/>
            <rFont val="宋体"/>
            <charset val="134"/>
          </rPr>
          <t xml:space="preserve">
门面租金3.99、罚没收入1，任务数4.99</t>
        </r>
      </text>
    </comment>
    <comment ref="G824" authorId="0">
      <text>
        <r>
          <rPr>
            <b/>
            <sz val="9"/>
            <rFont val="宋体"/>
            <charset val="134"/>
          </rPr>
          <t>Administrator:</t>
        </r>
        <r>
          <rPr>
            <sz val="9"/>
            <rFont val="宋体"/>
            <charset val="134"/>
          </rPr>
          <t xml:space="preserve">
企业办门面租金2，公租房租金0.47，任务数2.47</t>
        </r>
      </text>
    </comment>
    <comment ref="G828" authorId="0">
      <text>
        <r>
          <rPr>
            <b/>
            <sz val="9"/>
            <rFont val="宋体"/>
            <charset val="134"/>
          </rPr>
          <t>Administrator:</t>
        </r>
        <r>
          <rPr>
            <sz val="9"/>
            <rFont val="宋体"/>
            <charset val="134"/>
          </rPr>
          <t xml:space="preserve">
磨石电站出租收入2.8，公租房收入2.1，七星胶合板厂出租收入2，任务数6.9</t>
        </r>
      </text>
    </comment>
  </commentList>
</comments>
</file>

<file path=xl/comments2.xml><?xml version="1.0" encoding="utf-8"?>
<comments xmlns="http://schemas.openxmlformats.org/spreadsheetml/2006/main">
  <authors>
    <author>微软用户</author>
  </authors>
  <commentList>
    <comment ref="E14" authorId="0">
      <text>
        <r>
          <rPr>
            <b/>
            <sz val="9"/>
            <rFont val="宋体"/>
            <charset val="134"/>
          </rPr>
          <t>微软用户</t>
        </r>
        <r>
          <rPr>
            <b/>
            <sz val="9"/>
            <rFont val="Tahoma"/>
            <charset val="134"/>
          </rPr>
          <t>:</t>
        </r>
        <r>
          <rPr>
            <sz val="9"/>
            <rFont val="Tahoma"/>
            <charset val="134"/>
          </rPr>
          <t xml:space="preserve">
其中：640万元转为再融资债券，1100万元在以前年度偿还，于2021年在债务系统中偿还。</t>
        </r>
      </text>
    </comment>
  </commentList>
</comments>
</file>

<file path=xl/sharedStrings.xml><?xml version="1.0" encoding="utf-8"?>
<sst xmlns="http://schemas.openxmlformats.org/spreadsheetml/2006/main" count="2525" uniqueCount="1715">
  <si>
    <t>附件2-1</t>
  </si>
  <si>
    <t>2024年靖州县一般公共预算收支总表</t>
  </si>
  <si>
    <t>单位：万元</t>
  </si>
  <si>
    <t>收                 入</t>
  </si>
  <si>
    <t>支                   出</t>
  </si>
  <si>
    <t>收入项目</t>
  </si>
  <si>
    <t>2023年     计划数</t>
  </si>
  <si>
    <t>2024年     计划数</t>
  </si>
  <si>
    <t>较上年预算数增减</t>
  </si>
  <si>
    <t>支出项目</t>
  </si>
  <si>
    <t>一、地方财政预算收入</t>
  </si>
  <si>
    <t>一、一般公共预算支出</t>
  </si>
  <si>
    <t>1、地方税收收入</t>
  </si>
  <si>
    <t>2、非税收入</t>
  </si>
  <si>
    <t>二、上级补助收入</t>
  </si>
  <si>
    <t>二、上解上级支出</t>
  </si>
  <si>
    <t>（一）返还性收入</t>
  </si>
  <si>
    <r>
      <rPr>
        <b/>
        <sz val="11"/>
        <rFont val="Times New Roman"/>
        <charset val="134"/>
      </rPr>
      <t xml:space="preserve">  (</t>
    </r>
    <r>
      <rPr>
        <b/>
        <sz val="11"/>
        <rFont val="楷体"/>
        <charset val="134"/>
      </rPr>
      <t>二</t>
    </r>
    <r>
      <rPr>
        <b/>
        <sz val="11"/>
        <rFont val="Times New Roman"/>
        <charset val="134"/>
      </rPr>
      <t xml:space="preserve">) </t>
    </r>
    <r>
      <rPr>
        <b/>
        <sz val="11"/>
        <rFont val="楷体"/>
        <charset val="134"/>
      </rPr>
      <t>一般性转移支付收入</t>
    </r>
  </si>
  <si>
    <t>1、财力性转移支付收入</t>
  </si>
  <si>
    <t>（1)均衡性转移支付补助收入</t>
  </si>
  <si>
    <t>（2）民族地区转移支付补助收入</t>
  </si>
  <si>
    <t>（3）固定数额补助收入</t>
  </si>
  <si>
    <t>（4）革命老区转移支付补助收入</t>
  </si>
  <si>
    <t>（5）县级基本财力保障机制奖补资金</t>
  </si>
  <si>
    <t>（6）结算补助收入（含特殊县困难补助）</t>
  </si>
  <si>
    <t>（7）含企事业单位划转补助收入</t>
  </si>
  <si>
    <t>（8）生态功能区补助</t>
  </si>
  <si>
    <t>2、其他一般性转移支付收入（专项使用）</t>
  </si>
  <si>
    <t>（三）专项转移支付收入</t>
  </si>
  <si>
    <t>三、债务转贷收入</t>
  </si>
  <si>
    <t>三、债务还本支出</t>
  </si>
  <si>
    <t>四、调入资金</t>
  </si>
  <si>
    <t>1、基金预算调入</t>
  </si>
  <si>
    <t>2、盘活历年结余结转存量及其他资金</t>
  </si>
  <si>
    <t>五、上年结余</t>
  </si>
  <si>
    <t>年终滚存结余</t>
  </si>
  <si>
    <t>收入总计</t>
  </si>
  <si>
    <t>支出总计</t>
  </si>
  <si>
    <t>附件2-2</t>
  </si>
  <si>
    <t>2024年靖州县一般公共预算支出项目汇总表</t>
  </si>
  <si>
    <t xml:space="preserve">单位:万元            </t>
  </si>
  <si>
    <t>2023年
计划数</t>
  </si>
  <si>
    <t>2024年
计划数</t>
  </si>
  <si>
    <t>较上年
预算数增减</t>
  </si>
  <si>
    <t>备                   注</t>
  </si>
  <si>
    <t>一、统发工资及规范性津补贴</t>
  </si>
  <si>
    <t>1、工资</t>
  </si>
  <si>
    <t>按照2023年10月份工资发放情况，全县财政全额保障行政事业人员5484人，预估2024年工资性支出60114万元。（含机关在职基本工资24442万元，年终一次性奖金1998万元，规范津贴补贴17457万元，绩效奖金13586万元，差额人员经费988万元，提退及离休费406万元，春节一次性补助1237万元），工资提标、新进人员工资及其他工资福利支出预计3000万元。</t>
  </si>
  <si>
    <t>2、在职人员社保缴费配套</t>
  </si>
  <si>
    <t>按照2023年10月工资发放金额测算，全县财政全额保障行政事业人员养老保险预计7688万元，医疗保险4084万元，工伤保险231万元，失业保险284万元，住房公积金6369万元。</t>
  </si>
  <si>
    <t>3、在职人员职业年金配套</t>
  </si>
  <si>
    <t>按照2023年10月工资发放金额测算，全县财政全额保障行政事业人员职业年金预计3845万元。</t>
  </si>
  <si>
    <t>二、县直单位运转经费支出</t>
  </si>
  <si>
    <t>1、单位公用经费</t>
  </si>
  <si>
    <t>按照国家“三保”标准安排。行政单位、事业单位、公检法共计公用经费3424万元，其他公用经费325万元。（不含乡镇公用经费）</t>
  </si>
  <si>
    <t>2、单位项目经费</t>
  </si>
  <si>
    <t>三、基层机关（组织）运转支出</t>
  </si>
  <si>
    <t>1、乡（镇）运行经费</t>
  </si>
  <si>
    <t>专项经费含计划生育、一乡一站、安全生产、扶贫专项、便民服务中心、两代表一委员运作、涉老组织、城乡低保管理、林业站、校车管理、武装部工作、乡（镇）人大会议、退役军人服务、人口工作经费，耕地保护和粮食安全，食品药品安全，防洪度汛，森林防灭火及团寨消防，禁毒工作经费等。</t>
  </si>
  <si>
    <t>2、村（居）运转支出</t>
  </si>
  <si>
    <t>村“两委”干部务工补贴2067.36万元、离退休村干部生活补助482.5万元、村组长工资262.24万元、一村一铺警人员补助178.56万元，村级组织运转经费729.94万元（含河长制工作经费、食品药品安全协管员经费、防溺水及学生乘车安全管理工作经费、民政助理员工作经费、动物防疫工作经费、交通安全劝导工作经费、综治网格管理工作经费、村级纪检作经费和村退役军人服务0.5万元、村级武装部工作经费0.2万元）、服务群众专项250万元。居委会经费50万元。</t>
  </si>
  <si>
    <t>3、社区运转支出</t>
  </si>
  <si>
    <t>社区经费665.5万元、社区惠民事项63万元（统筹使用，按具体方案拨付）。</t>
  </si>
  <si>
    <t>四、县级民生配套和专项项目支出</t>
  </si>
  <si>
    <t>五、预备费</t>
  </si>
  <si>
    <t>《预算法》规定，按照本级一般公共预算支出额的百分之一至百分之三设置预备费预算。</t>
  </si>
  <si>
    <t>六、机动金</t>
  </si>
  <si>
    <t>已在2023年调整预算时取消该科目经费</t>
  </si>
  <si>
    <t>七、上级专项支出</t>
  </si>
  <si>
    <t>根据2023年专项项目补助收入到位情况测算</t>
  </si>
  <si>
    <t>八、偿债准备金</t>
  </si>
  <si>
    <t>政府一般债券付息4815万元，隐性债务还本9818万元、付息3382万元，外贷还本250万元、付息160万元。</t>
  </si>
  <si>
    <t>一般公共预算支出合计</t>
  </si>
  <si>
    <t>上解支出</t>
  </si>
  <si>
    <t>结算办法和上级文件要求安排</t>
  </si>
  <si>
    <t>附件2-3</t>
  </si>
  <si>
    <t>2024年靖州县地方财政预算收入科目汇总表</t>
  </si>
  <si>
    <t>科目名称</t>
  </si>
  <si>
    <t>2023年计划数</t>
  </si>
  <si>
    <t>2024年计划数</t>
  </si>
  <si>
    <t>较上年增长</t>
  </si>
  <si>
    <t>一、税收收入</t>
  </si>
  <si>
    <t>1.增值税</t>
  </si>
  <si>
    <t>2.企业所得税</t>
  </si>
  <si>
    <t>3.个人所得税</t>
  </si>
  <si>
    <t>4.资源税</t>
  </si>
  <si>
    <t>5.城市维护建设税</t>
  </si>
  <si>
    <t>6.房产税</t>
  </si>
  <si>
    <t>7.印花税</t>
  </si>
  <si>
    <t>8.城镇土地使用税</t>
  </si>
  <si>
    <t>9.土地增值税</t>
  </si>
  <si>
    <t>10.车船税</t>
  </si>
  <si>
    <t>11.耕地占用税</t>
  </si>
  <si>
    <t>12.契税</t>
  </si>
  <si>
    <t>13.烟叶税</t>
  </si>
  <si>
    <t>14.环境保护税</t>
  </si>
  <si>
    <t>15.其他税收</t>
  </si>
  <si>
    <t>二、非税收入</t>
  </si>
  <si>
    <t>16.专项收入</t>
  </si>
  <si>
    <t>17.行政事业性收费收入</t>
  </si>
  <si>
    <t>18.罚没收入</t>
  </si>
  <si>
    <t>19.国有资源(资产)有偿使用收入</t>
  </si>
  <si>
    <t>20.其他收入</t>
  </si>
  <si>
    <t>合   计</t>
  </si>
  <si>
    <t>其中：国税部门</t>
  </si>
  <si>
    <t xml:space="preserve">      地税部门</t>
  </si>
  <si>
    <t xml:space="preserve">      财政部门</t>
  </si>
  <si>
    <t>附件2-4</t>
  </si>
  <si>
    <t>2024年靖州县一般公共预算支出科目汇总表</t>
  </si>
  <si>
    <t>增长比%</t>
  </si>
  <si>
    <t>1、一般公共服务</t>
  </si>
  <si>
    <t>2、国防</t>
  </si>
  <si>
    <t>3、公共安全</t>
  </si>
  <si>
    <t>4、教育</t>
  </si>
  <si>
    <t>5、科学技术</t>
  </si>
  <si>
    <t>6、文化体育与传媒</t>
  </si>
  <si>
    <t>7、社会保障和就业</t>
  </si>
  <si>
    <t>8、卫生健康</t>
  </si>
  <si>
    <t>9、节能环保</t>
  </si>
  <si>
    <t>10、城乡社区事务</t>
  </si>
  <si>
    <t>11、农林水事务</t>
  </si>
  <si>
    <t>12、交通运输</t>
  </si>
  <si>
    <t>13、资源勘探电力信息等事务</t>
  </si>
  <si>
    <t>14、商业服务业等事务</t>
  </si>
  <si>
    <t>15、金融支出</t>
  </si>
  <si>
    <t>16、自然资源气象等事务</t>
  </si>
  <si>
    <t>17、住房保障支出</t>
  </si>
  <si>
    <t>18、粮油物资储备事务</t>
  </si>
  <si>
    <t>19、灾害防治及应急管理支出</t>
  </si>
  <si>
    <t>20、债劵及其他债务付息支出</t>
  </si>
  <si>
    <t>21、其他支出</t>
  </si>
  <si>
    <t>22、上解支出</t>
  </si>
  <si>
    <t>23、政府债券转贷及其他债务还本</t>
  </si>
  <si>
    <t>附件2-5</t>
  </si>
  <si>
    <t>2024年部门预算项目经费情况表</t>
  </si>
  <si>
    <t xml:space="preserve">                            单位：万元</t>
  </si>
  <si>
    <t>单位名称</t>
  </si>
  <si>
    <t>在职人员</t>
  </si>
  <si>
    <t>项目名称</t>
  </si>
  <si>
    <t>2023年金额</t>
  </si>
  <si>
    <t>2024年金额</t>
  </si>
  <si>
    <t>较上年增减</t>
  </si>
  <si>
    <t>备注</t>
  </si>
  <si>
    <t>县人大</t>
  </si>
  <si>
    <t>小  计</t>
  </si>
  <si>
    <t>公用经费</t>
  </si>
  <si>
    <t>减少6人</t>
  </si>
  <si>
    <t>“两会”会议经费</t>
  </si>
  <si>
    <t>据实拨付 。</t>
  </si>
  <si>
    <t>市人大代表联系群众工作经费</t>
  </si>
  <si>
    <t>增加6人</t>
  </si>
  <si>
    <t>县人大代表通讯交通补贴</t>
  </si>
  <si>
    <t>人大代表联系群众工作站建设</t>
  </si>
  <si>
    <t>村级工作站建设新增建设村数12万元，县、乡工作站运行维护18万元</t>
  </si>
  <si>
    <t>人大专项工作经费</t>
  </si>
  <si>
    <t>据实拨付</t>
  </si>
  <si>
    <t>预算联网监督二期经费</t>
  </si>
  <si>
    <t>湘常办发【2022】32号，平台升级经费</t>
  </si>
  <si>
    <t>第九届人大代表履职培训</t>
  </si>
  <si>
    <t>分2024-2025年两年支付，每年18万元</t>
  </si>
  <si>
    <t>立法联系点建设维护</t>
  </si>
  <si>
    <t>湘常办发【2023】20号</t>
  </si>
  <si>
    <t>其他专项经费</t>
  </si>
  <si>
    <t>非税收入</t>
  </si>
  <si>
    <t>县政协</t>
  </si>
  <si>
    <t>减少8人</t>
  </si>
  <si>
    <t>飞山文化研究经费</t>
  </si>
  <si>
    <t>第八届县委第26次常委会</t>
  </si>
  <si>
    <t>县政协委员通讯交通补贴</t>
  </si>
  <si>
    <t>第八届县委第12次常委会</t>
  </si>
  <si>
    <t>政协专项工作经费</t>
  </si>
  <si>
    <t>韶山基地培训经费</t>
  </si>
  <si>
    <t>项目到期核减</t>
  </si>
  <si>
    <t>湘鄂黔渝边区县政协工作联系会议经费</t>
  </si>
  <si>
    <t>据实核拨</t>
  </si>
  <si>
    <t>委员工作室经费</t>
  </si>
  <si>
    <t>新增5个界别(联合界别)委员工作室。</t>
  </si>
  <si>
    <t>专题议政性常委会和重要协商活动</t>
  </si>
  <si>
    <t>县委办</t>
  </si>
  <si>
    <t>增加2人</t>
  </si>
  <si>
    <t>县委办专项工作经费</t>
  </si>
  <si>
    <t>含调研、考察经费、督察经费、政研经费、保密局经费、机要传真经费、党务内网经费、深化改革办公室经费、绩效考核经费、走访慰问专项（对台工作）、政务内网运维费、保密信息技术中心升级维护、保密机要内网运维经费、小康社会建设专项及其他临时性工作经费等</t>
  </si>
  <si>
    <t>国安委专项工作经费</t>
  </si>
  <si>
    <t>通讯主渠道改造</t>
  </si>
  <si>
    <t>机密件</t>
  </si>
  <si>
    <t>设备换装</t>
  </si>
  <si>
    <t>县妇联</t>
  </si>
  <si>
    <t>妇联专项经费</t>
  </si>
  <si>
    <t>专项审批，据实拨付</t>
  </si>
  <si>
    <t>乡镇妇女事业发展专项</t>
  </si>
  <si>
    <t>婚姻调解委员会工作经费</t>
  </si>
  <si>
    <t>团县委</t>
  </si>
  <si>
    <t>团县委专项经费</t>
  </si>
  <si>
    <t>乡镇大团委建设经费</t>
  </si>
  <si>
    <t>少先队工作经费</t>
  </si>
  <si>
    <t>县科协</t>
  </si>
  <si>
    <t>减少1人</t>
  </si>
  <si>
    <t>科普经费</t>
  </si>
  <si>
    <t>科普大篷车专项经费</t>
  </si>
  <si>
    <t>中国流动科技馆项目配套资金</t>
  </si>
  <si>
    <t>第八届县委第46次常委会议</t>
  </si>
  <si>
    <t>科协专项经费</t>
  </si>
  <si>
    <t>史志研究室</t>
  </si>
  <si>
    <t>史志办专项工作经费</t>
  </si>
  <si>
    <t>含党委工作纪事入编、中共靖州历史编纂、市年鉴入编、县年鉴编纂和出版、旧志整理、影印、点校、年鉴公开出版书号费、部门志、乡镇志等工作经费</t>
  </si>
  <si>
    <t>机关事务中心</t>
  </si>
  <si>
    <t>增加1人</t>
  </si>
  <si>
    <t>大院维修管理经费</t>
  </si>
  <si>
    <t>公车平台维护费</t>
  </si>
  <si>
    <t>公车平台车辆运行经费</t>
  </si>
  <si>
    <t>新增1辆公务用车</t>
  </si>
  <si>
    <t>公务用车平台司乘人员</t>
  </si>
  <si>
    <t>后勤人员经费</t>
  </si>
  <si>
    <t>院内绿化、环卫</t>
  </si>
  <si>
    <t>公共垃圾分类</t>
  </si>
  <si>
    <t>大院安保经费</t>
  </si>
  <si>
    <t>新增1人</t>
  </si>
  <si>
    <t>全县安可电脑采购代理经费</t>
  </si>
  <si>
    <t>第九届人民政府第28次常务会议，靖安可办【2023】1号文件</t>
  </si>
  <si>
    <t>政府办</t>
  </si>
  <si>
    <t>政府办专项工作经费</t>
  </si>
  <si>
    <t>含提案办、实事办、经调室、信息室、房改办、机要室、政府督查、县域经济发展调研、重大风险防控、真抓实干等工作经费</t>
  </si>
  <si>
    <t>内网密码设备更换费</t>
  </si>
  <si>
    <t>金融办经费</t>
  </si>
  <si>
    <t>禁毒工作社会化办公室</t>
  </si>
  <si>
    <t>村和社区戒毒康复工作站、禁毒协会工作经费</t>
  </si>
  <si>
    <t>社区戒毒社区康复经费</t>
  </si>
  <si>
    <t>购买社工服务</t>
  </si>
  <si>
    <t>禁毒社工服务经费61.44万并入</t>
  </si>
  <si>
    <t>毛发监测和城市污水溯源监测经费</t>
  </si>
  <si>
    <t>第九届人民政府第7次常务会议</t>
  </si>
  <si>
    <t>县禁毒教育基地运行经费</t>
  </si>
  <si>
    <t>第九届人民政府第22次常务会议</t>
  </si>
  <si>
    <t>购买禁毒社工服务经费</t>
  </si>
  <si>
    <t>合并至购买社工服务经费中</t>
  </si>
  <si>
    <t>县信访局</t>
  </si>
  <si>
    <t>信访专项经费</t>
  </si>
  <si>
    <t>包含来信来访接待中心经费、调纠经费</t>
  </si>
  <si>
    <t>县统计局</t>
  </si>
  <si>
    <t>第五次全国经济普查</t>
  </si>
  <si>
    <t>《国家统计局关于做好第五次全国经济普查经费预算编制相关工作的通知》（国统字【2022】68号、项目期限2023-2024年，分两年安排。共计378.6万元，2023年初预算安排190万，年中追加50万元，剩余138.6万元。</t>
  </si>
  <si>
    <t>人口抽样调查工作经费</t>
  </si>
  <si>
    <t>湘统办〔2022〕28 号、国统人口函【2021】155号</t>
  </si>
  <si>
    <t>统计专项工作经费</t>
  </si>
  <si>
    <t>城乡住户调查一体化、统计考核抽样调查、贫困监测统计、统计专项工作、劳动力调查、畜禽监测等工作</t>
  </si>
  <si>
    <t>县财政局</t>
  </si>
  <si>
    <t>绩效评价管理经费</t>
  </si>
  <si>
    <t>政府采购电子卖场运营费（全县）</t>
  </si>
  <si>
    <t>湖南省财政厅关于加快政府采购电子卖场推广实施的通知“运营费用由各级财政承担，其中县（市、区）每年不超过17万元”、“后续运维费每年1万元”。增加政府采购监管平台建设费用12万。</t>
  </si>
  <si>
    <t>乡镇财政事业费</t>
  </si>
  <si>
    <t>财政票据工本费（全县）</t>
  </si>
  <si>
    <t>预算管理一体化专项经费</t>
  </si>
  <si>
    <t>湖南省财政厅关于做好预算管理一体化系统市县实施有关工作的通知</t>
  </si>
  <si>
    <t>全县信息化建设</t>
  </si>
  <si>
    <t>根据靖州苗族侗族自治县平安建设领导小组办公室文件关于迅速推进我县网络安全等级保护相关工作的通知要求</t>
  </si>
  <si>
    <t>地方政府债务管理工作经费</t>
  </si>
  <si>
    <t>农业信贷担保业务</t>
  </si>
  <si>
    <t>财政改革经费（含人民银行工作经费）</t>
  </si>
  <si>
    <t>综合治税信息平台运维费</t>
  </si>
  <si>
    <t>县审计局</t>
  </si>
  <si>
    <t>投资项目审计专项经费</t>
  </si>
  <si>
    <t>专项审计工作经费</t>
  </si>
  <si>
    <t>审计人员津贴</t>
  </si>
  <si>
    <t>县委编办</t>
  </si>
  <si>
    <t>编办专项工作经费</t>
  </si>
  <si>
    <t>含机构信息网络建设、政府机构改革经费政务和公益域名运行经费等编办专项工作经费</t>
  </si>
  <si>
    <t>电子政务内网运行经费</t>
  </si>
  <si>
    <t xml:space="preserve">       </t>
  </si>
  <si>
    <t>事业单位登记管理专项经费</t>
  </si>
  <si>
    <t>政务和公益域名运行经费</t>
  </si>
  <si>
    <t>纪委</t>
  </si>
  <si>
    <t>大案要案办理经费</t>
  </si>
  <si>
    <t>纪检监察专项经费</t>
  </si>
  <si>
    <t>优化经济发展环境、作风建设、治理商业贿赂、党风廉政检查专项工作等经费</t>
  </si>
  <si>
    <t>乡镇纪委专项</t>
  </si>
  <si>
    <t>市纪委下达150万用于协助联合办案，据实拨付。非税收入</t>
  </si>
  <si>
    <t>县委巡察办</t>
  </si>
  <si>
    <t>县委巡察办专项巡察工作经费</t>
  </si>
  <si>
    <t>档案馆</t>
  </si>
  <si>
    <t>档案数字化工作经费</t>
  </si>
  <si>
    <t>第八届县委第18次常委会议，2022-2025年分四年实施，每年50万元</t>
  </si>
  <si>
    <t>档案管理专项经费</t>
  </si>
  <si>
    <t>运行维护费20万元/年，档案事业经费按馆藏档案3-5元/份。</t>
  </si>
  <si>
    <t>总工会</t>
  </si>
  <si>
    <t>减少2人</t>
  </si>
  <si>
    <t>工会帮困资金</t>
  </si>
  <si>
    <t>老干部服务中心</t>
  </si>
  <si>
    <t>乡镇、村关工委主任补助</t>
  </si>
  <si>
    <t>据实拨付。</t>
  </si>
  <si>
    <t>老干部服务中心专项经费</t>
  </si>
  <si>
    <t>组织部</t>
  </si>
  <si>
    <t>增加5人</t>
  </si>
  <si>
    <t>组织专项工作经费</t>
  </si>
  <si>
    <t>包含远教设备更新及运维费、大学生村官管理、干部教育培训经费、远教及村级活动场所工作经费、党建基金、科技特派员经费、网络平台运维费、党代表活动经费、大组工网建设运维费、党建示范乡镇村、乡镇干部一人学一技、村支两委培训经费、基层党组织书记集中培训、机关工委党员教育、专职化人员经费、“主题教育”专项经费、公务员考察经费。</t>
  </si>
  <si>
    <t>基层干部教育培训经费</t>
  </si>
  <si>
    <t>绩效考核工作经费</t>
  </si>
  <si>
    <t>驻村办工作经费</t>
  </si>
  <si>
    <t>公务员三等功奖励</t>
  </si>
  <si>
    <t>按公务员三等功奖励核算，据实拨付</t>
  </si>
  <si>
    <t>人才工作开发及引进</t>
  </si>
  <si>
    <t>两新组织党建工作经费</t>
  </si>
  <si>
    <t>乡村振兴助理员经费</t>
  </si>
  <si>
    <t>离任村干部生活困难救助</t>
  </si>
  <si>
    <t>乡镇党建工作站经费</t>
  </si>
  <si>
    <t>县委宣传部</t>
  </si>
  <si>
    <t>网络宣传专项经费</t>
  </si>
  <si>
    <t>县委中心组学习经费</t>
  </si>
  <si>
    <t>新时代文明实践中心运维及专项经费</t>
  </si>
  <si>
    <t>第八届县委第10次常委会议</t>
  </si>
  <si>
    <t>中心组经费</t>
  </si>
  <si>
    <t>社科联经费</t>
  </si>
  <si>
    <t>宣传专项（主流媒体上稿奖）</t>
  </si>
  <si>
    <t>全国文明城市创建</t>
  </si>
  <si>
    <t>农家书屋配套经费</t>
  </si>
  <si>
    <t>全民国防教育经费</t>
  </si>
  <si>
    <t>扫黄打非工作经费</t>
  </si>
  <si>
    <t>第八届县委第18次常委会议</t>
  </si>
  <si>
    <t>长征公园专项经费</t>
  </si>
  <si>
    <t>含讲解员、保安保洁人员经费</t>
  </si>
  <si>
    <t>红军长征办文化公园筹建办经费</t>
  </si>
  <si>
    <t>第八届县委第27次常委会议</t>
  </si>
  <si>
    <t>农村电影放映员生活困难补助</t>
  </si>
  <si>
    <t>县委统战部</t>
  </si>
  <si>
    <t>非党事务</t>
  </si>
  <si>
    <t>民族工作</t>
  </si>
  <si>
    <t>统战工作专项</t>
  </si>
  <si>
    <t>民族医疗欠费减免</t>
  </si>
  <si>
    <t>宗教协理员、信息员补助</t>
  </si>
  <si>
    <t>宗教团体</t>
  </si>
  <si>
    <t>新社会阶层人士联谊工作经费</t>
  </si>
  <si>
    <t>深化同心美丽乡村建设专项</t>
  </si>
  <si>
    <t>少数民族地区补助</t>
  </si>
  <si>
    <t>巩固全国民族团结示范县成果</t>
  </si>
  <si>
    <t>涉疆工作经费</t>
  </si>
  <si>
    <t>侨联工作经费</t>
  </si>
  <si>
    <t>县委网信办</t>
  </si>
  <si>
    <t>网络安全和信息化从业人员培训经费</t>
  </si>
  <si>
    <t>第八届县委第28次常委会议</t>
  </si>
  <si>
    <t>网络安全工作经费</t>
  </si>
  <si>
    <t>舆情处置工作经费</t>
  </si>
  <si>
    <t>舆情监测经费</t>
  </si>
  <si>
    <t>网评员工作经费</t>
  </si>
  <si>
    <t>微信群管理服务系统运维</t>
  </si>
  <si>
    <t>第八届县委第19次常委会议</t>
  </si>
  <si>
    <t>网络问政工作系统运维</t>
  </si>
  <si>
    <t>网络安全应急指挥中心专网接入费</t>
  </si>
  <si>
    <t>第八届县委第29次常委会议</t>
  </si>
  <si>
    <t>公安局</t>
  </si>
  <si>
    <t>减少10人</t>
  </si>
  <si>
    <t>乡镇民警工作经费</t>
  </si>
  <si>
    <t>辅警社保缴费</t>
  </si>
  <si>
    <t>根据相关要求测算，据实拨付</t>
  </si>
  <si>
    <t>辅警工资</t>
  </si>
  <si>
    <t>电子监控系统运维费及电费</t>
  </si>
  <si>
    <t>“天网工程”网络租赁费</t>
  </si>
  <si>
    <t>吸毒人员重症病人医疗</t>
  </si>
  <si>
    <t>重症患者收押工作经费</t>
  </si>
  <si>
    <t>看守所羁押人员给养费</t>
  </si>
  <si>
    <t>民警双休日加班补贴</t>
  </si>
  <si>
    <t>减少1人，8520元/人。专项审批，据实拨付</t>
  </si>
  <si>
    <t>一村一辅警经费</t>
  </si>
  <si>
    <t>从村（居）运转支出调入</t>
  </si>
  <si>
    <t>武警生活费</t>
  </si>
  <si>
    <t>怀化市武警三大队运营经费</t>
  </si>
  <si>
    <t>据实测算</t>
  </si>
  <si>
    <t>武警中队医疗保障费</t>
  </si>
  <si>
    <t>非税收入，含辅警绩效奖、辅警住房公积金、看守所经费、拘留所经费、国保特情费、重点项目应急处理经费、警务室工作经费、调解室工作经费、反恐工作经费、扫黑除恶工作经费、巡特警生活补助、巡特警服装费、巡特警工作经费、禁毒经费、新业务技术用房建设费</t>
  </si>
  <si>
    <t>交警大队</t>
  </si>
  <si>
    <t>减少4人</t>
  </si>
  <si>
    <t>自行招聘协警工资和社保缴费</t>
  </si>
  <si>
    <t>公招交警巡特警工资和社保缴费</t>
  </si>
  <si>
    <t>智能电子监控网络租赁费</t>
  </si>
  <si>
    <t>交警大队警察双休日加班补贴</t>
  </si>
  <si>
    <t>校车办、路长办工作经费</t>
  </si>
  <si>
    <t>道路交通安全工作经费</t>
  </si>
  <si>
    <t>顽瘴痼疾工作经费</t>
  </si>
  <si>
    <t>县司法局</t>
  </si>
  <si>
    <t>增加4人</t>
  </si>
  <si>
    <t>法律援助工作经费</t>
  </si>
  <si>
    <t>人民调解工作</t>
  </si>
  <si>
    <t>诉源治理工作经费</t>
  </si>
  <si>
    <t>行政复议经费</t>
  </si>
  <si>
    <t>社区矫正辅助人员经费</t>
  </si>
  <si>
    <t>第九届人民政府第12次常务会议</t>
  </si>
  <si>
    <t>法治宣传教育经费</t>
  </si>
  <si>
    <t>第九届人民政府第6次常务会议</t>
  </si>
  <si>
    <t>智慧矫正</t>
  </si>
  <si>
    <t>公证处收入</t>
  </si>
  <si>
    <t>森林公安局</t>
  </si>
  <si>
    <t>减少5人</t>
  </si>
  <si>
    <t>人民警察法定工作日之外加班补贴</t>
  </si>
  <si>
    <t>辅警工资补助</t>
  </si>
  <si>
    <t>临聘人员工资补助</t>
  </si>
  <si>
    <t>森林防火经费</t>
  </si>
  <si>
    <t>县委政法委</t>
  </si>
  <si>
    <t>铁路、护路经费</t>
  </si>
  <si>
    <t>综治专项工作经费</t>
  </si>
  <si>
    <t>含出租屋及流动人口清理、综治办经费、案件评审费、综治信息系统建设网络租用和网格管理员手持终端流量费用、综治维稳会议经费，综治维稳工作考核经费、法学会经费</t>
  </si>
  <si>
    <t>维稳专项工作经费</t>
  </si>
  <si>
    <t>含维稳经费、执法监督工作经费、人民防线经费、维稳事故医疗基金、群体性信访联席办经费、诬告滥诉活动防控经费、涉网斗争情报信息工作经费</t>
  </si>
  <si>
    <t>反邪专项工作经费</t>
  </si>
  <si>
    <t>含隐蔽战线斗争等经费、全能神清查经费、反邪教协会、反邪教创建工作、开展网上斗争工作经费</t>
  </si>
  <si>
    <t>综治中心运转经费</t>
  </si>
  <si>
    <t>第八届县委第40次常委会。</t>
  </si>
  <si>
    <t>县乡村综治视频会议及接待窗口、调解室可视化系统经费</t>
  </si>
  <si>
    <t>矛盾调解专班项目经费</t>
  </si>
  <si>
    <t>市域社会治理智能化综合平台经费</t>
  </si>
  <si>
    <t>湘政法发【2023】7号要求，分三年拨付到位，每年15万元。</t>
  </si>
  <si>
    <t>全市政法涉密视频会议系统经费</t>
  </si>
  <si>
    <t>根据省、市政法委以及省、市党政系统信息化工作领导小组办公室有关文件要求，建设政法涉密视频会商系统。</t>
  </si>
  <si>
    <t>党校</t>
  </si>
  <si>
    <t>干部培训专项工作经费</t>
  </si>
  <si>
    <t>含市委党校主体班培训费、干部培训经费、干部异地教学培训费、党校专项经费、干部培训和党教务工作经费。</t>
  </si>
  <si>
    <t>党校维修费</t>
  </si>
  <si>
    <t>市党校下拨伙食费，非税收入</t>
  </si>
  <si>
    <t>县人武部</t>
  </si>
  <si>
    <t>民兵训练基地（民兵武器仓库）维护管理费</t>
  </si>
  <si>
    <t>民兵训练费</t>
  </si>
  <si>
    <t>其他训练保障经费</t>
  </si>
  <si>
    <t>按要求每年逐年递增</t>
  </si>
  <si>
    <t>装备管理维修费</t>
  </si>
  <si>
    <t>组织建设费</t>
  </si>
  <si>
    <t>兵役征集费</t>
  </si>
  <si>
    <t>国防动员费</t>
  </si>
  <si>
    <t>国防教育费</t>
  </si>
  <si>
    <t>军事斗争准备战备设施、物资建设维护费</t>
  </si>
  <si>
    <t>消防大队</t>
  </si>
  <si>
    <t>消防基本公用经费</t>
  </si>
  <si>
    <t>机密件，根据据实测算</t>
  </si>
  <si>
    <t>合同制消防员及文职经费</t>
  </si>
  <si>
    <t>湖南省消防救援队伍财政保障经费管理暂行办法（湘财企【2020】65号），人数33。</t>
  </si>
  <si>
    <t>消防高危补贴</t>
  </si>
  <si>
    <t>消防应急救援费</t>
  </si>
  <si>
    <t>乡镇指挥信息网</t>
  </si>
  <si>
    <t>车辆运行维护费</t>
  </si>
  <si>
    <t>第九届人民政府第9次常务会议</t>
  </si>
  <si>
    <t>绩效奖金</t>
  </si>
  <si>
    <t>第九届人民政府第27次常务会议</t>
  </si>
  <si>
    <t>奖励性改革性补贴和住房公积金资金</t>
  </si>
  <si>
    <t>第九届人民政府第2次常务会议</t>
  </si>
  <si>
    <t>县城区治安巡逻大队</t>
  </si>
  <si>
    <t>治安巡逻队公用经费及津贴</t>
  </si>
  <si>
    <t>人社局</t>
  </si>
  <si>
    <t>减少3人</t>
  </si>
  <si>
    <t>事业单位考核经费</t>
  </si>
  <si>
    <t>农民工维权中心工作经费</t>
  </si>
  <si>
    <t>人力资源和社会保障工作经费</t>
  </si>
  <si>
    <t>包括劳动仲裁经费、劳动监察经费、劳动监管基金工作经费、机关企事业单位干部职工档案管理经费、人力资源和社会保障窗口建设运转经费。</t>
  </si>
  <si>
    <t>扶持公共就业服务县级配套</t>
  </si>
  <si>
    <t>计生困难人员补助</t>
  </si>
  <si>
    <t>按照审计审查意见，待分配项目细化到相关部门</t>
  </si>
  <si>
    <t>全县企业职工及专技人员春节慰问金</t>
  </si>
  <si>
    <t>人社局民兵训练基地</t>
  </si>
  <si>
    <t>民兵训练基地公用经费</t>
  </si>
  <si>
    <t>6人*1.2万元=7.2万元</t>
  </si>
  <si>
    <t>民兵训练基地民兵综合战术训练场建设</t>
  </si>
  <si>
    <t>总工程投资760万元，2022年预算安排200万元，2023年预算安排100万元。</t>
  </si>
  <si>
    <t>民兵训练基地工作经费</t>
  </si>
  <si>
    <t>专项报告，据实拨付</t>
  </si>
  <si>
    <t>就业服务中心</t>
  </si>
  <si>
    <t>劳动技能培训经费</t>
  </si>
  <si>
    <t>根据要求测算</t>
  </si>
  <si>
    <t>政务中心窗口工作经费</t>
  </si>
  <si>
    <t>就业服务工作经费</t>
  </si>
  <si>
    <t>包含就业服务中心窗口单位建设经费、基金管理责任制奖</t>
  </si>
  <si>
    <t>工伤保险局</t>
  </si>
  <si>
    <t>增加1人，标准由0.96万一人提高至1.2万一人</t>
  </si>
  <si>
    <t>工保中心专项经费</t>
  </si>
  <si>
    <t>包含基金管理责任制奖、企业农民工参保督查经费</t>
  </si>
  <si>
    <t>政务中心窗口服务费</t>
  </si>
  <si>
    <t>老工伤配套</t>
  </si>
  <si>
    <t>社会保险服务中心</t>
  </si>
  <si>
    <t>标准由0.96万一人提高至1.2万一人</t>
  </si>
  <si>
    <t>养老保险待遇资格认证</t>
  </si>
  <si>
    <t>稽核内控和教育培训</t>
  </si>
  <si>
    <t>养老保险信息化建设和维护</t>
  </si>
  <si>
    <t>代发各项民生资金经费</t>
  </si>
  <si>
    <t>村级联络管理员补助</t>
  </si>
  <si>
    <t>乡镇征缴养老金责任制</t>
  </si>
  <si>
    <t>企业养老保险县级配套</t>
  </si>
  <si>
    <t>城乡居保特殊人员政府代缴县级配套</t>
  </si>
  <si>
    <t>根据民政、卫健、残联提供的人员测算</t>
  </si>
  <si>
    <t>城乡居保缴费补贴县级配套</t>
  </si>
  <si>
    <t>城乡基础养老金县级配套</t>
  </si>
  <si>
    <t>政务中心窗口管理费</t>
  </si>
  <si>
    <t>医疗保障局</t>
  </si>
  <si>
    <t>医保电子凭证工作经费</t>
  </si>
  <si>
    <t>城乡居民基本医疗保险政策宣传经费</t>
  </si>
  <si>
    <t>医疗保障基金监管飞行检查经费</t>
  </si>
  <si>
    <t>湖南省医疗保障基金监管飞行检查方案</t>
  </si>
  <si>
    <t>城乡居民医保基金征缴经费</t>
  </si>
  <si>
    <t>医疗救助工作经费</t>
  </si>
  <si>
    <t>第九届人民政府第16次常务会议</t>
  </si>
  <si>
    <t>欺诈骗保举报奖励</t>
  </si>
  <si>
    <t>医保委托经办服务工作经费</t>
  </si>
  <si>
    <t>第九届人民政府第14次常务会议</t>
  </si>
  <si>
    <t>医疗保障经办服务体系和综合能力建设经费</t>
  </si>
  <si>
    <t>医保基金监管工作经费</t>
  </si>
  <si>
    <t>城乡居民基金征缴责任制</t>
  </si>
  <si>
    <t>第九届人民政府第30次常务会议</t>
  </si>
  <si>
    <t>民政局</t>
  </si>
  <si>
    <t>一般民政管理事务</t>
  </si>
  <si>
    <t>城市社区服务管理经费</t>
  </si>
  <si>
    <t>合并至一般民政管理事务</t>
  </si>
  <si>
    <t>政务中心工作经费</t>
  </si>
  <si>
    <t>社区居家养老项目服务费</t>
  </si>
  <si>
    <t>基本养老服务补贴</t>
  </si>
  <si>
    <t>高龄补贴、百岁老人保健费</t>
  </si>
  <si>
    <t>农村低保配套</t>
  </si>
  <si>
    <t>城市低保配套</t>
  </si>
  <si>
    <t>残疾人两项补贴</t>
  </si>
  <si>
    <t>县退役军人事务局</t>
  </si>
  <si>
    <t>优抚对象管理经费</t>
  </si>
  <si>
    <t>英雄烈士保护工作经费</t>
  </si>
  <si>
    <t>光荣院老年人生活费</t>
  </si>
  <si>
    <t>立功受奖现役军人走访慰问</t>
  </si>
  <si>
    <t>抗美援朝退伍老兵走访慰问</t>
  </si>
  <si>
    <t>退役士兵一次性经济补助</t>
  </si>
  <si>
    <t>随军家属生活补贴</t>
  </si>
  <si>
    <t>义务兵家庭优待金</t>
  </si>
  <si>
    <t>专项审批，据实拨付，含自主就业退役士兵技能培训补助4万元</t>
  </si>
  <si>
    <t>八一春节走访慰问驻靖部队及退役军人、慰问物资</t>
  </si>
  <si>
    <t>符合政府安排条件退役士兵待安置期生活费、医疗保险、养老保险</t>
  </si>
  <si>
    <t>企业军转干部生活补助</t>
  </si>
  <si>
    <t>自主就业退役士兵技能培训补助</t>
  </si>
  <si>
    <t>纳入义务兵家庭优待金中</t>
  </si>
  <si>
    <t>县福利院</t>
  </si>
  <si>
    <t>老年人生活费</t>
  </si>
  <si>
    <t>军供站</t>
  </si>
  <si>
    <t>过往部队生活费</t>
  </si>
  <si>
    <t>第九届人民政府第29次常务会议</t>
  </si>
  <si>
    <t>残联</t>
  </si>
  <si>
    <t>残疾人事业费</t>
  </si>
  <si>
    <t>第九届人民政府第33次常务会议</t>
  </si>
  <si>
    <t>残疾人保障支出</t>
  </si>
  <si>
    <t>增加残疾人托养经费6000元/人</t>
  </si>
  <si>
    <t>卫生健康局</t>
  </si>
  <si>
    <t>减少6人，其中4人调入红十字会</t>
  </si>
  <si>
    <t>卫健局专项工作经费</t>
  </si>
  <si>
    <t>医改工作经费、乡镇医院核算中心工作经费、基本公共卫生服务工作经费、计生事业费、诚信计生工作经费等</t>
  </si>
  <si>
    <t>医疗纠纷人民调解委员会工作经费</t>
  </si>
  <si>
    <t>职业健康</t>
  </si>
  <si>
    <t>健康靖州建设工作经费</t>
  </si>
  <si>
    <t>红十字会专项工作经费</t>
  </si>
  <si>
    <t>调入红十字会</t>
  </si>
  <si>
    <t>慢阻肺病高危人群早期筛查与干预项目</t>
  </si>
  <si>
    <t>第九届人民政府第34次常务会议，按照常驻人口数人均1元的经费</t>
  </si>
  <si>
    <t>124个行政村运行经费</t>
  </si>
  <si>
    <t>精神病患者监护人生活补助</t>
  </si>
  <si>
    <t>增加2人，据实拨付</t>
  </si>
  <si>
    <t>精神病患者责任险</t>
  </si>
  <si>
    <t>老年人意外伤害险</t>
  </si>
  <si>
    <t>家庭医生签约服务经费</t>
  </si>
  <si>
    <t>计生手术并发症扶助金</t>
  </si>
  <si>
    <t>村计生专干荣誉津贴</t>
  </si>
  <si>
    <t>计生结扎和上环手术减免费</t>
  </si>
  <si>
    <t>农村计划生育特别扶助金</t>
  </si>
  <si>
    <t>农村计划生育奖励扶助金</t>
  </si>
  <si>
    <t>城乡独生子女父母奖励</t>
  </si>
  <si>
    <t>计生利益导向专项经费</t>
  </si>
  <si>
    <t>医疗废弃物处理经费</t>
  </si>
  <si>
    <t>基层医技人才县级配套</t>
  </si>
  <si>
    <t>基层卫生制度综合改革</t>
  </si>
  <si>
    <t>基本公共卫生服务县级配套</t>
  </si>
  <si>
    <t>按总人口数，每人每年提标5元</t>
  </si>
  <si>
    <t>村卫生室基本药物制度改革</t>
  </si>
  <si>
    <t>乡村医生生活困难补助</t>
  </si>
  <si>
    <t>卫生公共突发事件</t>
  </si>
  <si>
    <t>医疗废弃物信息化闭环在线监管项目建设经费</t>
  </si>
  <si>
    <t>乡镇卫生院发热门诊建设</t>
  </si>
  <si>
    <t>孕妇地中海贫血基因检测项目和孕妇遗传性耳聋基因检测项目经费</t>
  </si>
  <si>
    <t>第九届人民政府第15次常务会议，据实拨付，项目期限2023-2025年</t>
  </si>
  <si>
    <t>全民健康信息平台市云计算中心资源租赁费和运维费</t>
  </si>
  <si>
    <t>疫情防控经费</t>
  </si>
  <si>
    <t>其他专项工作经费</t>
  </si>
  <si>
    <t>红十字会</t>
  </si>
  <si>
    <t>妇幼保健和计划生育服务中心</t>
  </si>
  <si>
    <t>新生儿疾病筛查项目</t>
  </si>
  <si>
    <t>免费产前筛查经费</t>
  </si>
  <si>
    <t>农村适龄妇女“两癌”免费检查</t>
  </si>
  <si>
    <t>高危孕产妇救助基金</t>
  </si>
  <si>
    <t>妇计中心PCR实验室建设经费</t>
  </si>
  <si>
    <t>新生儿先天性心脏病筛查项目经费</t>
  </si>
  <si>
    <t>省卫健委、省财政厅《关于印发湖南省2022年孕产妇免费产前筛查和新生儿先天性心脏病免费筛查实施方案的通知》先天性心脏病筛查经费结算标准为38元/人，其中脱贫县省财政承担27元/人，市县承担11元/人；据实测算</t>
  </si>
  <si>
    <t>计划生育协会</t>
  </si>
  <si>
    <t>计生协专项工作经费</t>
  </si>
  <si>
    <t>生育关怀金</t>
  </si>
  <si>
    <t>卫计执法局</t>
  </si>
  <si>
    <t>卫生监督专项检查经费</t>
  </si>
  <si>
    <t>消毒涉水产品卫生监督检查</t>
  </si>
  <si>
    <t>学校卫生监督重点检查</t>
  </si>
  <si>
    <t>人民医院</t>
  </si>
  <si>
    <t>人民医院补差</t>
  </si>
  <si>
    <t>已纳入人员基本工资支出中</t>
  </si>
  <si>
    <t>ICU床位单元配置经费</t>
  </si>
  <si>
    <t>中医医院</t>
  </si>
  <si>
    <t>中医院补差</t>
  </si>
  <si>
    <t>疾控中心</t>
  </si>
  <si>
    <t>农村水质监测运行经费</t>
  </si>
  <si>
    <t>儿童疫苗接种</t>
  </si>
  <si>
    <t>美沙酮治疗</t>
  </si>
  <si>
    <t>文化执法大队</t>
  </si>
  <si>
    <t>文化执法专项经费</t>
  </si>
  <si>
    <t>执法服装设备费</t>
  </si>
  <si>
    <t>图书馆</t>
  </si>
  <si>
    <t>购书款</t>
  </si>
  <si>
    <t>每年新购图书、报刊</t>
  </si>
  <si>
    <t>流动图书车</t>
  </si>
  <si>
    <t>文联</t>
  </si>
  <si>
    <t>行业协会经费</t>
  </si>
  <si>
    <t>文艺创作奖励基金</t>
  </si>
  <si>
    <t>协会培训</t>
  </si>
  <si>
    <t>靖发【2021】8号“2023-2025年目标任务：1.每年确定一个主题开展文艺创作；2.深入乡村采风创作；3.积极挖掘和着力培养乡土文艺人才。</t>
  </si>
  <si>
    <t>文艺专项</t>
  </si>
  <si>
    <t>文化馆</t>
  </si>
  <si>
    <t>流动文化车经费</t>
  </si>
  <si>
    <t>融媒体中心</t>
  </si>
  <si>
    <t>“村村响”运维费</t>
  </si>
  <si>
    <t>第九届人民政府第11次常务会议，由县财政从上级有关专项资金和本级预算资金中统筹解决。据实拨付</t>
  </si>
  <si>
    <t>新湖南云-靖州频道运行维护费</t>
  </si>
  <si>
    <t>融媒体中心临聘人员</t>
  </si>
  <si>
    <t>5G智慧电台及广播电视节目引进经费</t>
  </si>
  <si>
    <t>5G智慧电台10万，广播电视节目引进7万</t>
  </si>
  <si>
    <t>“新湖南云”“红网云”运维费</t>
  </si>
  <si>
    <t>融媒体中心专项经费</t>
  </si>
  <si>
    <t>飞山差转台</t>
  </si>
  <si>
    <t>新媒体平台运行维护费</t>
  </si>
  <si>
    <t>文化旅游广电体育局</t>
  </si>
  <si>
    <t>文体中心人员补差经费</t>
  </si>
  <si>
    <t>增加工资提标部分</t>
  </si>
  <si>
    <t>文物博览馆临聘人员工资</t>
  </si>
  <si>
    <t>文物博览馆运行经费</t>
  </si>
  <si>
    <t>包含自收自支人员经费</t>
  </si>
  <si>
    <t>文峰塔景区管理费</t>
  </si>
  <si>
    <t>政府专题会</t>
  </si>
  <si>
    <t>影剧院专项补助</t>
  </si>
  <si>
    <t>无此收入核减</t>
  </si>
  <si>
    <t>教育局</t>
  </si>
  <si>
    <t>教育督导经费</t>
  </si>
  <si>
    <t>督学责任区专项经费</t>
  </si>
  <si>
    <t>每个责任区不低于5万元，5个督学责任区</t>
  </si>
  <si>
    <t>教育局专项工作经费</t>
  </si>
  <si>
    <t>含营养办经费6.4万元、关心下一代工作经费6.4万元、学生资助管理中心8万元、教研经费16万元、教学管理经费8万元、教育工会经费12万元、民办教育经费2.4万元、新增一般转移支付安排教育事业费8万元</t>
  </si>
  <si>
    <t>综治经费</t>
  </si>
  <si>
    <t>含学校周边治安综治经费16万元、安全文明创建经费16万元、综治维稳经费12万元</t>
  </si>
  <si>
    <t>义务教育学校营养餐食堂炊食员工资</t>
  </si>
  <si>
    <t>据实测算，专项审批</t>
  </si>
  <si>
    <t>农村学校校长年度奖励</t>
  </si>
  <si>
    <t>建立名校长、名教师工作室</t>
  </si>
  <si>
    <t>3万元/个，据实拨付</t>
  </si>
  <si>
    <t>中小学体育卫生经费</t>
  </si>
  <si>
    <t>中小学春秋季运动会及体质检查经费</t>
  </si>
  <si>
    <t>班主任津贴</t>
  </si>
  <si>
    <t>按5元/生/月标准。据实拨付</t>
  </si>
  <si>
    <t>老体育场维护经费</t>
  </si>
  <si>
    <t>生均公用经费转移支付</t>
  </si>
  <si>
    <t>上级转移支付（农村中小学公用经费基数）</t>
  </si>
  <si>
    <t>农村义务教育薄弱学校公用经费补助</t>
  </si>
  <si>
    <t>义务教育保障机制经费县级配套</t>
  </si>
  <si>
    <t>湘财预【2023】224号，含义务教育保障机制经费市配套基数 标准：公用经费109万元、困难寄宿生生活补助39万元、校舍维修36万元，按文件据实结算</t>
  </si>
  <si>
    <t>校园安保资金</t>
  </si>
  <si>
    <t>2200元*131人*12</t>
  </si>
  <si>
    <t>学前教育生均公用经费县级配套资金</t>
  </si>
  <si>
    <t>含公办幼儿园经费、学前教育经费、学前教育发展专项资金，根据要求，据实拨付</t>
  </si>
  <si>
    <t>中职学校基础能力建设</t>
  </si>
  <si>
    <t>职业教育经费</t>
  </si>
  <si>
    <t>全县总人口*1元/人，督导要求</t>
  </si>
  <si>
    <t>职业教育专项基建经费</t>
  </si>
  <si>
    <t>职业教育学生困难扶助金</t>
  </si>
  <si>
    <t>职业教育工会经费</t>
  </si>
  <si>
    <t>新增一般转移支付用于职业教育</t>
  </si>
  <si>
    <t>高考、高中学业水平考试组考经费</t>
  </si>
  <si>
    <t>普通高中生均公用经费县级配套</t>
  </si>
  <si>
    <t>按要求测算，据实拨付</t>
  </si>
  <si>
    <t>县一中贷款本息</t>
  </si>
  <si>
    <t>支教老师年终绩效奖（工作经费）</t>
  </si>
  <si>
    <t>11550元*30人</t>
  </si>
  <si>
    <t>合同制教师工资</t>
  </si>
  <si>
    <t>4万元/人/年（含社会保险）。2024年按282人测算，据实拨付。</t>
  </si>
  <si>
    <t>“银龄讲学计划”教师工资</t>
  </si>
  <si>
    <t>2024年按31人测算，据实拨付</t>
  </si>
  <si>
    <t>30年工龄教师退休一次性补助</t>
  </si>
  <si>
    <t>享受退休人员一次性补贴人数暂定57人，共计1425000元 。据实拨付</t>
  </si>
  <si>
    <t>国家、省教育教学质量监测费</t>
  </si>
  <si>
    <t>第九届人民政府第6次常务会议  据实拨付（含初中学业水平考试不足部分）</t>
  </si>
  <si>
    <t>教育费附加</t>
  </si>
  <si>
    <t>义务教育在职教师工会经费</t>
  </si>
  <si>
    <t>退休教师相关待遇经费</t>
  </si>
  <si>
    <t>老年民办和代课教师生活困难补助</t>
  </si>
  <si>
    <t>教师体检及大病救助基金</t>
  </si>
  <si>
    <t>全县教师体检经费，据实拨付。</t>
  </si>
  <si>
    <t>教育学科带头人奖励基金</t>
  </si>
  <si>
    <t>第九届人民政府第6次常务会议  据实拨付。</t>
  </si>
  <si>
    <t>教育奖励基金</t>
  </si>
  <si>
    <t>（含人才奖励资金50万,用于教师节暨高考表彰、高考备考、教育系统年末表彰和走访贫困教师、全县人才引进奖励、教育教学质量奖励等） 据实拨付</t>
  </si>
  <si>
    <t>校园文化资金</t>
  </si>
  <si>
    <t>校园文化建设的软件升级及日常运转经费 据实拨付</t>
  </si>
  <si>
    <t>课程改革</t>
  </si>
  <si>
    <t>教师培训费</t>
  </si>
  <si>
    <t>按照教师工资总额1.5%计提，据实拨付。</t>
  </si>
  <si>
    <t>高中教研补助</t>
  </si>
  <si>
    <t>中职免学费配套</t>
  </si>
  <si>
    <t>公办职业学校农村学生免除学费县级配套，据实拨付。</t>
  </si>
  <si>
    <t>教育系统维稳经费</t>
  </si>
  <si>
    <t>民办违计教师维稳经费</t>
  </si>
  <si>
    <t>教育乡村振兴专项</t>
  </si>
  <si>
    <t>据实拨付，含中职助学金县级配套20万，高中助学金县级配套10万，高中免学杂费县级配套4万，高中免教科书县级配套5万，学前教育家庭经济困难幼儿入园补助套县级配套15.4万</t>
  </si>
  <si>
    <t>校车购车补贴及运营经费</t>
  </si>
  <si>
    <t>第九届人民政府第12次常务会议。据实拨付</t>
  </si>
  <si>
    <t>委托办园经费</t>
  </si>
  <si>
    <t>第九届人民政府第28次常务会议：原则同意将委托办园新增的1530个公办学位经费预算由375万元增加至450万元。据实拨付</t>
  </si>
  <si>
    <t>课后服务县级配套</t>
  </si>
  <si>
    <t>（一中240万元、其他学校360万元）</t>
  </si>
  <si>
    <t>中小学劳动教育经费</t>
  </si>
  <si>
    <t>危化品废料处置费用</t>
  </si>
  <si>
    <t>入托入学结核病筛查经费</t>
  </si>
  <si>
    <t>教职工校方责任险</t>
  </si>
  <si>
    <t>教职工人数2410人，每人每年100元</t>
  </si>
  <si>
    <t>中小学心理健康教育经费</t>
  </si>
  <si>
    <t>怀教小组发【2020】17号：同级财政按年生均10元的基准定额单列经费，中小学心理健康教育教师享受班主任同等待遇，与学科教师同等享受职称评定等政策待遇。</t>
  </si>
  <si>
    <t>非税收入，含学前幼儿保育保教费</t>
  </si>
  <si>
    <t>政务服务中心</t>
  </si>
  <si>
    <t>政务服务邮递费</t>
  </si>
  <si>
    <t>政务中心管理经费</t>
  </si>
  <si>
    <t>代帮代办人员保障费、物业管理费、网站运行费、会议室管理费、水电气费、网络租金费、党政门户网栏目运维费、中心机房运维费等</t>
  </si>
  <si>
    <t>政务中心会议室会务费</t>
  </si>
  <si>
    <t>政务服务大厅排队叫号并联“好差评”系统运维费用</t>
  </si>
  <si>
    <t>第九届人民政府第12次常务会议，据实拨付。</t>
  </si>
  <si>
    <t>政务大楼运行维护费</t>
  </si>
  <si>
    <t>第九届人民政府第12次常务会议，原则上同意由县财政解决县政务大楼每年的运行经费，专项审批，据实拨付。</t>
  </si>
  <si>
    <t>电子政务外网租赁费</t>
  </si>
  <si>
    <t>市场监督管理局</t>
  </si>
  <si>
    <t>食品安全示范县创建经费</t>
  </si>
  <si>
    <t>第九届人民政府第6次常务会议，剩余16万未付</t>
  </si>
  <si>
    <t>重点工业产品质量监督抽检经费</t>
  </si>
  <si>
    <t>第九届人民政府第21次常务会议</t>
  </si>
  <si>
    <t>新开办企业免费刻制首套五枚印章</t>
  </si>
  <si>
    <t>第九届人民政府第8次常务会议</t>
  </si>
  <si>
    <t>知识产权奖励激励经费</t>
  </si>
  <si>
    <t>食品药品检测经费</t>
  </si>
  <si>
    <t>应急管理局</t>
  </si>
  <si>
    <t>劳务派遣人员经费</t>
  </si>
  <si>
    <t>第九届人民政府第33次常务会议，增加提标部分</t>
  </si>
  <si>
    <t>森林防火专项经费</t>
  </si>
  <si>
    <t>值班室改造工程项目</t>
  </si>
  <si>
    <t>安全生产专项经费</t>
  </si>
  <si>
    <t>含全县安全突发险情救援、全县重大自然灾情救助、救灾物资保障储备，地方应急救灾。（地方救助预备金10万元），专项审批，据实拨付</t>
  </si>
  <si>
    <t>应急补贴补发项目</t>
  </si>
  <si>
    <t>湘组【2023】6号（密件），岗位津贴及值班补贴每人每月合计1200元，10人，从2022年5月至2023年12月</t>
  </si>
  <si>
    <t>应急值班补贴</t>
  </si>
  <si>
    <t>湘组【2023】6号（密件），每人每月600元，10人</t>
  </si>
  <si>
    <t>应急局管理经费</t>
  </si>
  <si>
    <t>应急预案、大型演练、防汛抗旱、应急指挥中心运转及安全工作经费等，2023年未申报，该项目为每年基本预算安排</t>
  </si>
  <si>
    <t>商科工信局</t>
  </si>
  <si>
    <t>商务科技和工业信息化管理经费</t>
  </si>
  <si>
    <t>企业改制人员、科技三项及创新基金等、乡镇农贸市场改造、工艺美术博览参展费、企业解困等工作经费</t>
  </si>
  <si>
    <t>市场服务中心</t>
  </si>
  <si>
    <t>市场服务中心管理经费</t>
  </si>
  <si>
    <t>茯苓大市场</t>
  </si>
  <si>
    <t>茯苓市场管理经费</t>
  </si>
  <si>
    <t>（含一次性退伍军人安置补助，2人4万，房屋租金2万元等优先用于工资发放和社保缴费）</t>
  </si>
  <si>
    <t>靖宝市场管委会</t>
  </si>
  <si>
    <t>靖宝市场管理经费</t>
  </si>
  <si>
    <t>玉麟庵市场管委会</t>
  </si>
  <si>
    <t>玉麟庵市场管理经费</t>
  </si>
  <si>
    <t>靖州产业开发区管理委员会</t>
  </si>
  <si>
    <t>工业园专项经费</t>
  </si>
  <si>
    <t>县工商联</t>
  </si>
  <si>
    <t>工商联管理经费</t>
  </si>
  <si>
    <t>报刊费、非公党建、非公经济服务、招商引资、光彩事业、考察调研、民营企业服务中心运行等经费</t>
  </si>
  <si>
    <t>畜牧水产事务中心</t>
  </si>
  <si>
    <t>全额24人*12000元/人=28.8万元，自收自支1人</t>
  </si>
  <si>
    <t>生猪发展专项</t>
  </si>
  <si>
    <t>包括全县生猪发展、稳产保供、畜禽技术培训、市重点项目畜禽粪污资源化利用项目、屠宰场搬迁项目、配合发改固定资产申报投资等生猪发展相关项目工作经费。</t>
  </si>
  <si>
    <t>畜禽粪污资源化利用整县推进项目县级配套资金</t>
  </si>
  <si>
    <t>2023年未使用，2024年继续安排</t>
  </si>
  <si>
    <t>二凉亭园艺示范场</t>
  </si>
  <si>
    <t>二凉亭园艺示范场运转经费</t>
  </si>
  <si>
    <t>二凉亭园艺示范场五个管理区运转经费</t>
  </si>
  <si>
    <t>医疗保险补差</t>
  </si>
  <si>
    <t>县农科所经费补差及税改资金</t>
  </si>
  <si>
    <t>五四园艺场运转经费及税改资金</t>
  </si>
  <si>
    <t>后山溪果木场经费补差及税改资金</t>
  </si>
  <si>
    <t>大开农场运转经费及税改资金</t>
  </si>
  <si>
    <t>农村经营服务站</t>
  </si>
  <si>
    <t>农村经营服务站专项经费</t>
  </si>
  <si>
    <t>承包土地纠纷调处和仲裁、惠农减负、农业合作组织管理</t>
  </si>
  <si>
    <t>农村土地经营权确权登记及集体产权制度改革等</t>
  </si>
  <si>
    <t>农村土地经营权确权登记、农村宅基地改革及村集体经济制度改革、农村土地纠纷调解和仲裁、惠农减负</t>
  </si>
  <si>
    <t>农机事务中心</t>
  </si>
  <si>
    <t>农机事务中心专项经费</t>
  </si>
  <si>
    <t>含安全监理经费、农用车免费检验、机手培训及插育秧、平安农村创建、农机购机补贴、农机监理及迎检督查</t>
  </si>
  <si>
    <t>拖拉机考场租赁经费</t>
  </si>
  <si>
    <t>第九届人民政府第24次常务会议</t>
  </si>
  <si>
    <t>合并至农机事务中心专项经费</t>
  </si>
  <si>
    <t>农民素质教育中心</t>
  </si>
  <si>
    <t>农素中心专项经费</t>
  </si>
  <si>
    <t>含专项工作经费、实训基地建设、农业科技经费</t>
  </si>
  <si>
    <t>农业农村局</t>
  </si>
  <si>
    <t>抛荒整治工作经费</t>
  </si>
  <si>
    <t>综合执法大队经费</t>
  </si>
  <si>
    <t>农业综合执法局现在岗人员15人，按1.6万元/人标准，公用经费已安排1.2万元，按照0.4万元/人计算，0.4×15=6万元。</t>
  </si>
  <si>
    <t>屠宰环节无害化处理补贴资金</t>
  </si>
  <si>
    <t>第九届人民政府第3次常务会议</t>
  </si>
  <si>
    <t>县水利局</t>
  </si>
  <si>
    <t>增加10人</t>
  </si>
  <si>
    <t>水利局专项工作经费</t>
  </si>
  <si>
    <t>包含河长制工作、防汛工作、非工程措施维护、后山溪电灌站、飞山水库、南团坝、水利差补人员工资、小型水库专职管理员、城市防洪、抗旱、抗旱服务队、金麦水库、农村饮水安全达标检测、地灵水库管理所、水文站和雨量站维修、防汛抗旱雨水情检测预警系统运维费、水土保持检测经费</t>
  </si>
  <si>
    <t>农村饮水安全工程维修管护基金</t>
  </si>
  <si>
    <t>水利建设配套</t>
  </si>
  <si>
    <t>水库除草、白蚁防止等经费</t>
  </si>
  <si>
    <t>小二型水库库管员补助新增1.5万元/年</t>
  </si>
  <si>
    <t>河小青行动中心建设运行经费</t>
  </si>
  <si>
    <t>抗旱减灾保饮水安全应急工程措施费</t>
  </si>
  <si>
    <t>太阳坪原种场</t>
  </si>
  <si>
    <t>税改补助</t>
  </si>
  <si>
    <t>职工社保-国有林场税改补助资金</t>
  </si>
  <si>
    <t>社保资金缺口</t>
  </si>
  <si>
    <t>太阳坪原种场补差</t>
  </si>
  <si>
    <t>牲畜定点屠宰工作管理所</t>
  </si>
  <si>
    <t>差额补助</t>
  </si>
  <si>
    <t>乡村振兴局</t>
  </si>
  <si>
    <t>乡村振兴局专项经费</t>
  </si>
  <si>
    <t>包含乡村振兴配套、精准识别管理费、乡村振兴专项工作经费、重点县贫困监测费等乡村振兴相关支出。</t>
  </si>
  <si>
    <t>乡村振兴领导小组工作经费</t>
  </si>
  <si>
    <t>库区移民事务中心</t>
  </si>
  <si>
    <t>库区移民事务中心专项经费</t>
  </si>
  <si>
    <t>包含移民专项经费、库区渡船维护费、库区桥梁义渡费、移民后扶监管经费、移民后扶监管经费补差等专项，新增支出，相应扣减非刚性支出</t>
  </si>
  <si>
    <t>金麦水库移民实物补偿</t>
  </si>
  <si>
    <t>发改局</t>
  </si>
  <si>
    <t>物价审批专项经费</t>
  </si>
  <si>
    <t>仓房及仓储设施维护费</t>
  </si>
  <si>
    <t>粮食执法工作经费</t>
  </si>
  <si>
    <t>粮油检验专项经费</t>
  </si>
  <si>
    <t>军粮供应工作经费</t>
  </si>
  <si>
    <t>原粮食企业退休人员补助</t>
  </si>
  <si>
    <t>信用信息系统平台建设经费</t>
  </si>
  <si>
    <t>国动办专项经费</t>
  </si>
  <si>
    <t>园林绿化服务中心</t>
  </si>
  <si>
    <t>园林局补差（含公用经费）</t>
  </si>
  <si>
    <t>差额人员工资、社保费及运转经费</t>
  </si>
  <si>
    <t>园林建设及维修资金</t>
  </si>
  <si>
    <t>专项用于养护经费及新增城投和公路局移交绿地行道数养护  据实拨付。</t>
  </si>
  <si>
    <t>市植物博物馆靖州分园建设专项资金</t>
  </si>
  <si>
    <t>城市管理和综合执法局</t>
  </si>
  <si>
    <t>两违办专项整治工作经费</t>
  </si>
  <si>
    <t>水泥窑协同处理生活垃圾费</t>
  </si>
  <si>
    <t>城管协管员人员补差</t>
  </si>
  <si>
    <t>环卫保洁市场化项目</t>
  </si>
  <si>
    <t>市政维护费</t>
  </si>
  <si>
    <t>用于公用事业站人员工资和社保缴费（含融媒体转入人员经费。专项审批）</t>
  </si>
  <si>
    <t>路灯管理、维护和电费</t>
  </si>
  <si>
    <t>环境卫生管理所</t>
  </si>
  <si>
    <t>环卫所差补</t>
  </si>
  <si>
    <t>垃圾处理厂运营经费及监测系统维护费</t>
  </si>
  <si>
    <t>生活垃圾填埋场渗滤液处理站运营服务费（垃圾填埋场渗滤液处理系统扩容）</t>
  </si>
  <si>
    <t>泔水收集运输及处置服务</t>
  </si>
  <si>
    <t>泔水处置每月按实际处理数据据实拨付。</t>
  </si>
  <si>
    <t>住房保障中心</t>
  </si>
  <si>
    <t>全额人员6人6*0.96=5.76</t>
  </si>
  <si>
    <t>房屋租赁、安全鉴定工作经费</t>
  </si>
  <si>
    <t>房屋抵押工作经费</t>
  </si>
  <si>
    <t>住房保障专项工作经费</t>
  </si>
  <si>
    <t>公房管理部工作经费</t>
  </si>
  <si>
    <t>按审计要求整改，据实拨付</t>
  </si>
  <si>
    <t>住房和城乡建设局</t>
  </si>
  <si>
    <t>污水管网维护</t>
  </si>
  <si>
    <t>建筑和市政基础设施工程施工图审查服务费</t>
  </si>
  <si>
    <t>退伍安置军人经费</t>
  </si>
  <si>
    <t>污水处理泵站运行经费</t>
  </si>
  <si>
    <t>14个传统村落保护发展规划编制经费</t>
  </si>
  <si>
    <t>建材价格询价发布专项工作经费</t>
  </si>
  <si>
    <t>老旧小区及棚户区改造县级配套资金</t>
  </si>
  <si>
    <t>2024年计划，改造25个小区1540户、92栋、13.05万平方米县级配套资金约200万元。据实拨付</t>
  </si>
  <si>
    <t>污水处理运行经费</t>
  </si>
  <si>
    <t>城区污水设施建设暨黑臭水体整治资金</t>
  </si>
  <si>
    <t>城镇购房补贴</t>
  </si>
  <si>
    <t>靖州县城区提质改造工程</t>
  </si>
  <si>
    <t>违法建筑房屋质量安全和消防安全检测鉴定费</t>
  </si>
  <si>
    <t>第九届人民政府第10次常务会议。据实拨付。</t>
  </si>
  <si>
    <t>交通运输局</t>
  </si>
  <si>
    <t>春运安全经费</t>
  </si>
  <si>
    <t>怀化市政府交通运输工作考核责任书</t>
  </si>
  <si>
    <t>退役军人补助</t>
  </si>
  <si>
    <t>桥梁义渡经费</t>
  </si>
  <si>
    <t>渡工工资22万元，渡船签单发航经费10万元。</t>
  </si>
  <si>
    <t>候船亭修建和维修</t>
  </si>
  <si>
    <t>专项审批</t>
  </si>
  <si>
    <t>渡船维护费</t>
  </si>
  <si>
    <t>渡船改造已完成，保留渡船维修费专项审批</t>
  </si>
  <si>
    <t>出租车GPS4G监控流量费</t>
  </si>
  <si>
    <t>不停车检测系统及风险隐患点治理流量</t>
  </si>
  <si>
    <t>执法大队专项经费</t>
  </si>
  <si>
    <t>公交车运营补贴</t>
  </si>
  <si>
    <t>民生配套项目调入</t>
  </si>
  <si>
    <t>城乡发展
事务中心</t>
  </si>
  <si>
    <t>城乡统筹专项工作经费</t>
  </si>
  <si>
    <t>巩固创卫专项经费</t>
  </si>
  <si>
    <t>数字云项目全域视联网运行费</t>
  </si>
  <si>
    <t>12345市长热线工作</t>
  </si>
  <si>
    <t>财政拨市里话务员工资63万元。政府办职能划转。政务便民热线专线租赁费6万元，工作经费8万元</t>
  </si>
  <si>
    <t>交通建设质量
安全监督站</t>
  </si>
  <si>
    <t>公路建设
养护中心</t>
  </si>
  <si>
    <t>国省道交通配套</t>
  </si>
  <si>
    <t>国道、省道公路维护和养护配套、工作经费、公路财产损失保险费等 据实拨付。</t>
  </si>
  <si>
    <t>县、乡、村道交通配套</t>
  </si>
  <si>
    <t>含县G356线K1603.833-1604.435段、G356线K1604.435-1608.620段油中大修工程 。</t>
  </si>
  <si>
    <t>长期编外人员工资及绩效</t>
  </si>
  <si>
    <t>根据要求测算，据实拨付</t>
  </si>
  <si>
    <t>道路运输
服务中心</t>
  </si>
  <si>
    <t>道路运输服务中心专项经费</t>
  </si>
  <si>
    <t>含安全生产日常巡查及其他专项工作等经费。</t>
  </si>
  <si>
    <t>供销社</t>
  </si>
  <si>
    <t>供销系统下岗解困</t>
  </si>
  <si>
    <t>“三社合一”试点村建设工作经费</t>
  </si>
  <si>
    <t>根据怀化市委农村工作领导小组【2020】第一次会议纪要、怀农组发【2020】7号建议安排2022年“三社合一”试点经费10万元（10个村1万元/个）</t>
  </si>
  <si>
    <t>化肥淡季储备资金</t>
  </si>
  <si>
    <t>第九届人民政府第22次常务会议，原则同意由县财政统筹解决化肥淡季储备资金20万元/年（含工作经费），并纳入县财政预算。</t>
  </si>
  <si>
    <t>自来水公司</t>
  </si>
  <si>
    <t xml:space="preserve">自来水公益用水 </t>
  </si>
  <si>
    <t>含新农村建设饮水项目5万元</t>
  </si>
  <si>
    <t>气象局</t>
  </si>
  <si>
    <t>气象局专项经费</t>
  </si>
  <si>
    <t>气象防灾减灾预警接受终端维护经费</t>
  </si>
  <si>
    <t>靖气【2023】2号</t>
  </si>
  <si>
    <t>气象局人员补贴经费</t>
  </si>
  <si>
    <t>自然灾害风险普查</t>
  </si>
  <si>
    <t>水文站</t>
  </si>
  <si>
    <t>定额补助</t>
  </si>
  <si>
    <t>市生态环境局
靖州分局</t>
  </si>
  <si>
    <t>生态环境专项经费</t>
  </si>
  <si>
    <t xml:space="preserve">生态功能区40万，环保监测工作经费40万，大笋平水质监测站运行经费6万，监测站运营经费6万，生态功能区考核监测费(污染源检测)60万，农村环境检测质量60万，根据九届政府常务会5、10次会议，安排生环委工作经费20万，国家生态文明示范县创建工作经费20万。
</t>
  </si>
  <si>
    <t>三线一单分区管控成果动态更新经费</t>
  </si>
  <si>
    <t>汽油加油站油气回收系统监督性检测</t>
  </si>
  <si>
    <t>林业局</t>
  </si>
  <si>
    <t>林政资源管理</t>
  </si>
  <si>
    <t>县乡林长制工作经费</t>
  </si>
  <si>
    <t>专项审批，据实拨付。含国家森林督查工作经费、生态护林员保险等。</t>
  </si>
  <si>
    <t>古树名林保护</t>
  </si>
  <si>
    <t>湖南省人民政府令第306号《湖南省古树名木保护办法》，预计需经费3万元。</t>
  </si>
  <si>
    <t>林业综合执法专项</t>
  </si>
  <si>
    <t>含森林禁伐、减伐工作经费，</t>
  </si>
  <si>
    <t>林业检查专项经费</t>
  </si>
  <si>
    <t>森林防火专项</t>
  </si>
  <si>
    <t>林业有害生物防控经费</t>
  </si>
  <si>
    <t>生态公益林补偿县级配套经费</t>
  </si>
  <si>
    <t>2024年县级配套：根据湘财预[2022]303和304号文件，2024年公益林面积为40.5029万亩，根据湘林资[2023]5号文件调减0.1548万亩，为40.3481*6元/亩=242.0886万元（每亩补助增加6元,据实拨付）</t>
  </si>
  <si>
    <t>松线虫病疫情防治经费</t>
  </si>
  <si>
    <t>国家森林督查工作经费</t>
  </si>
  <si>
    <t>纳入林长制工作经费</t>
  </si>
  <si>
    <t>湿地保护工作专项经费</t>
  </si>
  <si>
    <t>省林业局《关于印发&lt;湖南省湿地保护“一法一条例”执法检查转交问题整改工作方案&gt;的通知》（湘林湿函〔2023〕63号），省级整改要求：积极协调本级人民政府2024年起将开展湿地保护工作所需经费按照事权划分原则列入预算。专项审批，据实拨付</t>
  </si>
  <si>
    <t>排牙山国有林场</t>
  </si>
  <si>
    <t>（106人*6000元*80%=50.88万元）</t>
  </si>
  <si>
    <t>税改资金</t>
  </si>
  <si>
    <t>未安置人员工资补贴</t>
  </si>
  <si>
    <t>两村一队发展和管理资金</t>
  </si>
  <si>
    <t>自然资源局</t>
  </si>
  <si>
    <t>增加9人</t>
  </si>
  <si>
    <t>房产局职能转入经费补差</t>
  </si>
  <si>
    <t>地质灾害防治工作</t>
  </si>
  <si>
    <t>用于开展地质灾害调查评价、监测预警、值班值守、避灾救灾、应急处置和监测人员补助等防治经费。</t>
  </si>
  <si>
    <t>城市规划费</t>
  </si>
  <si>
    <t>含乡镇整体规划、村庄整治规划、绿地规划、城乡垃圾综合处理规划、城西控规、老城区控规等。据实拨付</t>
  </si>
  <si>
    <t>农村宅基地和集体建设用地房地一体确权登记颁证技术服务经费和工作经费</t>
  </si>
  <si>
    <t>《靖州县国土空间总体规划（2020-2035）》编制技术服务费</t>
  </si>
  <si>
    <t>不动产登记历史存量数据整合</t>
  </si>
  <si>
    <t>“三权分置”改革工作经费</t>
  </si>
  <si>
    <t>金鸡岩采石场重金属废水电化学工艺设备系统及红友采石场废水处理站运营经费</t>
  </si>
  <si>
    <t>第九届人民政府第10次常务会议</t>
  </si>
  <si>
    <t>非税收入，含自收自支人员经费、田长制办公经费、集体土地所有权确权登记成果更新汇交、卫片执法费用、国家自然资源督察武汉局自然资源例行督察交办问题整改工作经费</t>
  </si>
  <si>
    <t>土地和房屋征收服务中心</t>
  </si>
  <si>
    <t>增加11人</t>
  </si>
  <si>
    <t>预留征收工作经费提取。（其中2022、2023年瑞盛、中朗种业、第三中学、修正项目、防洪堤、冷链物流等项目征地经费应提未提经费386.72万元）</t>
  </si>
  <si>
    <t>渠阳便民
服务中心</t>
  </si>
  <si>
    <t>增加3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</si>
  <si>
    <t>浮桥维修及管护经费</t>
  </si>
  <si>
    <t>乡镇人大会议经费</t>
  </si>
  <si>
    <t>重大会议经费</t>
  </si>
  <si>
    <t>重点项目协调经费</t>
  </si>
  <si>
    <t>维稳专项经费</t>
  </si>
  <si>
    <t>艮山口便民
服务中心</t>
  </si>
  <si>
    <t>增加5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</si>
  <si>
    <t>飞山便民
服务中心</t>
  </si>
  <si>
    <t>增加1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</si>
  <si>
    <t>横江桥便民
服务中心</t>
  </si>
  <si>
    <t>铺口便民
服务中心</t>
  </si>
  <si>
    <t>增加2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</si>
  <si>
    <t>江东便民
服务中心</t>
  </si>
  <si>
    <t>减少2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</si>
  <si>
    <t>农技站人员补助</t>
  </si>
  <si>
    <t>藕团乡人民政府</t>
  </si>
  <si>
    <t>藕团乡消防站装备购置及专职人员补贴</t>
  </si>
  <si>
    <t>乡特种车辆购置（消防车）</t>
  </si>
  <si>
    <t>第八届人民政府第60次常务会议</t>
  </si>
  <si>
    <t>平茶镇人民政府</t>
  </si>
  <si>
    <t>减少1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</si>
  <si>
    <t>新厂镇人民政府</t>
  </si>
  <si>
    <t>坳上镇人民政府</t>
  </si>
  <si>
    <t>坳上镇消防站装备购置及专职人员补贴</t>
  </si>
  <si>
    <t>坳上镇中心消防站消防车购置经费及防护装备购置经费</t>
  </si>
  <si>
    <t>大堡子镇
人民政府</t>
  </si>
  <si>
    <t>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</si>
  <si>
    <t>三锹乡人民政府</t>
  </si>
  <si>
    <t>甘棠镇人民政府</t>
  </si>
  <si>
    <t>污水处理厂运营经费</t>
  </si>
  <si>
    <t>已移交县住房和城乡建设局</t>
  </si>
  <si>
    <t>太阳坪乡
人民政府</t>
  </si>
  <si>
    <t>文溪乡人民政府</t>
  </si>
  <si>
    <t>减少4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</si>
  <si>
    <t>寨牙乡人民政府</t>
  </si>
  <si>
    <t>合计</t>
  </si>
  <si>
    <t>附件2-6</t>
  </si>
  <si>
    <t>2024年上级转移支付情况表</t>
  </si>
  <si>
    <t>金额</t>
  </si>
  <si>
    <t>依据</t>
  </si>
  <si>
    <t>统战部</t>
  </si>
  <si>
    <t>省宗教工作补助</t>
  </si>
  <si>
    <t>省民族及省财政文件</t>
  </si>
  <si>
    <t>省级民族专项资金</t>
  </si>
  <si>
    <t>森林公安</t>
  </si>
  <si>
    <t>办案业务经费</t>
  </si>
  <si>
    <t>湘财预【2023】140号</t>
  </si>
  <si>
    <t>装备经费</t>
  </si>
  <si>
    <t>司法局</t>
  </si>
  <si>
    <t>中央和省级政法转移支付资金（司法）</t>
  </si>
  <si>
    <t>湘财预【2022】315号</t>
  </si>
  <si>
    <t>湘财预【2022】315号，划拨2.08万到机关事务中心购买安可产品</t>
  </si>
  <si>
    <t>中央和省级政法转移支付资金（法律援助）</t>
  </si>
  <si>
    <t>湘财预【2023】113号文件法援11万、湘财预【2022】300号文件法援8万</t>
  </si>
  <si>
    <t>中央和省级政法转移支付资金（以奖代补）</t>
  </si>
  <si>
    <t>湘财预【2023】113号</t>
  </si>
  <si>
    <t>中央和省级政法转移支付资金（社区矫正）</t>
  </si>
  <si>
    <t>审计局</t>
  </si>
  <si>
    <t>审计工作经费</t>
  </si>
  <si>
    <t>湖南省审计厅办公室关于拨付2023年审计工作经费的通知</t>
  </si>
  <si>
    <t>妇联</t>
  </si>
  <si>
    <t>城镇农村低收入妇女两癌救助专项资金</t>
  </si>
  <si>
    <t>靖财非税（2023）0082号</t>
  </si>
  <si>
    <t>中央和省级转移支付资金办案费</t>
  </si>
  <si>
    <t>湘财预（2022）0315号</t>
  </si>
  <si>
    <t>中央和省级转移支付资金装备费</t>
  </si>
  <si>
    <t>公路建设养护中心</t>
  </si>
  <si>
    <t>公路日常养护及养护工程</t>
  </si>
  <si>
    <t>上级专项资金：怀财建指【2023】308号154万、313号72万、湘财预【2023】006号640万、怀财建指【2023】2号12.9万、</t>
  </si>
  <si>
    <t>国省干线维修改造</t>
  </si>
  <si>
    <t>上级专项资金：湘财建指【2023】17号301万、86万</t>
  </si>
  <si>
    <t>艮山口油路大修</t>
  </si>
  <si>
    <t>上级专项资金（2024年计划）</t>
  </si>
  <si>
    <t>国省干线精细化提升</t>
  </si>
  <si>
    <t>国省干线美丽示范路绿化</t>
  </si>
  <si>
    <t>危桥改造</t>
  </si>
  <si>
    <t>上级专项资金（2024年计划，农村公路50万元、干 线90万元）</t>
  </si>
  <si>
    <t>灾害防治</t>
  </si>
  <si>
    <t>已报计划到省厅（路基上边坡）</t>
  </si>
  <si>
    <t>交通建设项目（通景、绕城、县道X003、丘堡公路）</t>
  </si>
  <si>
    <t>湘 财预（2022）0061号</t>
  </si>
  <si>
    <t>2022年水上安全监管应急救援执法艇</t>
  </si>
  <si>
    <t>湘 财预（2022）0290号</t>
  </si>
  <si>
    <t>渡口改造省补资金</t>
  </si>
  <si>
    <t>湘 财预（2021）0369号</t>
  </si>
  <si>
    <t>费改税及运营补贴</t>
  </si>
  <si>
    <t>湘 财预（2023）0051号</t>
  </si>
  <si>
    <t>二级公路取消收费后补助资金</t>
  </si>
  <si>
    <t>湘 财预（2022）0313号</t>
  </si>
  <si>
    <t>交通运输事业发展专项资金</t>
  </si>
  <si>
    <t>湘财预（2022）0308号</t>
  </si>
  <si>
    <t>发革局</t>
  </si>
  <si>
    <t>以工代赈</t>
  </si>
  <si>
    <t>落实重大战略和重大事项资金</t>
  </si>
  <si>
    <t>生态产品价值实现</t>
  </si>
  <si>
    <t>承接产业转移建设项目</t>
  </si>
  <si>
    <t>湘西地区产业发展</t>
  </si>
  <si>
    <t>靖州县2024年湘西南水土流失及石漠化综合治理项目</t>
  </si>
  <si>
    <t>湘发改投资〔2023〕301号、湖南省发展和改革委员会关于怀化市2022-2025 年湘西南水土流失、石漠化综合治理项目可行性研究报告的批复（湘发改农[2022]88 号）</t>
  </si>
  <si>
    <t>生态护林员</t>
  </si>
  <si>
    <t>参照2023年资金预算:
湘财预（2022） 303号</t>
  </si>
  <si>
    <t>森林生态效益林经济补偿</t>
  </si>
  <si>
    <t>参照2023年资金预算:
湘财预（2022） 304号、湘林规函〔2022〕98号、湘财资环指 〔2021〕68号、湘财预（2023） 35号</t>
  </si>
  <si>
    <t>天然林停伐管护补助</t>
  </si>
  <si>
    <t>参照2023年资金预算:
湘财预〔2022〕304号</t>
  </si>
  <si>
    <t>林火阻隔系统与森防蓄水池建设</t>
  </si>
  <si>
    <t>参照2023年资金预算（湘财预[2023]146号）</t>
  </si>
  <si>
    <t>松材线虫病攻坚</t>
  </si>
  <si>
    <t>项目入库，参照2023年资金预算(湘财预指(2022)304号）</t>
  </si>
  <si>
    <t>湖南靖州国家森林公园管理处（排牙山国有林场）</t>
  </si>
  <si>
    <t>中央财政林木良种培育补助资金</t>
  </si>
  <si>
    <t>湘财预（2022）304号</t>
  </si>
  <si>
    <t>中央林业改革发展和省级林业生态保护修复专项（公益林省级配套）</t>
  </si>
  <si>
    <t>中央全面停止天然林商品性采伐补助资金</t>
  </si>
  <si>
    <t>湘财预（2022）303号</t>
  </si>
  <si>
    <t>中央国有林保护修复补助资金</t>
  </si>
  <si>
    <t>排牙山管护用房建设</t>
  </si>
  <si>
    <t>住建局</t>
  </si>
  <si>
    <t>靖州县2024年老旧小区改造项目</t>
  </si>
  <si>
    <t>靖州县城区雨污分流管网改造项目</t>
  </si>
  <si>
    <t>湘财建指【2022】149号湖南省财政厅关于下达2022年城市燃气管道等老化更新改造中央预算内基建资金的通知（877万）</t>
  </si>
  <si>
    <t>靖州县城城市生活污水处理厂人工湿地项目</t>
  </si>
  <si>
    <t>湘财资环指【2022】57号湖南省财政厅 湖南省生态环境厅关于提前下达2023年中央水污染防治资金的通知（2700万）</t>
  </si>
  <si>
    <t>靖州县历史遗留矿山生态修复示范工程</t>
  </si>
  <si>
    <t>省财政厅关于预拨2023年第二批中央重点生态保护修复治理资金的通知（湘财资环指〔2022〕68号）,</t>
  </si>
  <si>
    <t>应急局</t>
  </si>
  <si>
    <t>中央自然灾害救助资金</t>
  </si>
  <si>
    <t>湘财预[2023]3号100万元、湘财预[2023]5号60万元、湘财预[2023]9号38万元（2022年290万元）</t>
  </si>
  <si>
    <t>安全生产预防及应急专项资金</t>
  </si>
  <si>
    <t>湘财企指【2023】14号40万元（2022年80万元）</t>
  </si>
  <si>
    <t>城市低保保障金</t>
  </si>
  <si>
    <t>湘财预【2022】337号3531.5万，湘财预【2023】138号 75.3万，湘财预【2023】216号  214.2万</t>
  </si>
  <si>
    <t>农村低保保障金</t>
  </si>
  <si>
    <t>孤儿及事实无人抚养儿童生活补助</t>
  </si>
  <si>
    <t>城乡特困人员供养金</t>
  </si>
  <si>
    <t>临时救助</t>
  </si>
  <si>
    <t>流浪乞讨救助</t>
  </si>
  <si>
    <t>其它农村生活救济（精减退职）</t>
  </si>
  <si>
    <t>湘财预【2023】261号5.65万  湘民救发【2006】17号 每人每月不低于50元的标准，据实拨付</t>
  </si>
  <si>
    <t>社保中心</t>
  </si>
  <si>
    <t>财政对城乡居保养老保险的补助</t>
  </si>
  <si>
    <t>湘财预【2022】346号4264.7万元，湘财预【2022】342号716.8万元，城乡养老提标资金尚未到位</t>
  </si>
  <si>
    <t>财政对机关事业单位养老保险的补助</t>
  </si>
  <si>
    <t>湘财预【2022】332号3282万元，湘财预【2023】277号266万元</t>
  </si>
  <si>
    <t>残疾人联合会</t>
  </si>
  <si>
    <t>残疾人事业补助资金</t>
  </si>
  <si>
    <t>一般公共预算拨款97.31万元，彩票公益金拨款51.8万元（湘财综指[2023]9号、湘财预[2022]335号、湘财社指[2022]98号、湘财社指[2023]15号、湘财社指[2023]19号）</t>
  </si>
  <si>
    <t>福利院（县中心敬老院）</t>
  </si>
  <si>
    <t>特困对象供养机构运转经费</t>
  </si>
  <si>
    <t>湘财预【2022】0337</t>
  </si>
  <si>
    <t>特困对象供养机构省级补助资金</t>
  </si>
  <si>
    <t>全县各敬老院护理费、核酸检测费、门诊医疗费及住院个人部分</t>
  </si>
  <si>
    <t>未成年人保护中心和流浪乞讨中心建设项目</t>
  </si>
  <si>
    <t>靖财社指【2022】0053</t>
  </si>
  <si>
    <t>福利院（县中心敬老院）藕团分院建设项目</t>
  </si>
  <si>
    <t>靖财建指【2022】0022</t>
  </si>
  <si>
    <t>福利院（县中心敬老院）藕团分院医养结合建设项目</t>
  </si>
  <si>
    <t>福利院（县中心敬老院）甘棠分院建设项目</t>
  </si>
  <si>
    <t>妇保院</t>
  </si>
  <si>
    <t>基本公共卫生服务补助</t>
  </si>
  <si>
    <t>湘财预【2022】0343号</t>
  </si>
  <si>
    <t>预防艾梅乙母婴传播专项资金</t>
  </si>
  <si>
    <t>湘财社指【2022】0102号湘财社指【2023】0008号</t>
  </si>
  <si>
    <t>免费婚前医学检查</t>
  </si>
  <si>
    <t>湘财社指【2023】0013号</t>
  </si>
  <si>
    <t>农村和城镇适龄妇女“两癌”筛查</t>
  </si>
  <si>
    <t>湘财社指【2023】0024号</t>
  </si>
  <si>
    <t>新生儿先天性心脏病筛查</t>
  </si>
  <si>
    <t>湘财社指【2023】0044号</t>
  </si>
  <si>
    <t>免费产前筛查</t>
  </si>
  <si>
    <t>重大传染病防控项目经费</t>
  </si>
  <si>
    <t>湘财社指[2022]102号、湘财社指[2023]8号、湘财社指[2023]57号</t>
  </si>
  <si>
    <t>公共卫生项目经费</t>
  </si>
  <si>
    <t>湘财社指[2023]13号</t>
  </si>
  <si>
    <t>基本公共卫生服务补助资金</t>
  </si>
  <si>
    <t>湘财预[2022]343号、湘财预[2023]143号</t>
  </si>
  <si>
    <t>计生特殊家庭住院护理补贴及健康保险</t>
  </si>
  <si>
    <t>湘财社指【2023】263号</t>
  </si>
  <si>
    <t>计划生育协会能力建设经费</t>
  </si>
  <si>
    <t>就业专项资金</t>
  </si>
  <si>
    <t>湘财预【2022】319号1660万元，湘财预【2023】280万元，湘财预【2023】229号69万元</t>
  </si>
  <si>
    <t>靖州县人民医院</t>
  </si>
  <si>
    <t>县级重点专科能力建设经费</t>
  </si>
  <si>
    <t>湘财预[2022]358号，总金额200万，其中拨付人民医院140万元</t>
  </si>
  <si>
    <t>公立医院改革经费</t>
  </si>
  <si>
    <t>湘财预【2023】172号12.3万元，湘财预【2023】205号10万元，湘财预【2022】343号144.7万元</t>
  </si>
  <si>
    <t>优抚补助资金</t>
  </si>
  <si>
    <t>湘财预（2022）338号</t>
  </si>
  <si>
    <t>优抚医疗</t>
  </si>
  <si>
    <t>湘财预（2023）43号</t>
  </si>
  <si>
    <t>军休人员补助</t>
  </si>
  <si>
    <t>湘财预（2022）334号</t>
  </si>
  <si>
    <t>特困援助</t>
  </si>
  <si>
    <t>湘财社指（2023）32号</t>
  </si>
  <si>
    <t>基层退役军人服务体系补助经费</t>
  </si>
  <si>
    <t>湘财社指（2023）40号</t>
  </si>
  <si>
    <t>湘财预（2023）234号</t>
  </si>
  <si>
    <t>优抚对象医疗保障</t>
  </si>
  <si>
    <t>湘财预（2023）264号</t>
  </si>
  <si>
    <t>卫健局</t>
  </si>
  <si>
    <r>
      <rPr>
        <sz val="10"/>
        <color indexed="8"/>
        <rFont val="宋体"/>
        <charset val="134"/>
      </rPr>
      <t>湘财预[2022]343号、 湘财预[2023]143号。总金额1969.17万元，</t>
    </r>
    <r>
      <rPr>
        <sz val="10"/>
        <color indexed="10"/>
        <rFont val="宋体"/>
        <charset val="134"/>
      </rPr>
      <t>其中拨付县直医疗单位210万元（疾控中心、妇计中心、卫计执法局）</t>
    </r>
  </si>
  <si>
    <t>医疗卫生机构能力建设</t>
  </si>
  <si>
    <r>
      <rPr>
        <sz val="10"/>
        <color indexed="8"/>
        <rFont val="宋体"/>
        <charset val="134"/>
      </rPr>
      <t>湘财预[2022]358号。总金额200万（</t>
    </r>
    <r>
      <rPr>
        <sz val="10"/>
        <color indexed="10"/>
        <rFont val="宋体"/>
        <charset val="134"/>
      </rPr>
      <t>其中拨付人民医院140万元，</t>
    </r>
    <r>
      <rPr>
        <sz val="10"/>
        <color indexed="8"/>
        <rFont val="宋体"/>
        <charset val="134"/>
      </rPr>
      <t>乡镇卫生院60万元）;湘财社指[2023]66号总金额249万（</t>
    </r>
    <r>
      <rPr>
        <sz val="10"/>
        <color indexed="10"/>
        <rFont val="宋体"/>
        <charset val="134"/>
      </rPr>
      <t>其中拨怀化市第二人民医院（靖州院区）200，</t>
    </r>
    <r>
      <rPr>
        <sz val="10"/>
        <color indexed="8"/>
        <rFont val="宋体"/>
        <charset val="134"/>
      </rPr>
      <t>乡镇卫生院49万元）</t>
    </r>
  </si>
  <si>
    <t>基层医疗卫生机构基本药物制度补助</t>
  </si>
  <si>
    <t>湘财预[2022]343号、 湘财预[2023]167号</t>
  </si>
  <si>
    <t>农村部分计生家庭奖励扶助资金</t>
  </si>
  <si>
    <t>湘财预[2022]353号、 湘财预[2023]171号。</t>
  </si>
  <si>
    <t>计生家庭特别扶助资金</t>
  </si>
  <si>
    <t>卫生健康人才培养项目经费</t>
  </si>
  <si>
    <t>湘财预[2022]358号</t>
  </si>
  <si>
    <t>行政村卫生室运行经费</t>
  </si>
  <si>
    <t>湘财预[2023]253号</t>
  </si>
  <si>
    <t>中医药事业传承与发展</t>
  </si>
  <si>
    <t>困难地区农村基层卫生人才岗位津贴</t>
  </si>
  <si>
    <t>湘财预[2022]238号</t>
  </si>
  <si>
    <t>医疗保障服务能力建设经费</t>
  </si>
  <si>
    <t>湘财预【2023】180号</t>
  </si>
  <si>
    <t>靖州县中医医院</t>
  </si>
  <si>
    <t>公立医院综合改革</t>
  </si>
  <si>
    <t>湘财预【2023】0172号4.7万元，湘财预【2023】0205号4.1万元，湘财预【2022】0343号73.2万元</t>
  </si>
  <si>
    <t>城乡义务教育经费保障机制中央直达资金和省级资金   家庭经济困难寄宿生生活补助资金</t>
  </si>
  <si>
    <t>湘财预【2023】224号</t>
  </si>
  <si>
    <t>城乡义务教育经费保障机制中央直达资金和省级资金   校舍维修改造资金</t>
  </si>
  <si>
    <r>
      <rPr>
        <sz val="10"/>
        <color indexed="8"/>
        <rFont val="宋体"/>
        <charset val="134"/>
      </rPr>
      <t>湘财预【2023】224号</t>
    </r>
    <r>
      <rPr>
        <sz val="10"/>
        <color indexed="10"/>
        <rFont val="宋体"/>
        <charset val="134"/>
      </rPr>
      <t>（待分配至各学校）</t>
    </r>
  </si>
  <si>
    <t>城乡义务教育经费保障机制中央直达资金和省级资金   生均公用经费</t>
  </si>
  <si>
    <t>农村义务教育学生营养改善计划中央直达资金</t>
  </si>
  <si>
    <r>
      <rPr>
        <sz val="10"/>
        <color indexed="8"/>
        <rFont val="宋体"/>
        <charset val="134"/>
      </rPr>
      <t>湘财预【2023】98号</t>
    </r>
    <r>
      <rPr>
        <sz val="10"/>
        <color indexed="10"/>
        <rFont val="宋体"/>
        <charset val="134"/>
      </rPr>
      <t>（待分配至各学校）</t>
    </r>
  </si>
  <si>
    <t>城乡义务教育保障机制综合奖补资金</t>
  </si>
  <si>
    <r>
      <rPr>
        <sz val="10"/>
        <color indexed="8"/>
        <rFont val="宋体"/>
        <charset val="134"/>
      </rPr>
      <t>湘财预【2022】294号140万、湘财预【2023】100号154万</t>
    </r>
    <r>
      <rPr>
        <sz val="10"/>
        <color indexed="10"/>
        <rFont val="宋体"/>
        <charset val="134"/>
      </rPr>
      <t>（待分配至各学校）</t>
    </r>
  </si>
  <si>
    <t>学前教育生均公用经费中央和省级补助资金</t>
  </si>
  <si>
    <r>
      <rPr>
        <sz val="10"/>
        <color indexed="8"/>
        <rFont val="宋体"/>
        <charset val="134"/>
      </rPr>
      <t>湘财预【2023】185号
（</t>
    </r>
    <r>
      <rPr>
        <sz val="10"/>
        <color indexed="10"/>
        <rFont val="宋体"/>
        <charset val="134"/>
      </rPr>
      <t>普惠性民办幼儿园公用经费需分配至教育局、公办幼儿园公用经费待分配至各学校）</t>
    </r>
  </si>
  <si>
    <t>支持学前教育发展中央和省级资金   扩大学前教育资源</t>
  </si>
  <si>
    <r>
      <rPr>
        <sz val="10"/>
        <color indexed="8"/>
        <rFont val="宋体"/>
        <charset val="134"/>
      </rPr>
      <t>湘财预【2023】115号</t>
    </r>
    <r>
      <rPr>
        <sz val="10"/>
        <color indexed="10"/>
        <rFont val="宋体"/>
        <charset val="134"/>
      </rPr>
      <t>（待分配各学校）</t>
    </r>
  </si>
  <si>
    <t>支持学前教育发展中央和省级资金   家庭经济困难幼儿入园补助</t>
  </si>
  <si>
    <t>湘财预【2023】115号</t>
  </si>
  <si>
    <t>义务教育薄弱环节改善与能力提升</t>
  </si>
  <si>
    <r>
      <rPr>
        <sz val="10"/>
        <color indexed="8"/>
        <rFont val="宋体"/>
        <charset val="134"/>
      </rPr>
      <t>湘财预【2023】107号</t>
    </r>
    <r>
      <rPr>
        <sz val="10"/>
        <color indexed="10"/>
        <rFont val="宋体"/>
        <charset val="134"/>
      </rPr>
      <t>（待分配至各学校）</t>
    </r>
  </si>
  <si>
    <t>民族地区教育特殊补助中央资金</t>
  </si>
  <si>
    <r>
      <rPr>
        <sz val="10"/>
        <color indexed="8"/>
        <rFont val="宋体"/>
        <charset val="134"/>
      </rPr>
      <t>湘财预【2023】104号</t>
    </r>
    <r>
      <rPr>
        <sz val="10"/>
        <color indexed="10"/>
        <rFont val="宋体"/>
        <charset val="134"/>
      </rPr>
      <t>（待分配至各学校）</t>
    </r>
  </si>
  <si>
    <t>市县学校学生资助中央直达资金和省级资金  高中免费教科书</t>
  </si>
  <si>
    <t>湘财预【2022】291号</t>
  </si>
  <si>
    <t>高校学生资助（助学贷款奖补资金）</t>
  </si>
  <si>
    <t>湘财预【2023】101号</t>
  </si>
  <si>
    <t>中小学幼儿园校车奖补资金</t>
  </si>
  <si>
    <t>湘财预【2023】57号</t>
  </si>
  <si>
    <t>基础教育发展专项（乡镇标准化寄宿制学校建设）</t>
  </si>
  <si>
    <r>
      <rPr>
        <sz val="10"/>
        <color indexed="8"/>
        <rFont val="宋体"/>
        <charset val="134"/>
      </rPr>
      <t>湘财教指【2022】102号</t>
    </r>
    <r>
      <rPr>
        <sz val="10"/>
        <color indexed="10"/>
        <rFont val="宋体"/>
        <charset val="134"/>
      </rPr>
      <t>（待分配至各学校）</t>
    </r>
  </si>
  <si>
    <t>基层就业学费补偿资金</t>
  </si>
  <si>
    <t>湘财预【2023】72号</t>
  </si>
  <si>
    <t>中央专项彩票公益金支持乡村学校少年宫运转经费</t>
  </si>
  <si>
    <r>
      <rPr>
        <sz val="10"/>
        <color indexed="8"/>
        <rFont val="宋体"/>
        <charset val="134"/>
      </rPr>
      <t>怀财教指【2023】16号</t>
    </r>
    <r>
      <rPr>
        <sz val="10"/>
        <color indexed="10"/>
        <rFont val="宋体"/>
        <charset val="134"/>
      </rPr>
      <t>（待分配至各学校）</t>
    </r>
  </si>
  <si>
    <t>教育综合发展专项资金（义务教育质量检测购买服务）</t>
  </si>
  <si>
    <t>湘财教指【2023】36号</t>
  </si>
  <si>
    <t>市县“三区”教师专项计划选派工作（含“银龄计划”）中央和省级补助资金</t>
  </si>
  <si>
    <r>
      <rPr>
        <sz val="10"/>
        <color indexed="8"/>
        <rFont val="宋体"/>
        <charset val="134"/>
      </rPr>
      <t>湘财预【2023】110号</t>
    </r>
    <r>
      <rPr>
        <sz val="10"/>
        <color indexed="10"/>
        <rFont val="宋体"/>
        <charset val="134"/>
      </rPr>
      <t>（待分配至各学校）</t>
    </r>
  </si>
  <si>
    <t>改善普通高中办学条件资金</t>
  </si>
  <si>
    <r>
      <rPr>
        <sz val="10"/>
        <color indexed="8"/>
        <rFont val="宋体"/>
        <charset val="134"/>
      </rPr>
      <t>湘财预【2023】239号</t>
    </r>
    <r>
      <rPr>
        <sz val="10"/>
        <color indexed="10"/>
        <rFont val="宋体"/>
        <charset val="134"/>
      </rPr>
      <t>（待分配至一中）</t>
    </r>
  </si>
  <si>
    <t>市县学校学生资助中央直达资金和省级资金  普通高中助学金</t>
  </si>
  <si>
    <r>
      <rPr>
        <sz val="10"/>
        <color indexed="8"/>
        <rFont val="宋体"/>
        <charset val="134"/>
      </rPr>
      <t>湘财预【2023】101号</t>
    </r>
    <r>
      <rPr>
        <sz val="10"/>
        <color indexed="10"/>
        <rFont val="宋体"/>
        <charset val="134"/>
      </rPr>
      <t>（待分配至一中）</t>
    </r>
  </si>
  <si>
    <t>市县学校学生资助中央直达资金和省级资金  普通高中免学杂费</t>
  </si>
  <si>
    <t>公办普通高中生均公用经费</t>
  </si>
  <si>
    <r>
      <rPr>
        <sz val="10"/>
        <color indexed="8"/>
        <rFont val="宋体"/>
        <charset val="134"/>
      </rPr>
      <t>湘财预【2023】211号</t>
    </r>
    <r>
      <rPr>
        <sz val="10"/>
        <color indexed="10"/>
        <rFont val="宋体"/>
        <charset val="134"/>
      </rPr>
      <t>（待分配至一中）</t>
    </r>
  </si>
  <si>
    <t xml:space="preserve">市县学校学生资助中央直达资金和省级资金 中职业学生奖助学金 </t>
  </si>
  <si>
    <r>
      <rPr>
        <sz val="10"/>
        <color indexed="8"/>
        <rFont val="宋体"/>
        <charset val="134"/>
      </rPr>
      <t>湘财预【2023】101号</t>
    </r>
    <r>
      <rPr>
        <sz val="10"/>
        <color indexed="10"/>
        <rFont val="宋体"/>
        <charset val="134"/>
      </rPr>
      <t>（待分配至职中）</t>
    </r>
  </si>
  <si>
    <t>市县学校学生资助中央直达资金和省级资金 中职业免学费</t>
  </si>
  <si>
    <r>
      <rPr>
        <sz val="10"/>
        <color indexed="8"/>
        <rFont val="宋体"/>
        <charset val="134"/>
      </rPr>
      <t>湘财预【2023】101号（</t>
    </r>
    <r>
      <rPr>
        <sz val="10"/>
        <color indexed="10"/>
        <rFont val="宋体"/>
        <charset val="134"/>
      </rPr>
      <t>待分配至职中）</t>
    </r>
  </si>
  <si>
    <t>中职学校改善办学条件</t>
  </si>
  <si>
    <r>
      <rPr>
        <sz val="10"/>
        <color indexed="8"/>
        <rFont val="宋体"/>
        <charset val="134"/>
      </rPr>
      <t>湘财预【2023】64号</t>
    </r>
    <r>
      <rPr>
        <sz val="10"/>
        <color indexed="10"/>
        <rFont val="宋体"/>
        <charset val="134"/>
      </rPr>
      <t>（待分配至职中）</t>
    </r>
  </si>
  <si>
    <t>靖州县融媒体中心</t>
  </si>
  <si>
    <t>中央支持地方公共文化服务体系建设补助资金（广播电视节目无线覆盖运行维护费）</t>
  </si>
  <si>
    <r>
      <rPr>
        <sz val="10"/>
        <color indexed="8"/>
        <rFont val="宋体"/>
        <charset val="134"/>
      </rPr>
      <t>湘财预</t>
    </r>
    <r>
      <rPr>
        <sz val="10"/>
        <color indexed="8"/>
        <rFont val="Microsoft YaHei"/>
        <charset val="134"/>
      </rPr>
      <t>〔</t>
    </r>
    <r>
      <rPr>
        <sz val="10"/>
        <color indexed="8"/>
        <rFont val="宋体"/>
        <charset val="134"/>
      </rPr>
      <t>2022</t>
    </r>
    <r>
      <rPr>
        <sz val="10"/>
        <color indexed="8"/>
        <rFont val="Microsoft YaHei"/>
        <charset val="134"/>
      </rPr>
      <t>〕</t>
    </r>
    <r>
      <rPr>
        <sz val="10"/>
        <color indexed="8"/>
        <rFont val="宋体"/>
        <charset val="134"/>
      </rPr>
      <t>0345号</t>
    </r>
  </si>
  <si>
    <t>广播电视无线覆盖省级资金（市县）</t>
  </si>
  <si>
    <t>湘财文指〔2022〕0050号</t>
  </si>
  <si>
    <t>公共文化服务体系建设资金村村响运维费</t>
  </si>
  <si>
    <t>三馆一站免费开放资金</t>
  </si>
  <si>
    <t>湘财预【2033】0232号</t>
  </si>
  <si>
    <t>湘财预【2023】0232号</t>
  </si>
  <si>
    <t>体彩公益金</t>
  </si>
  <si>
    <t>三馆一站免费开放</t>
  </si>
  <si>
    <t>需分配至各个乡镇，各个乡镇4.6万元。</t>
  </si>
  <si>
    <t>博物馆免费开放</t>
  </si>
  <si>
    <t>公共体育场馆向社会免费或低收费开放经费</t>
  </si>
  <si>
    <t>公共文化服务体系建设</t>
  </si>
  <si>
    <t>部分需分配至乡镇、村</t>
  </si>
  <si>
    <t>中央文化人才专项</t>
  </si>
  <si>
    <t>非物质文化遗产专项</t>
  </si>
  <si>
    <t>强制免疫劳务补助</t>
  </si>
  <si>
    <t>湘财预指【2022】296号17.6万元</t>
  </si>
  <si>
    <t>养殖环节病死猪无害化处理补助资金</t>
  </si>
  <si>
    <t>湘财预指【2022】296号22.6万元、湘财预指【2023】131号35万元</t>
  </si>
  <si>
    <t>农业经营主体能力提升</t>
  </si>
  <si>
    <t>湘财预﹝2023﹞124号</t>
  </si>
  <si>
    <t>社会化服务资金</t>
  </si>
  <si>
    <t>湘财预﹝2023﹞195号</t>
  </si>
  <si>
    <t>水稻机插机抛秧服务资金</t>
  </si>
  <si>
    <t>湘农办发【2023】21号、湘财预【2023】195号</t>
  </si>
  <si>
    <t>油菜机械化移栽推广项目资金</t>
  </si>
  <si>
    <t>湘农机生产【2023】34号</t>
  </si>
  <si>
    <t>农机购置补贴</t>
  </si>
  <si>
    <t>湘财预【2022】284号文件、湘财预【2023】151号文件</t>
  </si>
  <si>
    <t>高标准农田建设项目</t>
  </si>
  <si>
    <t>湘财预【2022】298号、湘财预【2023】105号、湘财农指【2023】31号、湘财预【2023】199号</t>
  </si>
  <si>
    <t>中央农业防灾减灾</t>
  </si>
  <si>
    <t>湘财预〔2023〕123号、246号</t>
  </si>
  <si>
    <t>农产品质量安全监测</t>
  </si>
  <si>
    <t>湘财农指〔2023〕56号</t>
  </si>
  <si>
    <t>高素质农民培育</t>
  </si>
  <si>
    <t>湘财预【2023】188号</t>
  </si>
  <si>
    <t>基层农技推广体系改革与建设项目</t>
  </si>
  <si>
    <t>湘财预【2023】214号</t>
  </si>
  <si>
    <t>国家级杂家水稻制种奖励项目</t>
  </si>
  <si>
    <t>湘财预〔2023﹞135</t>
  </si>
  <si>
    <t>耕地轮作（稻油）</t>
  </si>
  <si>
    <t>湘财预〔2023﹞2</t>
  </si>
  <si>
    <t>大豆玉米带状复合种植项目</t>
  </si>
  <si>
    <t>实际种粮一次性补贴</t>
  </si>
  <si>
    <t>湘财预〔2023﹞82</t>
  </si>
  <si>
    <t>耕地地力保护补贴</t>
  </si>
  <si>
    <t>湘财预〔2023﹞83</t>
  </si>
  <si>
    <t>稻谷目标价格</t>
  </si>
  <si>
    <t>湘财预〔2022﹞273/湘财预〔2023﹞86</t>
  </si>
  <si>
    <t>菜籽油大县奖励项目</t>
  </si>
  <si>
    <t>水利局</t>
  </si>
  <si>
    <t>靖州县城市重要堤防治理工程</t>
  </si>
  <si>
    <t>湘财建指【2022】136号、湘财农指【2023】71号</t>
  </si>
  <si>
    <t>靖州县金麦水库灌区工程</t>
  </si>
  <si>
    <t>靖发改审[2023]50号</t>
  </si>
  <si>
    <t>靖州县小型灌区续建配套与节水改造工程</t>
  </si>
  <si>
    <t>靖发改审[2023]57号</t>
  </si>
  <si>
    <t>湖南省广坪河靖州县治理工程</t>
  </si>
  <si>
    <t>靖发改审[2023]56号</t>
  </si>
  <si>
    <t>湖南省四乡河靖州县治理工程</t>
  </si>
  <si>
    <t>怀水建管[2021]3号</t>
  </si>
  <si>
    <t>湖南省四乡河靖州县三期治理工程</t>
  </si>
  <si>
    <t>怀水建管[2023]19号</t>
  </si>
  <si>
    <t>靖州县病险水库除险加固工程</t>
  </si>
  <si>
    <t>湘财预【2022】299号</t>
  </si>
  <si>
    <t>靖州县水利工程维修养护项目</t>
  </si>
  <si>
    <t>农村饮水工程维修养护</t>
  </si>
  <si>
    <t>农村人居环境整治（农村户用厕所改造）项目</t>
  </si>
  <si>
    <t>湘财农指【2022】89号
湘财农指【2023】63号</t>
  </si>
  <si>
    <t>移民困难扶助金</t>
  </si>
  <si>
    <t>湘财农指【2023】11号</t>
  </si>
  <si>
    <t>后扶基金</t>
  </si>
  <si>
    <t>湘财农指【2022】87号</t>
  </si>
  <si>
    <t>后扶资金（600元外）</t>
  </si>
  <si>
    <t>湘财农指【2023】25号</t>
  </si>
  <si>
    <t>移民工作经费补助</t>
  </si>
  <si>
    <t>湘财农指【2023】68号</t>
  </si>
  <si>
    <t>财政</t>
  </si>
  <si>
    <t>革命老区补助</t>
  </si>
  <si>
    <t>返还性收入</t>
  </si>
  <si>
    <t>均衡性转移支付</t>
  </si>
  <si>
    <t>民族地区转移支付</t>
  </si>
  <si>
    <t>生态功能区补助</t>
  </si>
  <si>
    <t>结算补助收入（含特殊县困难补助）</t>
  </si>
  <si>
    <t>县级财力保障机制</t>
  </si>
  <si>
    <t xml:space="preserve"> 合  计</t>
  </si>
  <si>
    <t>附件2-7</t>
  </si>
  <si>
    <t>2024年靖州县民生配套和专项工作经费预算明细表</t>
  </si>
  <si>
    <t>责任单位</t>
  </si>
  <si>
    <t>责任股室</t>
  </si>
  <si>
    <t>增减情况</t>
  </si>
  <si>
    <t>全县待分配</t>
  </si>
  <si>
    <t>社保股</t>
  </si>
  <si>
    <t>抚恤遗补</t>
  </si>
  <si>
    <t>据实拨付 遗属生活费440人数， 每月用款30.4万元 。死亡一次性抚恤金预计人数120人。</t>
  </si>
  <si>
    <t>农民工应急欠薪应急周转金</t>
  </si>
  <si>
    <t>据实结算。</t>
  </si>
  <si>
    <t>职业年金县级配套</t>
  </si>
  <si>
    <t>2024年预计职业年金记实资金3072万元。明年预计退休384人，记实资金8万元/人</t>
  </si>
  <si>
    <t>财政对机关事业单位养老保险补助</t>
  </si>
  <si>
    <t xml:space="preserve">2024年预计收缴养老保险 12200万元，  预计发放24000万元，需财政补贴收入11800万元  </t>
  </si>
  <si>
    <t>基础养老金调标部分，据实拨付</t>
  </si>
  <si>
    <t>贫困人口和困难群众医保参保缴费</t>
  </si>
  <si>
    <t>湘医保发【2021】29号巩固拓展医疗保障脱贫攻坚成果，完善脱贫人口待遇，合理确定困难群众医疗救助资助参保政策</t>
  </si>
  <si>
    <t>城乡居民医疗县级配套</t>
  </si>
  <si>
    <t>23350人×640元/人×4%=598万元（因人数不能准确确定，建议预算630万元，据实拨付）</t>
  </si>
  <si>
    <t>公务员医疗补助</t>
  </si>
  <si>
    <t>退役军人事务局</t>
  </si>
  <si>
    <t>优抚县级配套</t>
  </si>
  <si>
    <t>统筹上级资金，不足部分县级财政兜底（含退役士兵临时救助资金30万元）</t>
  </si>
  <si>
    <t>新冠疫苗接种财政配套</t>
  </si>
  <si>
    <t>项目已完成，核减该项目</t>
  </si>
  <si>
    <t>乡镇卫生院全民健康信息平台建设经费</t>
  </si>
  <si>
    <t>乡镇卫生院乡镇工作补贴</t>
  </si>
  <si>
    <t>靖财社指【2023】0176号（发放乡镇工作津贴人数160人，标准200-1100元/人/月）</t>
  </si>
  <si>
    <t>城乡发展事务中心、城管局</t>
  </si>
  <si>
    <t>经建股</t>
  </si>
  <si>
    <t>城乡统筹应急保障基金</t>
  </si>
  <si>
    <t>含城区大气网格化监测运行维护工作</t>
  </si>
  <si>
    <t>县级粮食风险基金配套</t>
  </si>
  <si>
    <t>根据《靖州苗族侗族自治县县级储备粮管理办法》</t>
  </si>
  <si>
    <t>易地扶贫搬迁工作经费</t>
  </si>
  <si>
    <t>永平路安全苗木树木移栽项目</t>
  </si>
  <si>
    <t>城区公厕新建及维修改造项目</t>
  </si>
  <si>
    <t>第九届人民政府第21次常务会议，同意靖州县城公厕新建及维修改造项目总投资193万元（控制在193万元以内），2023年已支付100万</t>
  </si>
  <si>
    <t>城乡发展事务中心</t>
  </si>
  <si>
    <t>靖州县数字云项目全域视联网项目</t>
  </si>
  <si>
    <t>第九届人民政府第16次常务会议，2023-2024年分两年拨付，每年288万元。</t>
  </si>
  <si>
    <t>靖州县城乡统筹指挥中心设备采购费</t>
  </si>
  <si>
    <t>第九届人民政府第26次常务会议，据实拨付</t>
  </si>
  <si>
    <t>靖州城乡发展事务中心建设项目</t>
  </si>
  <si>
    <t>第九届人民政府第26次常务会议，由财政统筹解决建设经费</t>
  </si>
  <si>
    <t>靖州县永平北路隔离带提质改造项目</t>
  </si>
  <si>
    <t>第九届人民政府第26次常务会议，原则同意实施靖州县永平北路隔离带提质改造项目，政府常务会议决议书：项目计划总投资额;99万元。</t>
  </si>
  <si>
    <t>空气城市自动站点位调整比对检测项目</t>
  </si>
  <si>
    <t>第九届人民政府第5次常务会议</t>
  </si>
  <si>
    <t>城市环境空气质量自动监测站设备更换项目</t>
  </si>
  <si>
    <t>第九届人民政府第31次常务会议，据实拨付</t>
  </si>
  <si>
    <t>湖南靖州五龙潭国家湿地公园建设工程</t>
  </si>
  <si>
    <t>第八届人民政府第4次常务会议</t>
  </si>
  <si>
    <t>林地保护利用规划编制经费</t>
  </si>
  <si>
    <t>2022年已纳入预算调整但未申请拨付指标，现申请纳入2024年预算。</t>
  </si>
  <si>
    <t>生物多样性资源调查服务</t>
  </si>
  <si>
    <t>2024年县级配套：根据湘财预[2022]303和304号文件，2024年国有公益林面积为6.0404万亩，6.0404*6元/亩=36.2424万元（每亩补助增加6元,据实拨付）</t>
  </si>
  <si>
    <t>靖州苗族侗族自治县“多规合一”村庄规划及乡镇国土空间总体规划</t>
  </si>
  <si>
    <t>第八届人民政府第68次常务会议，同意启动92个村庄规划及13个乡镇国土空间总体规划编制工作，分年度统筹安排规划编制经费839万元。2021年11月已拨付265.12万元</t>
  </si>
  <si>
    <t>2023年年度变更调查技术服务费</t>
  </si>
  <si>
    <t>第九届人民政府第29次常务会议，同意由县财政统筹解工作经费100万元。</t>
  </si>
  <si>
    <t>2023年日常变更调查技术服务费</t>
  </si>
  <si>
    <t>第九届人民政府第29次常务会议，同意由县财政统筹解工作经费75万元。</t>
  </si>
  <si>
    <t>自然资源统一确权登记技术服务费</t>
  </si>
  <si>
    <t>第九届人民政府第22次常务会议，同意由县财政统筹解决费用200万。</t>
  </si>
  <si>
    <t>靖州县耕地和永久基本农田核实处置工作技术服务费</t>
  </si>
  <si>
    <t>第九届人民政府第29次常务会议，同意由县财政统筹解决聘请第三方技术单位开展耕地和永久基本农田划定成果核实处置工作所需费用53万元。</t>
  </si>
  <si>
    <t>财政局</t>
  </si>
  <si>
    <t>行政政法股</t>
  </si>
  <si>
    <t>财政委托业务支出</t>
  </si>
  <si>
    <t>项目工程结算第三方评审购买服务费</t>
  </si>
  <si>
    <t>司法救助金</t>
  </si>
  <si>
    <t>计内待分配 按规定程序 。</t>
  </si>
  <si>
    <t>国家赔偿基金</t>
  </si>
  <si>
    <t>计内待分配 含警察丧亡特殊补助、行政赔偿、行政复议、涉诉涉案等。</t>
  </si>
  <si>
    <t>检查院、法院</t>
  </si>
  <si>
    <t>体制改革地方补差</t>
  </si>
  <si>
    <t>“两院”体制改革经费上收，根据相关要求地方绩效补差，含8名书记员经费8*4=32万元。</t>
  </si>
  <si>
    <t>征管经费</t>
  </si>
  <si>
    <t>根据征收任务计划测算，据实拨付</t>
  </si>
  <si>
    <t>组织部       （驻村办）</t>
  </si>
  <si>
    <t>农业股</t>
  </si>
  <si>
    <t>驻村工作队队员补贴</t>
  </si>
  <si>
    <t>2024年驻村工作队队员补贴及通讯补贴金额583.86万元，靖组发【2023】4号、靖组通【2022】7号，按驻村天数据实核发，最多不超过当月正常工作日天数，补助标准为100元/天/人，通讯补贴100元/月/人。据实拨付（222人*251天*100元+222人*12月*100元=5838600）</t>
  </si>
  <si>
    <t xml:space="preserve"> </t>
  </si>
  <si>
    <t>一事一议配套</t>
  </si>
  <si>
    <t>整合资金列支，据实拨付</t>
  </si>
  <si>
    <t>乡村振兴专项经费及项目管理经费</t>
  </si>
  <si>
    <t>乡村振兴专项资金，整合上级资金统筹使用</t>
  </si>
  <si>
    <t>乡村振兴项目管理专项工作经费</t>
  </si>
  <si>
    <t>合并至乡村振兴专项经费及项目管理经费</t>
  </si>
  <si>
    <t>烟叶税返还</t>
  </si>
  <si>
    <t>县政府关于做好烟叶生产工作的通知  计内待分配，据实拨付。2024年我县预计收购烟叶2.6万担，收购均价1550元/担，烟叶税返还26000*1550*0.22=886.6万元</t>
  </si>
  <si>
    <t>产业发展资金</t>
  </si>
  <si>
    <t>杨梅产业发展资金，制种产业发展资金，杨梅产业办经费</t>
  </si>
  <si>
    <t>金融债务股</t>
  </si>
  <si>
    <t>涉农保险</t>
  </si>
  <si>
    <t>根据湖南财政农业保险保费补贴管理办法和湖南省下发2021年中央和省级财政补贴保险品种及补贴比例明细表:其中育肥猪县级配套10%约155万元，农房保险保费补贴145万元，杨梅气象指数保险180万元，水稻、水稻制种、油菜、玉米、能繁母猪、公益林、商品林、柑橘、烟叶、肉鸡、能繁母牛、黑山羊、一元民生等保险共计247万元。</t>
  </si>
  <si>
    <t>财政事务中心</t>
  </si>
  <si>
    <t>水利站、畜牧站、企业站在职人员差补</t>
  </si>
  <si>
    <t>目前水利2人，畜牧17人，农业1人，企业办29人，财政差额拨款49*1600*12=94.08万元；没有收入且纳入乡镇管理的企业人员有13人，每人再增加3万共需：94.08+13*3=133.08万元。因2024年1月、7月、9月、10月三站差额人员退休5人，实际金额为127.96万元。</t>
  </si>
  <si>
    <t>新厂镇</t>
  </si>
  <si>
    <t>红军长征纪念园管理经费</t>
  </si>
  <si>
    <t>产业开发区管理委员会</t>
  </si>
  <si>
    <t>企业外经股</t>
  </si>
  <si>
    <t>包含产业扶持资金及园区财税体制资金、园区竹加工企业及楠竹丰产示范基地建设1000万元、楠竹产业资金及楠竹产业办经费</t>
  </si>
  <si>
    <t>含中小微企业发展专项资金</t>
  </si>
  <si>
    <t>电子政务外网机房建设费</t>
  </si>
  <si>
    <t>第九届人民政府第12次常务会议，原则上同意由县财政解决县电子政务外网机房核心防火墙、核心交换机、ups后背电源系统，机房精密空调等备用设备购置费用112.6万元，据实拨付。</t>
  </si>
  <si>
    <t>森林防灭火装备采购项目</t>
  </si>
  <si>
    <t>第九届人民政府第28次常务会议</t>
  </si>
  <si>
    <t>得月楼安全隐患整治经费</t>
  </si>
  <si>
    <t>农业农村局、商科工信局、市场监管局、卫健局</t>
  </si>
  <si>
    <t>农业股、企业外经股</t>
  </si>
  <si>
    <t>中药材大健康产业发展资金</t>
  </si>
  <si>
    <t>含中医药发展专项资金，中药材办经费，茯苓产业发展资金。</t>
  </si>
  <si>
    <t>预算股</t>
  </si>
  <si>
    <t>文化项目经费</t>
  </si>
  <si>
    <t>合并至文化旅游体育产业专项资金</t>
  </si>
  <si>
    <t>特困企业下岗职工生活补贴</t>
  </si>
  <si>
    <t>上级专项转移支付补助 计内待分配。</t>
  </si>
  <si>
    <t>文化旅游体育产业专项资金</t>
  </si>
  <si>
    <t>第八届人民政府第46次常务会议，其中包含：1、文化产业引导资金10万元；2、采风制作工作经费10万元；3、少数民族文化资金20万元；4、公共文化事业费27万元(含文物保护5万、惠民演艺整合上级下达的送戏下乡项目经费使用）</t>
  </si>
  <si>
    <t>信访维稳风险防控专项</t>
  </si>
  <si>
    <t>第八届人民政府第8次常务会议</t>
  </si>
  <si>
    <t>争资争项奖励</t>
  </si>
  <si>
    <t>按照最新争资争项奖励办法</t>
  </si>
  <si>
    <t>责任制考核</t>
  </si>
  <si>
    <t>含项目责任制考核、乡村干部责任制考核等各项责任制考核工作 计内待分配</t>
  </si>
  <si>
    <t>招商引资专项经费</t>
  </si>
  <si>
    <t>含招商引资工作经费  计内待分配 专项审批。</t>
  </si>
  <si>
    <t>项目前期经费</t>
  </si>
  <si>
    <t>含发改、交通、水利、农业、住建、自然资源、武陵山片区等项目前期工作经费  计内待分配。</t>
  </si>
  <si>
    <t>盘活国有资产（资源）前期经费</t>
  </si>
  <si>
    <t>根据盘活全县国有资产（资源）工作计划预安排</t>
  </si>
  <si>
    <t>特殊人员生活困难帮扶资金</t>
  </si>
  <si>
    <t>按照审计审查意见，列入部门预算中</t>
  </si>
  <si>
    <t>附件2-8</t>
  </si>
  <si>
    <t>2024年靖州县政府性基金预算收支总表</t>
  </si>
  <si>
    <t>收       入</t>
  </si>
  <si>
    <t>支       出</t>
  </si>
  <si>
    <t>项    目</t>
  </si>
  <si>
    <t>2019年
预算数</t>
  </si>
  <si>
    <t>项   目</t>
  </si>
  <si>
    <t>一、本级收入合计</t>
  </si>
  <si>
    <r>
      <rPr>
        <b/>
        <sz val="11"/>
        <rFont val="楷体"/>
        <charset val="134"/>
      </rPr>
      <t>一、本级支出合计</t>
    </r>
  </si>
  <si>
    <t xml:space="preserve">  1、国有土地收益基金收入</t>
  </si>
  <si>
    <r>
      <rPr>
        <sz val="11"/>
        <rFont val="Times New Roman"/>
        <charset val="134"/>
      </rPr>
      <t xml:space="preserve">  1</t>
    </r>
    <r>
      <rPr>
        <sz val="11"/>
        <rFont val="楷体"/>
        <charset val="134"/>
      </rPr>
      <t>、文化旅游体育传媒</t>
    </r>
  </si>
  <si>
    <t xml:space="preserve">  2、农业土地开发资金收入</t>
  </si>
  <si>
    <r>
      <rPr>
        <sz val="11"/>
        <rFont val="Times New Roman"/>
        <charset val="134"/>
      </rPr>
      <t xml:space="preserve">  2</t>
    </r>
    <r>
      <rPr>
        <sz val="11"/>
        <rFont val="楷体"/>
        <charset val="134"/>
      </rPr>
      <t>、社会保障和就业支出</t>
    </r>
  </si>
  <si>
    <t xml:space="preserve">  3、国有土地使用权出让收入</t>
  </si>
  <si>
    <r>
      <rPr>
        <sz val="11"/>
        <rFont val="Times New Roman"/>
        <charset val="134"/>
      </rPr>
      <t xml:space="preserve">  3</t>
    </r>
    <r>
      <rPr>
        <sz val="11"/>
        <rFont val="楷体"/>
        <charset val="134"/>
      </rPr>
      <t>、城乡社区支出</t>
    </r>
  </si>
  <si>
    <t xml:space="preserve">  4、污水处理费收入</t>
  </si>
  <si>
    <r>
      <rPr>
        <sz val="11"/>
        <rFont val="Times New Roman"/>
        <charset val="134"/>
      </rPr>
      <t xml:space="preserve"> 4</t>
    </r>
    <r>
      <rPr>
        <sz val="11"/>
        <rFont val="楷体"/>
        <charset val="134"/>
      </rPr>
      <t>、其他支出</t>
    </r>
  </si>
  <si>
    <t xml:space="preserve">  5、城市基础设施配套收入</t>
  </si>
  <si>
    <r>
      <rPr>
        <sz val="11"/>
        <rFont val="Times New Roman"/>
        <charset val="134"/>
      </rPr>
      <t xml:space="preserve"> 5</t>
    </r>
    <r>
      <rPr>
        <sz val="11"/>
        <rFont val="楷体"/>
        <charset val="134"/>
      </rPr>
      <t>、债务付息支出（专项债券付息）</t>
    </r>
  </si>
  <si>
    <t>二、政府性基金上级补助收入</t>
  </si>
  <si>
    <r>
      <rPr>
        <b/>
        <sz val="11"/>
        <rFont val="楷体"/>
        <charset val="134"/>
      </rPr>
      <t>二、政府性基金上解支出</t>
    </r>
  </si>
  <si>
    <t xml:space="preserve">   1、移民后扶基金</t>
  </si>
  <si>
    <t xml:space="preserve">   2、彩票公益金</t>
  </si>
  <si>
    <t xml:space="preserve">   3、文化旅游体育传媒</t>
  </si>
  <si>
    <t>三、地方政府专项债券还本支出</t>
  </si>
  <si>
    <r>
      <rPr>
        <b/>
        <sz val="11"/>
        <rFont val="楷体"/>
        <charset val="134"/>
      </rPr>
      <t>四、调出资金</t>
    </r>
  </si>
  <si>
    <t>四、上年结余收入</t>
  </si>
  <si>
    <r>
      <rPr>
        <b/>
        <sz val="11"/>
        <rFont val="楷体"/>
        <charset val="134"/>
      </rPr>
      <t>五、年终滚存结余</t>
    </r>
  </si>
  <si>
    <r>
      <rPr>
        <b/>
        <sz val="11"/>
        <rFont val="楷体"/>
        <charset val="134"/>
      </rPr>
      <t>支出总计</t>
    </r>
  </si>
  <si>
    <t>附件2-9</t>
  </si>
  <si>
    <t>2024年政府性基金城乡社区支出项目经费表</t>
  </si>
  <si>
    <t>业务股室</t>
  </si>
  <si>
    <t>国有土地使用权出让收入安排的支出</t>
  </si>
  <si>
    <t>征地拆迁补偿专项资金</t>
  </si>
  <si>
    <t>城乡建设用地增减挂钩支出</t>
  </si>
  <si>
    <t>污水处理费支出</t>
  </si>
  <si>
    <t>城市基础设施配套收入安排的支出</t>
  </si>
  <si>
    <t>合  计</t>
  </si>
  <si>
    <t>附件2-10</t>
  </si>
  <si>
    <t xml:space="preserve">2024年靖州县社会保险基金收支预算总表 </t>
  </si>
  <si>
    <t>项        目</t>
  </si>
  <si>
    <t>城乡居民基本养老保险基金</t>
  </si>
  <si>
    <t>机关事业单位基本
养老保险基金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</si>
  <si>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</si>
  <si>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</si>
  <si>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</si>
  <si>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</si>
  <si>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</si>
  <si>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</si>
  <si>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</si>
  <si>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二、支出</t>
  </si>
  <si>
    <t xml:space="preserve">    其中:1.社会保险待遇支出</t>
  </si>
  <si>
    <t xml:space="preserve">         2.转移支出</t>
  </si>
  <si>
    <t xml:space="preserve">         3.其他支出</t>
  </si>
  <si>
    <t>三、本年收支结余</t>
  </si>
  <si>
    <t>四、年末滚存结余</t>
  </si>
  <si>
    <t>附件2-11</t>
  </si>
  <si>
    <t>2024年靖州县政府性债务情况总表</t>
  </si>
  <si>
    <t>债务类型</t>
  </si>
  <si>
    <t>2023年
末预计余额</t>
  </si>
  <si>
    <t>2024年偿还</t>
  </si>
  <si>
    <t>2023年新增</t>
  </si>
  <si>
    <t>2024年
末预计余额</t>
  </si>
  <si>
    <t>自有资金还本</t>
  </si>
  <si>
    <t>置换存量债务</t>
  </si>
  <si>
    <t>财政预算资金（本金）</t>
  </si>
  <si>
    <t>财政预算资金（利息）</t>
  </si>
  <si>
    <t>其他方式偿还（本金）</t>
  </si>
  <si>
    <t>其他方式偿还（利息）</t>
  </si>
  <si>
    <t>小计</t>
  </si>
  <si>
    <t>再融资债券</t>
  </si>
  <si>
    <t>新增债券</t>
  </si>
  <si>
    <t>新纳入
债务</t>
  </si>
  <si>
    <t>政府性债务总计</t>
  </si>
  <si>
    <r>
      <rPr>
        <sz val="11"/>
        <rFont val="宋体"/>
        <charset val="134"/>
      </rPr>
      <t>不含</t>
    </r>
    <r>
      <rPr>
        <sz val="11"/>
        <rFont val="Times New Roman"/>
        <charset val="134"/>
      </rPr>
      <t>2024</t>
    </r>
    <r>
      <rPr>
        <sz val="11"/>
        <rFont val="宋体"/>
        <charset val="134"/>
      </rPr>
      <t>年新增债务</t>
    </r>
  </si>
  <si>
    <t>一、政府债务合计</t>
  </si>
  <si>
    <t>1、债券小计</t>
  </si>
  <si>
    <t>一般债劵</t>
  </si>
  <si>
    <t>专项债劵</t>
  </si>
  <si>
    <t>2、外债转贷小计</t>
  </si>
  <si>
    <t>外债转贷</t>
  </si>
  <si>
    <t>其他转贷</t>
  </si>
  <si>
    <t>3、清理甄别债务</t>
  </si>
  <si>
    <t>二、政府隐性债务合计</t>
  </si>
  <si>
    <t>1、银行贷款</t>
  </si>
  <si>
    <t>2、应付工程款</t>
  </si>
  <si>
    <t>2、国家开发发展基金</t>
  </si>
  <si>
    <t>三、关注类债务</t>
  </si>
  <si>
    <t>附件2-12</t>
  </si>
  <si>
    <t>2024年部门预算收支总表</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</si>
  <si>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</si>
  <si>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</si>
  <si>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</si>
  <si>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</si>
  <si>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</si>
  <si>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</si>
  <si>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</si>
  <si>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</si>
  <si>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</si>
  <si>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</si>
  <si>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</si>
  <si>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</si>
  <si>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</si>
  <si>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</si>
  <si>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</si>
  <si>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</si>
  <si>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</si>
  <si>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</si>
  <si>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</si>
  <si>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</si>
  <si>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</si>
  <si>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</si>
  <si>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</si>
  <si>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</si>
  <si>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</si>
  <si>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</si>
  <si>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</si>
  <si>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</si>
  <si>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</si>
  <si>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</si>
  <si>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</si>
  <si>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</si>
  <si>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</si>
  <si>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</si>
  <si>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</si>
  <si>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</si>
  <si>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</si>
  <si>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</si>
  <si>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</si>
  <si>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</si>
  <si>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</si>
  <si>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</si>
  <si>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</si>
  <si>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</si>
  <si>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</si>
  <si>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</si>
  <si>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</si>
  <si>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</si>
  <si>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</si>
  <si>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</si>
  <si>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</si>
  <si>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</si>
  <si>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</si>
  <si>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</si>
  <si>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</si>
  <si>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</si>
  <si>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</si>
  <si>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</si>
  <si>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十四、转移性支出</t>
  </si>
  <si>
    <t xml:space="preserve">      外国政府和国际组织捐赠</t>
  </si>
  <si>
    <t>（十四）交通运输支出</t>
  </si>
  <si>
    <t xml:space="preserve">      对社会保障基金补助</t>
  </si>
  <si>
    <t>十五、预备费及预留</t>
  </si>
  <si>
    <t>二、政府性基金预算拨款收入</t>
  </si>
  <si>
    <t>（十五）资源勘探工业信息等支出</t>
  </si>
  <si>
    <t xml:space="preserve">      其他支出</t>
  </si>
  <si>
    <t>十六、其他支出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</si>
  <si>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</si>
  <si>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</si>
  <si>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</si>
  <si>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</si>
  <si>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</si>
  <si>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</si>
  <si>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</si>
  <si>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</si>
  <si>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</si>
  <si>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</si>
  <si>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</si>
  <si>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</si>
  <si>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</si>
  <si>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</si>
  <si>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</si>
  <si>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六、事业收入</t>
  </si>
  <si>
    <t>（二十三）灾害防治及应急管理支出</t>
  </si>
  <si>
    <t>七、事业单位经营收入</t>
  </si>
  <si>
    <t>（二十四）预备费</t>
  </si>
  <si>
    <t>八、上级单位补助收入</t>
  </si>
  <si>
    <t>（二十五）其他支出</t>
  </si>
  <si>
    <t>九、附属单位上缴收入</t>
  </si>
  <si>
    <t>（二十六）转移性支出</t>
  </si>
  <si>
    <t>十、其他收入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</si>
  <si>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</si>
  <si>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</si>
  <si>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</si>
  <si>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</si>
  <si>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</si>
  <si>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</si>
  <si>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</si>
  <si>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</si>
  <si>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</si>
  <si>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</si>
  <si>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附表2-13</t>
  </si>
  <si>
    <t>2024年度“三公”经费预算控制数</t>
  </si>
  <si>
    <t>“三公”经费合计</t>
  </si>
  <si>
    <t>公务用车购置及运行费</t>
  </si>
  <si>
    <t xml:space="preserve">公务接待费  </t>
  </si>
  <si>
    <t>公务用车购置费</t>
  </si>
  <si>
    <t>公务用车运行费</t>
  </si>
  <si>
    <t>政法委</t>
  </si>
  <si>
    <t>科学技术协会</t>
  </si>
  <si>
    <t>住房保障服务中心</t>
  </si>
  <si>
    <t>福利院</t>
  </si>
  <si>
    <t>疾病预防控制中心</t>
  </si>
  <si>
    <t>计生协会</t>
  </si>
  <si>
    <t>妇幼保健计划生育服务中心</t>
  </si>
  <si>
    <t>卫生计生综合监督执法局</t>
  </si>
  <si>
    <t>人大</t>
  </si>
  <si>
    <t>巡察办</t>
  </si>
  <si>
    <t>县总工会</t>
  </si>
  <si>
    <t>人民政府办公室</t>
  </si>
  <si>
    <t>发展和改革局</t>
  </si>
  <si>
    <t>政协</t>
  </si>
  <si>
    <t>产业开发区</t>
  </si>
  <si>
    <t>编制委员会</t>
  </si>
  <si>
    <t>工商业联合会</t>
  </si>
  <si>
    <t>网信办</t>
  </si>
  <si>
    <t>县史志办公室</t>
  </si>
  <si>
    <t>靖宝市场</t>
  </si>
  <si>
    <t>宣传部</t>
  </si>
  <si>
    <t>治安巡逻队</t>
  </si>
  <si>
    <t>信访局</t>
  </si>
  <si>
    <t>委党校</t>
  </si>
  <si>
    <t>统计局</t>
  </si>
  <si>
    <t>供销合作联合社</t>
  </si>
  <si>
    <t>交通建设质量安全监督站</t>
  </si>
  <si>
    <t>县住房和城乡建设局</t>
  </si>
  <si>
    <t>道路运输服务中心</t>
  </si>
  <si>
    <t>文化市场综合行政执法大队</t>
  </si>
  <si>
    <t>玉鳞庵市场</t>
  </si>
  <si>
    <t>大堡子镇人民政府</t>
  </si>
  <si>
    <t>纪律检查委员会</t>
  </si>
  <si>
    <t>妇女联合会</t>
  </si>
  <si>
    <t>商务科技和工业信息化局</t>
  </si>
  <si>
    <t>茯苓大市场管理委员会</t>
  </si>
  <si>
    <t>渠阳镇人民政府</t>
  </si>
  <si>
    <t>工伤保险服务中心</t>
  </si>
  <si>
    <t>共青团委员会</t>
  </si>
  <si>
    <t>委统战部</t>
  </si>
  <si>
    <t>太阳坪乡人民政府</t>
  </si>
  <si>
    <t>铺口便民服务中心</t>
  </si>
  <si>
    <t>屠宰管理所</t>
  </si>
  <si>
    <t>人力资源和社会保障局</t>
  </si>
  <si>
    <t>军用供应站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</si>
</sst>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Red]\-#,##0.00\ "/>
    <numFmt numFmtId="179" formatCode="#,##0.00_ "/>
    <numFmt numFmtId="180" formatCode="0_ "/>
    <numFmt numFmtId="181" formatCode="#,##0.00_);[Red]\(#,##0.00\)"/>
  </numFmts>
  <fonts count="97">
    <font>
      <sz val="11"/>
      <color theme="1"/>
      <name val="宋体"/>
      <charset val="134"/>
      <scheme val="minor"/>
    </font>
    <font>
      <sz val="11"/>
      <color indexed="8"/>
      <name val="宋体"/>
      <charset val="134"/>
    </font>
    <font>
      <sz val="14"/>
      <color indexed="8"/>
      <name val="黑体"/>
      <charset val="134"/>
    </font>
    <font>
      <sz val="22"/>
      <color indexed="8"/>
      <name val="方正大标宋_GBK"/>
      <charset val="134"/>
    </font>
    <font>
      <sz val="26"/>
      <color indexed="8"/>
      <name val="宋体"/>
      <charset val="134"/>
    </font>
    <font>
      <b/>
      <sz val="9"/>
      <name val="SimSun"/>
      <charset val="134"/>
    </font>
    <font>
      <b/>
      <sz val="11"/>
      <name val="黑体"/>
      <charset val="134"/>
    </font>
    <font>
      <b/>
      <sz val="11"/>
      <name val="SimSun"/>
      <charset val="134"/>
    </font>
    <font>
      <sz val="10"/>
      <color indexed="8"/>
      <name val="Arial"/>
      <charset val="134"/>
    </font>
    <font>
      <sz val="10"/>
      <color indexed="8"/>
      <name val="宋体"/>
      <charset val="134"/>
    </font>
    <font>
      <sz val="10"/>
      <name val="宋体"/>
      <charset val="134"/>
    </font>
    <font>
      <sz val="14"/>
      <color indexed="8"/>
      <name val="黑体"/>
      <charset val="1"/>
    </font>
    <font>
      <sz val="11"/>
      <color indexed="8"/>
      <name val="宋体"/>
      <charset val="1"/>
      <scheme val="minor"/>
    </font>
    <font>
      <b/>
      <sz val="19"/>
      <name val="SimSun"/>
      <charset val="134"/>
    </font>
    <font>
      <b/>
      <sz val="10"/>
      <name val="SimSun"/>
      <charset val="134"/>
    </font>
    <font>
      <b/>
      <sz val="10"/>
      <name val="Times New Roman"/>
      <charset val="134"/>
    </font>
    <font>
      <sz val="9"/>
      <name val="SimSun"/>
      <charset val="134"/>
    </font>
    <font>
      <sz val="10"/>
      <name val="Times New Roman"/>
      <charset val="134"/>
    </font>
    <font>
      <b/>
      <sz val="11"/>
      <name val="宋体"/>
      <charset val="134"/>
    </font>
    <font>
      <sz val="11"/>
      <name val="宋体"/>
      <charset val="134"/>
    </font>
    <font>
      <sz val="14"/>
      <name val="黑体"/>
      <charset val="134"/>
    </font>
    <font>
      <sz val="22"/>
      <name val="方正小标宋简体"/>
      <charset val="134"/>
    </font>
    <font>
      <sz val="11"/>
      <name val="黑体"/>
      <charset val="134"/>
    </font>
    <font>
      <b/>
      <sz val="11"/>
      <name val="楷体"/>
      <charset val="134"/>
    </font>
    <font>
      <b/>
      <sz val="11"/>
      <name val="Times New Roman"/>
      <charset val="134"/>
    </font>
    <font>
      <b/>
      <sz val="10"/>
      <name val="楷体"/>
      <charset val="134"/>
    </font>
    <font>
      <sz val="10"/>
      <name val="楷体"/>
      <charset val="134"/>
    </font>
    <font>
      <sz val="11"/>
      <name val="Times New Roman"/>
      <charset val="134"/>
    </font>
    <font>
      <sz val="11"/>
      <name val="楷体"/>
      <charset val="134"/>
    </font>
    <font>
      <b/>
      <sz val="11"/>
      <color indexed="8"/>
      <name val="宋体"/>
      <charset val="134"/>
    </font>
    <font>
      <sz val="20"/>
      <color indexed="8"/>
      <name val="方正小标宋简体"/>
      <charset val="134"/>
    </font>
    <font>
      <sz val="20"/>
      <name val="方正小标宋简体"/>
      <charset val="134"/>
    </font>
    <font>
      <sz val="11"/>
      <color indexed="8"/>
      <name val="黑体"/>
      <charset val="134"/>
    </font>
    <font>
      <b/>
      <sz val="11"/>
      <color indexed="8"/>
      <name val="楷体"/>
      <charset val="134"/>
    </font>
    <font>
      <b/>
      <sz val="11"/>
      <color indexed="8"/>
      <name val="Times New Roman"/>
      <charset val="134"/>
    </font>
    <font>
      <sz val="11"/>
      <color indexed="8"/>
      <name val="楷体"/>
      <charset val="134"/>
    </font>
    <font>
      <sz val="11"/>
      <color indexed="8"/>
      <name val="Times New Roman"/>
      <charset val="134"/>
    </font>
    <font>
      <sz val="11"/>
      <color indexed="9"/>
      <name val="Times New Roman"/>
      <charset val="134"/>
    </font>
    <font>
      <sz val="11"/>
      <color indexed="8"/>
      <name val="仿宋"/>
      <charset val="134"/>
    </font>
    <font>
      <sz val="14"/>
      <color indexed="8"/>
      <name val="仿宋"/>
      <charset val="134"/>
    </font>
    <font>
      <sz val="10"/>
      <name val="仿宋"/>
      <charset val="134"/>
    </font>
    <font>
      <sz val="10"/>
      <color indexed="8"/>
      <name val="仿宋"/>
      <charset val="134"/>
    </font>
    <font>
      <sz val="10"/>
      <color indexed="8"/>
      <name val="Times New Roman"/>
      <charset val="134"/>
    </font>
    <font>
      <b/>
      <sz val="11"/>
      <color indexed="8"/>
      <name val="仿宋"/>
      <charset val="134"/>
    </font>
    <font>
      <b/>
      <sz val="10"/>
      <color indexed="8"/>
      <name val="Times New Roman"/>
      <charset val="134"/>
    </font>
    <font>
      <b/>
      <sz val="18"/>
      <color indexed="8"/>
      <name val="宋体"/>
      <charset val="134"/>
    </font>
    <font>
      <b/>
      <sz val="11"/>
      <color indexed="8"/>
      <name val="黑体"/>
      <charset val="134"/>
    </font>
    <font>
      <b/>
      <sz val="10"/>
      <color indexed="8"/>
      <name val="黑体"/>
      <charset val="134"/>
    </font>
    <font>
      <sz val="10"/>
      <color indexed="63"/>
      <name val="仿宋"/>
      <charset val="134"/>
    </font>
    <font>
      <sz val="10"/>
      <color indexed="63"/>
      <name val="宋体"/>
      <charset val="134"/>
    </font>
    <font>
      <b/>
      <sz val="12"/>
      <color indexed="8"/>
      <name val="宋体"/>
      <charset val="134"/>
    </font>
    <font>
      <sz val="12"/>
      <color indexed="8"/>
      <name val="黑体"/>
      <charset val="134"/>
    </font>
    <font>
      <b/>
      <sz val="10"/>
      <color indexed="8"/>
      <name val="楷体"/>
      <charset val="134"/>
    </font>
    <font>
      <sz val="10"/>
      <color indexed="8"/>
      <name val="楷体"/>
      <charset val="134"/>
    </font>
    <font>
      <sz val="11"/>
      <color indexed="10"/>
      <name val="宋体"/>
      <charset val="134"/>
    </font>
    <font>
      <sz val="11"/>
      <name val="仿宋"/>
      <charset val="134"/>
    </font>
    <font>
      <sz val="22"/>
      <color indexed="8"/>
      <name val="方正小标宋简体"/>
      <charset val="134"/>
    </font>
    <font>
      <b/>
      <sz val="12"/>
      <color indexed="8"/>
      <name val="黑体"/>
      <charset val="134"/>
    </font>
    <font>
      <b/>
      <sz val="12"/>
      <name val="黑体"/>
      <charset val="134"/>
    </font>
    <font>
      <b/>
      <sz val="10"/>
      <name val="宋体"/>
      <charset val="134"/>
    </font>
    <font>
      <b/>
      <sz val="10"/>
      <name val="仿宋_GB2312"/>
      <charset val="134"/>
    </font>
    <font>
      <b/>
      <sz val="10"/>
      <name val="仿宋"/>
      <charset val="134"/>
    </font>
    <font>
      <b/>
      <sz val="10"/>
      <color indexed="8"/>
      <name val="宋体"/>
      <charset val="134"/>
    </font>
    <font>
      <b/>
      <sz val="10"/>
      <color indexed="8"/>
      <name val="仿宋_GB2312"/>
      <charset val="134"/>
    </font>
    <font>
      <b/>
      <sz val="10"/>
      <color indexed="10"/>
      <name val="宋体"/>
      <charset val="134"/>
    </font>
    <font>
      <b/>
      <sz val="10"/>
      <color indexed="10"/>
      <name val="仿宋_GB2312"/>
      <charset val="134"/>
    </font>
    <font>
      <b/>
      <sz val="10"/>
      <color indexed="8"/>
      <name val="仿宋"/>
      <charset val="134"/>
    </font>
    <font>
      <sz val="12"/>
      <name val="楷体"/>
      <charset val="134"/>
    </font>
    <font>
      <sz val="14"/>
      <name val="楷体"/>
      <charset val="134"/>
    </font>
    <font>
      <sz val="11"/>
      <color indexed="9"/>
      <name val="楷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10"/>
      <name val="宋体"/>
      <charset val="134"/>
    </font>
    <font>
      <sz val="10"/>
      <color indexed="8"/>
      <name val="Microsoft YaHei"/>
      <charset val="134"/>
    </font>
    <font>
      <b/>
      <sz val="9"/>
      <name val="宋体"/>
      <charset val="134"/>
    </font>
    <font>
      <sz val="9"/>
      <name val="Tahoma"/>
      <charset val="134"/>
    </font>
    <font>
      <sz val="9"/>
      <name val="宋体"/>
      <charset val="134"/>
    </font>
    <font>
      <b/>
      <sz val="9"/>
      <name val="Tahoma"/>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1"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0" fillId="3" borderId="12" applyNumberFormat="0" applyFon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13" applyNumberFormat="0" applyFill="0" applyAlignment="0" applyProtection="0">
      <alignment vertical="center"/>
    </xf>
    <xf numFmtId="0" fontId="77" fillId="0" borderId="13" applyNumberFormat="0" applyFill="0" applyAlignment="0" applyProtection="0">
      <alignment vertical="center"/>
    </xf>
    <xf numFmtId="0" fontId="78" fillId="0" borderId="14" applyNumberFormat="0" applyFill="0" applyAlignment="0" applyProtection="0">
      <alignment vertical="center"/>
    </xf>
    <xf numFmtId="0" fontId="78" fillId="0" borderId="0" applyNumberFormat="0" applyFill="0" applyBorder="0" applyAlignment="0" applyProtection="0">
      <alignment vertical="center"/>
    </xf>
    <xf numFmtId="0" fontId="79" fillId="4" borderId="15" applyNumberFormat="0" applyAlignment="0" applyProtection="0">
      <alignment vertical="center"/>
    </xf>
    <xf numFmtId="0" fontId="80" fillId="5" borderId="16" applyNumberFormat="0" applyAlignment="0" applyProtection="0">
      <alignment vertical="center"/>
    </xf>
    <xf numFmtId="0" fontId="81" fillId="5" borderId="15" applyNumberFormat="0" applyAlignment="0" applyProtection="0">
      <alignment vertical="center"/>
    </xf>
    <xf numFmtId="0" fontId="82" fillId="6" borderId="17" applyNumberFormat="0" applyAlignment="0" applyProtection="0">
      <alignment vertical="center"/>
    </xf>
    <xf numFmtId="0" fontId="83" fillId="0" borderId="18" applyNumberFormat="0" applyFill="0" applyAlignment="0" applyProtection="0">
      <alignment vertical="center"/>
    </xf>
    <xf numFmtId="0" fontId="84" fillId="0" borderId="19" applyNumberFormat="0" applyFill="0" applyAlignment="0" applyProtection="0">
      <alignment vertical="center"/>
    </xf>
    <xf numFmtId="0" fontId="85" fillId="7" borderId="0" applyNumberFormat="0" applyBorder="0" applyAlignment="0" applyProtection="0">
      <alignment vertical="center"/>
    </xf>
    <xf numFmtId="0" fontId="86" fillId="8" borderId="0" applyNumberFormat="0" applyBorder="0" applyAlignment="0" applyProtection="0">
      <alignment vertical="center"/>
    </xf>
    <xf numFmtId="0" fontId="87" fillId="9" borderId="0" applyNumberFormat="0" applyBorder="0" applyAlignment="0" applyProtection="0">
      <alignment vertical="center"/>
    </xf>
    <xf numFmtId="0" fontId="88" fillId="10" borderId="0" applyNumberFormat="0" applyBorder="0" applyAlignment="0" applyProtection="0">
      <alignment vertical="center"/>
    </xf>
    <xf numFmtId="0" fontId="89" fillId="11" borderId="0" applyNumberFormat="0" applyBorder="0" applyAlignment="0" applyProtection="0">
      <alignment vertical="center"/>
    </xf>
    <xf numFmtId="0" fontId="89" fillId="12" borderId="0" applyNumberFormat="0" applyBorder="0" applyAlignment="0" applyProtection="0">
      <alignment vertical="center"/>
    </xf>
    <xf numFmtId="0" fontId="88" fillId="13" borderId="0" applyNumberFormat="0" applyBorder="0" applyAlignment="0" applyProtection="0">
      <alignment vertical="center"/>
    </xf>
    <xf numFmtId="0" fontId="88" fillId="14" borderId="0" applyNumberFormat="0" applyBorder="0" applyAlignment="0" applyProtection="0">
      <alignment vertical="center"/>
    </xf>
    <xf numFmtId="0" fontId="89" fillId="15" borderId="0" applyNumberFormat="0" applyBorder="0" applyAlignment="0" applyProtection="0">
      <alignment vertical="center"/>
    </xf>
    <xf numFmtId="0" fontId="89" fillId="16" borderId="0" applyNumberFormat="0" applyBorder="0" applyAlignment="0" applyProtection="0">
      <alignment vertical="center"/>
    </xf>
    <xf numFmtId="0" fontId="88" fillId="17" borderId="0" applyNumberFormat="0" applyBorder="0" applyAlignment="0" applyProtection="0">
      <alignment vertical="center"/>
    </xf>
    <xf numFmtId="0" fontId="88" fillId="18" borderId="0" applyNumberFormat="0" applyBorder="0" applyAlignment="0" applyProtection="0">
      <alignment vertical="center"/>
    </xf>
    <xf numFmtId="0" fontId="89" fillId="19" borderId="0" applyNumberFormat="0" applyBorder="0" applyAlignment="0" applyProtection="0">
      <alignment vertical="center"/>
    </xf>
    <xf numFmtId="0" fontId="89" fillId="20" borderId="0" applyNumberFormat="0" applyBorder="0" applyAlignment="0" applyProtection="0">
      <alignment vertical="center"/>
    </xf>
    <xf numFmtId="0" fontId="88" fillId="21" borderId="0" applyNumberFormat="0" applyBorder="0" applyAlignment="0" applyProtection="0">
      <alignment vertical="center"/>
    </xf>
    <xf numFmtId="0" fontId="88" fillId="22" borderId="0" applyNumberFormat="0" applyBorder="0" applyAlignment="0" applyProtection="0">
      <alignment vertical="center"/>
    </xf>
    <xf numFmtId="0" fontId="89" fillId="23" borderId="0" applyNumberFormat="0" applyBorder="0" applyAlignment="0" applyProtection="0">
      <alignment vertical="center"/>
    </xf>
    <xf numFmtId="0" fontId="89" fillId="24" borderId="0" applyNumberFormat="0" applyBorder="0" applyAlignment="0" applyProtection="0">
      <alignment vertical="center"/>
    </xf>
    <xf numFmtId="0" fontId="88" fillId="25" borderId="0" applyNumberFormat="0" applyBorder="0" applyAlignment="0" applyProtection="0">
      <alignment vertical="center"/>
    </xf>
    <xf numFmtId="0" fontId="88" fillId="26" borderId="0" applyNumberFormat="0" applyBorder="0" applyAlignment="0" applyProtection="0">
      <alignment vertical="center"/>
    </xf>
    <xf numFmtId="0" fontId="89" fillId="27" borderId="0" applyNumberFormat="0" applyBorder="0" applyAlignment="0" applyProtection="0">
      <alignment vertical="center"/>
    </xf>
    <xf numFmtId="0" fontId="89" fillId="28" borderId="0" applyNumberFormat="0" applyBorder="0" applyAlignment="0" applyProtection="0">
      <alignment vertical="center"/>
    </xf>
    <xf numFmtId="0" fontId="88" fillId="29" borderId="0" applyNumberFormat="0" applyBorder="0" applyAlignment="0" applyProtection="0">
      <alignment vertical="center"/>
    </xf>
    <xf numFmtId="0" fontId="88" fillId="30" borderId="0" applyNumberFormat="0" applyBorder="0" applyAlignment="0" applyProtection="0">
      <alignment vertical="center"/>
    </xf>
    <xf numFmtId="0" fontId="89" fillId="31" borderId="0" applyNumberFormat="0" applyBorder="0" applyAlignment="0" applyProtection="0">
      <alignment vertical="center"/>
    </xf>
    <xf numFmtId="0" fontId="89" fillId="32" borderId="0" applyNumberFormat="0" applyBorder="0" applyAlignment="0" applyProtection="0">
      <alignment vertical="center"/>
    </xf>
    <xf numFmtId="0" fontId="88" fillId="33" borderId="0" applyNumberFormat="0" applyBorder="0" applyAlignment="0" applyProtection="0">
      <alignment vertical="center"/>
    </xf>
    <xf numFmtId="0" fontId="0" fillId="0" borderId="0"/>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90" fillId="0" borderId="0"/>
  </cellStyleXfs>
  <cellXfs count="36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3" fillId="0" borderId="0" xfId="0" applyNumberFormat="1" applyFont="1" applyFill="1" applyAlignment="1" applyProtection="1">
      <alignment horizontal="center" vertical="center"/>
    </xf>
    <xf numFmtId="0" fontId="4" fillId="0" borderId="0" xfId="0" applyNumberFormat="1" applyFont="1" applyFill="1" applyAlignment="1" applyProtection="1">
      <alignment vertical="center"/>
    </xf>
    <xf numFmtId="0" fontId="5" fillId="0" borderId="0" xfId="0" applyFont="1" applyFill="1" applyBorder="1" applyAlignment="1">
      <alignment horizontal="center" vertical="center" wrapText="1"/>
    </xf>
    <xf numFmtId="0" fontId="0" fillId="0" borderId="0" xfId="0" applyAlignment="1">
      <alignment horizontal="righ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0" fontId="9" fillId="0" borderId="2" xfId="0" applyFont="1" applyFill="1" applyBorder="1" applyAlignment="1">
      <alignment horizontal="left" vertical="center" shrinkToFit="1"/>
    </xf>
    <xf numFmtId="0" fontId="9" fillId="2" borderId="2" xfId="0" applyFont="1" applyFill="1" applyBorder="1" applyAlignment="1">
      <alignment horizontal="left" vertical="center" shrinkToFit="1"/>
    </xf>
    <xf numFmtId="0" fontId="10" fillId="2" borderId="2" xfId="0" applyFont="1" applyFill="1" applyBorder="1" applyAlignment="1">
      <alignment horizontal="left" vertical="center" shrinkToFit="1"/>
    </xf>
    <xf numFmtId="177" fontId="11" fillId="0" borderId="0" xfId="0" applyNumberFormat="1" applyFont="1" applyFill="1" applyAlignment="1">
      <alignment vertical="center"/>
    </xf>
    <xf numFmtId="177" fontId="12" fillId="0" borderId="0" xfId="0" applyNumberFormat="1" applyFont="1" applyFill="1" applyAlignment="1">
      <alignment vertical="center"/>
    </xf>
    <xf numFmtId="177" fontId="12" fillId="0" borderId="0" xfId="0" applyNumberFormat="1" applyFont="1" applyFill="1" applyAlignment="1">
      <alignment horizontal="center" vertical="center"/>
    </xf>
    <xf numFmtId="177" fontId="11" fillId="0" borderId="0" xfId="0" applyNumberFormat="1" applyFont="1" applyFill="1" applyAlignment="1">
      <alignment horizontal="center" vertical="center"/>
    </xf>
    <xf numFmtId="177" fontId="13" fillId="0" borderId="0" xfId="0" applyNumberFormat="1" applyFont="1" applyFill="1" applyBorder="1" applyAlignment="1">
      <alignment horizontal="center" vertical="center" wrapText="1"/>
    </xf>
    <xf numFmtId="177" fontId="7" fillId="0" borderId="0" xfId="0" applyNumberFormat="1" applyFont="1" applyFill="1" applyBorder="1" applyAlignment="1">
      <alignment vertical="center" wrapText="1"/>
    </xf>
    <xf numFmtId="177" fontId="7" fillId="0" borderId="0" xfId="0" applyNumberFormat="1" applyFont="1" applyFill="1" applyBorder="1" applyAlignment="1">
      <alignment horizontal="center" vertical="center" wrapText="1"/>
    </xf>
    <xf numFmtId="177" fontId="7" fillId="0" borderId="0" xfId="0" applyNumberFormat="1" applyFont="1" applyFill="1" applyBorder="1" applyAlignment="1">
      <alignment horizontal="right" vertical="center" wrapText="1"/>
    </xf>
    <xf numFmtId="177" fontId="14" fillId="0" borderId="3" xfId="0" applyNumberFormat="1" applyFont="1" applyFill="1" applyBorder="1" applyAlignment="1">
      <alignment horizontal="center" vertical="center" wrapText="1"/>
    </xf>
    <xf numFmtId="177" fontId="5" fillId="0" borderId="3" xfId="0" applyNumberFormat="1" applyFont="1" applyFill="1" applyBorder="1" applyAlignment="1">
      <alignment vertical="center" wrapText="1"/>
    </xf>
    <xf numFmtId="177" fontId="15" fillId="0" borderId="3" xfId="0" applyNumberFormat="1" applyFont="1" applyFill="1" applyBorder="1" applyAlignment="1">
      <alignment horizontal="center" vertical="center" wrapText="1"/>
    </xf>
    <xf numFmtId="177" fontId="16" fillId="0" borderId="3" xfId="0" applyNumberFormat="1" applyFont="1" applyFill="1" applyBorder="1" applyAlignment="1">
      <alignment vertical="center" wrapText="1"/>
    </xf>
    <xf numFmtId="177" fontId="17" fillId="0" borderId="3" xfId="0" applyNumberFormat="1" applyFont="1" applyFill="1" applyBorder="1" applyAlignment="1">
      <alignment horizontal="center" vertical="center" wrapText="1"/>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vertical="center"/>
    </xf>
    <xf numFmtId="0" fontId="21"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4" xfId="55" applyFont="1" applyFill="1" applyBorder="1" applyAlignment="1">
      <alignment horizontal="center" vertical="center" wrapText="1"/>
    </xf>
    <xf numFmtId="0" fontId="22" fillId="0" borderId="2" xfId="55" applyFont="1" applyFill="1" applyBorder="1" applyAlignment="1">
      <alignment horizontal="center" vertical="center"/>
    </xf>
    <xf numFmtId="0" fontId="22" fillId="0" borderId="5" xfId="0" applyFont="1" applyFill="1" applyBorder="1" applyAlignment="1">
      <alignment horizontal="center" vertical="center"/>
    </xf>
    <xf numFmtId="0" fontId="22" fillId="0" borderId="5" xfId="55" applyFont="1" applyFill="1" applyBorder="1" applyAlignment="1">
      <alignment horizontal="center" vertical="center"/>
    </xf>
    <xf numFmtId="0" fontId="23" fillId="0" borderId="2" xfId="55" applyFont="1" applyFill="1" applyBorder="1" applyAlignment="1">
      <alignment horizontal="center" vertical="center" wrapText="1"/>
    </xf>
    <xf numFmtId="177" fontId="22" fillId="0" borderId="2" xfId="0" applyNumberFormat="1" applyFont="1" applyFill="1" applyBorder="1" applyAlignment="1">
      <alignment horizontal="center" vertical="center"/>
    </xf>
    <xf numFmtId="177" fontId="24" fillId="0" borderId="2" xfId="55" applyNumberFormat="1" applyFont="1" applyFill="1" applyBorder="1" applyAlignment="1">
      <alignment horizontal="center" vertical="center" wrapText="1"/>
    </xf>
    <xf numFmtId="0" fontId="25" fillId="0" borderId="2" xfId="0" applyFont="1" applyFill="1" applyBorder="1" applyAlignment="1">
      <alignment horizontal="center" vertical="center"/>
    </xf>
    <xf numFmtId="177" fontId="24" fillId="0" borderId="2" xfId="55" applyNumberFormat="1" applyFont="1" applyFill="1" applyBorder="1" applyAlignment="1">
      <alignment horizontal="center" vertical="center"/>
    </xf>
    <xf numFmtId="0" fontId="26" fillId="0" borderId="2" xfId="0" applyFont="1" applyFill="1" applyBorder="1" applyAlignment="1">
      <alignment horizontal="left" vertical="center"/>
    </xf>
    <xf numFmtId="177" fontId="27" fillId="0" borderId="2" xfId="55" applyNumberFormat="1" applyFont="1" applyFill="1" applyBorder="1" applyAlignment="1">
      <alignment horizontal="center" vertical="center"/>
    </xf>
    <xf numFmtId="0" fontId="26" fillId="0" borderId="2" xfId="0" applyFont="1" applyFill="1" applyBorder="1" applyAlignment="1">
      <alignment horizontal="center" vertical="center"/>
    </xf>
    <xf numFmtId="177" fontId="27" fillId="2" borderId="2" xfId="55" applyNumberFormat="1" applyFont="1" applyFill="1" applyBorder="1" applyAlignment="1">
      <alignment horizontal="center" vertical="center"/>
    </xf>
    <xf numFmtId="177" fontId="25" fillId="0" borderId="2" xfId="0" applyNumberFormat="1" applyFont="1" applyFill="1" applyBorder="1" applyAlignment="1">
      <alignment horizontal="center" vertical="center"/>
    </xf>
    <xf numFmtId="177" fontId="26" fillId="0" borderId="2" xfId="0" applyNumberFormat="1" applyFont="1" applyFill="1" applyBorder="1" applyAlignment="1">
      <alignment horizontal="left" vertical="center" wrapText="1" shrinkToFit="1"/>
    </xf>
    <xf numFmtId="177" fontId="27" fillId="0" borderId="2" xfId="55" applyNumberFormat="1" applyFont="1" applyFill="1" applyBorder="1" applyAlignment="1">
      <alignment horizontal="center" vertical="center" wrapText="1"/>
    </xf>
    <xf numFmtId="177" fontId="27" fillId="0" borderId="2" xfId="55" applyNumberFormat="1" applyFont="1" applyFill="1" applyBorder="1" applyAlignment="1">
      <alignment horizontal="center" vertical="center" wrapText="1" shrinkToFit="1"/>
    </xf>
    <xf numFmtId="0" fontId="23" fillId="0" borderId="2" xfId="0" applyFont="1" applyFill="1" applyBorder="1" applyAlignment="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2" fillId="0" borderId="4" xfId="55" applyFont="1" applyFill="1" applyBorder="1" applyAlignment="1">
      <alignment horizontal="center" vertical="center"/>
    </xf>
    <xf numFmtId="0" fontId="23" fillId="0" borderId="2" xfId="55" applyFont="1" applyFill="1" applyBorder="1" applyAlignment="1">
      <alignment horizontal="center" vertical="center"/>
    </xf>
    <xf numFmtId="0" fontId="26" fillId="0" borderId="4" xfId="0" applyFont="1" applyFill="1" applyBorder="1" applyAlignment="1">
      <alignment horizontal="center" vertical="center" wrapText="1"/>
    </xf>
    <xf numFmtId="177" fontId="24" fillId="2" borderId="2" xfId="55" applyNumberFormat="1" applyFont="1" applyFill="1" applyBorder="1" applyAlignment="1">
      <alignment horizontal="center" vertical="center"/>
    </xf>
    <xf numFmtId="0" fontId="26" fillId="0" borderId="6" xfId="0" applyFont="1" applyFill="1" applyBorder="1" applyAlignment="1">
      <alignment horizontal="center" vertical="center" wrapText="1"/>
    </xf>
    <xf numFmtId="177" fontId="27" fillId="2" borderId="2" xfId="55"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177" fontId="19" fillId="0" borderId="0" xfId="0" applyNumberFormat="1" applyFont="1" applyFill="1" applyBorder="1" applyAlignment="1">
      <alignment horizontal="center" vertical="center"/>
    </xf>
    <xf numFmtId="0" fontId="1" fillId="0" borderId="0" xfId="59">
      <alignment vertical="center"/>
    </xf>
    <xf numFmtId="0" fontId="29" fillId="0" borderId="0" xfId="59" applyFont="1" applyFill="1" applyBorder="1" applyAlignment="1">
      <alignment vertical="center"/>
    </xf>
    <xf numFmtId="0" fontId="1" fillId="0" borderId="0" xfId="59" applyFill="1" applyBorder="1" applyAlignment="1">
      <alignment vertical="center"/>
    </xf>
    <xf numFmtId="0" fontId="2" fillId="0" borderId="0" xfId="59" applyFont="1" applyFill="1" applyBorder="1" applyAlignment="1">
      <alignment vertical="center"/>
    </xf>
    <xf numFmtId="49" fontId="30" fillId="2" borderId="0" xfId="49" applyNumberFormat="1" applyFont="1" applyFill="1" applyBorder="1" applyAlignment="1">
      <alignment horizontal="center" vertical="center"/>
    </xf>
    <xf numFmtId="0" fontId="30" fillId="2" borderId="0" xfId="49" applyFont="1" applyFill="1" applyBorder="1" applyAlignment="1">
      <alignment horizontal="center" vertical="center"/>
    </xf>
    <xf numFmtId="0" fontId="31" fillId="2" borderId="0" xfId="49" applyFont="1" applyFill="1" applyBorder="1" applyAlignment="1"/>
    <xf numFmtId="49" fontId="1" fillId="2" borderId="0" xfId="49" applyNumberFormat="1" applyFont="1" applyFill="1" applyBorder="1" applyAlignment="1">
      <alignment vertical="center"/>
    </xf>
    <xf numFmtId="49" fontId="19" fillId="2" borderId="0" xfId="49" applyNumberFormat="1" applyFont="1" applyFill="1" applyBorder="1" applyAlignment="1"/>
    <xf numFmtId="49" fontId="32" fillId="2" borderId="2" xfId="49" applyNumberFormat="1" applyFont="1" applyFill="1" applyBorder="1" applyAlignment="1">
      <alignment horizontal="center" vertical="center"/>
    </xf>
    <xf numFmtId="49" fontId="32" fillId="2" borderId="2" xfId="49" applyNumberFormat="1" applyFont="1" applyFill="1" applyBorder="1" applyAlignment="1">
      <alignment horizontal="center" vertical="center" wrapText="1"/>
    </xf>
    <xf numFmtId="49" fontId="33" fillId="2" borderId="2" xfId="49" applyNumberFormat="1" applyFont="1" applyFill="1" applyBorder="1" applyAlignment="1">
      <alignment horizontal="left" vertical="center"/>
    </xf>
    <xf numFmtId="177" fontId="34" fillId="0" borderId="2" xfId="49" applyNumberFormat="1" applyFont="1" applyFill="1" applyBorder="1" applyAlignment="1">
      <alignment horizontal="center" vertical="center"/>
    </xf>
    <xf numFmtId="49" fontId="35" fillId="2" borderId="2" xfId="49" applyNumberFormat="1" applyFont="1" applyFill="1" applyBorder="1" applyAlignment="1">
      <alignment horizontal="left" vertical="center"/>
    </xf>
    <xf numFmtId="177" fontId="36" fillId="0" borderId="2" xfId="49" applyNumberFormat="1" applyFont="1" applyFill="1" applyBorder="1" applyAlignment="1">
      <alignment horizontal="center" vertical="center"/>
    </xf>
    <xf numFmtId="49" fontId="35" fillId="2" borderId="2" xfId="49" applyNumberFormat="1" applyFont="1" applyFill="1" applyBorder="1" applyAlignment="1">
      <alignment vertical="center"/>
    </xf>
    <xf numFmtId="177" fontId="37" fillId="0" borderId="2" xfId="49" applyNumberFormat="1" applyFont="1" applyFill="1" applyBorder="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29" fillId="0" borderId="2" xfId="0" applyFont="1" applyBorder="1" applyAlignment="1">
      <alignment horizontal="center" vertical="center"/>
    </xf>
    <xf numFmtId="0" fontId="38" fillId="0" borderId="2" xfId="0" applyFont="1" applyBorder="1" applyAlignment="1">
      <alignment horizontal="center" vertical="center"/>
    </xf>
    <xf numFmtId="177" fontId="38" fillId="0" borderId="2" xfId="0" applyNumberFormat="1" applyFont="1" applyBorder="1" applyAlignment="1">
      <alignment horizontal="center" vertical="center"/>
    </xf>
    <xf numFmtId="0" fontId="0" fillId="0" borderId="2" xfId="0" applyBorder="1" applyAlignment="1">
      <alignment horizontal="center" vertical="center"/>
    </xf>
    <xf numFmtId="0" fontId="39" fillId="0" borderId="2" xfId="0" applyFont="1" applyBorder="1" applyAlignment="1">
      <alignment horizontal="center" vertical="center"/>
    </xf>
    <xf numFmtId="0" fontId="0" fillId="0" borderId="2" xfId="0" applyBorder="1">
      <alignment vertical="center"/>
    </xf>
    <xf numFmtId="0" fontId="2" fillId="0" borderId="0" xfId="0" applyFont="1" applyFill="1" applyAlignment="1">
      <alignment vertical="center"/>
    </xf>
    <xf numFmtId="0" fontId="31" fillId="0" borderId="0" xfId="0" applyFont="1" applyFill="1" applyAlignment="1">
      <alignment horizontal="center" vertical="center"/>
    </xf>
    <xf numFmtId="0" fontId="22" fillId="0" borderId="0" xfId="0" applyFont="1" applyFill="1" applyAlignment="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22" fillId="0" borderId="2" xfId="0" applyFont="1" applyFill="1" applyBorder="1" applyAlignment="1">
      <alignment horizontal="center" vertical="center"/>
    </xf>
    <xf numFmtId="0" fontId="22" fillId="2" borderId="2" xfId="0" applyFont="1" applyFill="1" applyBorder="1" applyAlignment="1" applyProtection="1">
      <alignment horizontal="center" vertical="center" wrapText="1"/>
    </xf>
    <xf numFmtId="0" fontId="23" fillId="0" borderId="2" xfId="0" applyFont="1" applyFill="1" applyBorder="1" applyAlignment="1">
      <alignment horizontal="left" vertical="center"/>
    </xf>
    <xf numFmtId="177" fontId="23" fillId="0" borderId="2" xfId="0" applyNumberFormat="1" applyFont="1" applyFill="1" applyBorder="1" applyAlignment="1">
      <alignment horizontal="center" vertical="center"/>
    </xf>
    <xf numFmtId="177" fontId="24" fillId="0" borderId="2" xfId="0" applyNumberFormat="1" applyFont="1" applyFill="1" applyBorder="1" applyAlignment="1">
      <alignment horizontal="center" vertical="center"/>
    </xf>
    <xf numFmtId="177" fontId="24" fillId="2" borderId="2" xfId="0" applyNumberFormat="1" applyFont="1" applyFill="1" applyBorder="1" applyAlignment="1">
      <alignment horizontal="center" vertical="center"/>
    </xf>
    <xf numFmtId="177" fontId="24" fillId="0" borderId="2" xfId="0" applyNumberFormat="1" applyFont="1" applyFill="1" applyBorder="1" applyAlignment="1">
      <alignment horizontal="left" vertical="center"/>
    </xf>
    <xf numFmtId="3" fontId="28" fillId="0" borderId="2" xfId="0" applyNumberFormat="1" applyFont="1" applyFill="1" applyBorder="1" applyAlignment="1" applyProtection="1">
      <alignment vertical="center"/>
    </xf>
    <xf numFmtId="177" fontId="28" fillId="0" borderId="2" xfId="0" applyNumberFormat="1" applyFont="1" applyFill="1" applyBorder="1" applyAlignment="1">
      <alignment horizontal="center" vertical="center"/>
    </xf>
    <xf numFmtId="177" fontId="27" fillId="2" borderId="2" xfId="0" applyNumberFormat="1" applyFont="1" applyFill="1" applyBorder="1" applyAlignment="1">
      <alignment horizontal="center" vertical="center"/>
    </xf>
    <xf numFmtId="177" fontId="27" fillId="0" borderId="2" xfId="0" applyNumberFormat="1" applyFont="1" applyFill="1" applyBorder="1" applyAlignment="1">
      <alignment horizontal="center" vertical="center"/>
    </xf>
    <xf numFmtId="177" fontId="27" fillId="0" borderId="2" xfId="0" applyNumberFormat="1" applyFont="1" applyFill="1" applyBorder="1" applyAlignment="1" applyProtection="1">
      <alignment vertical="center"/>
    </xf>
    <xf numFmtId="0" fontId="27" fillId="2" borderId="2" xfId="0" applyFont="1" applyFill="1" applyBorder="1" applyAlignment="1" applyProtection="1">
      <alignment horizontal="center" vertical="center" wrapText="1"/>
    </xf>
    <xf numFmtId="177" fontId="27" fillId="0" borderId="2" xfId="0" applyNumberFormat="1" applyFont="1" applyFill="1" applyBorder="1" applyAlignment="1" applyProtection="1">
      <alignment vertical="center" wrapText="1"/>
    </xf>
    <xf numFmtId="177" fontId="24" fillId="0" borderId="2" xfId="0" applyNumberFormat="1" applyFont="1" applyFill="1" applyBorder="1" applyAlignment="1" applyProtection="1">
      <alignment horizontal="left" vertical="center"/>
    </xf>
    <xf numFmtId="177" fontId="27" fillId="0" borderId="2" xfId="0" applyNumberFormat="1" applyFont="1" applyFill="1" applyBorder="1" applyAlignment="1" applyProtection="1">
      <alignment horizontal="center" vertical="center"/>
    </xf>
    <xf numFmtId="0" fontId="24" fillId="0" borderId="2" xfId="0" applyFont="1" applyFill="1" applyBorder="1" applyAlignment="1">
      <alignment horizontal="center" vertical="center"/>
    </xf>
    <xf numFmtId="0" fontId="28" fillId="0" borderId="2" xfId="0" applyFont="1" applyFill="1" applyBorder="1" applyAlignment="1">
      <alignment vertical="center"/>
    </xf>
    <xf numFmtId="0" fontId="27" fillId="0" borderId="2" xfId="0" applyFont="1" applyFill="1" applyBorder="1" applyAlignment="1">
      <alignment horizontal="center" vertical="center"/>
    </xf>
    <xf numFmtId="177" fontId="37" fillId="0" borderId="2" xfId="0" applyNumberFormat="1" applyFont="1" applyFill="1" applyBorder="1" applyAlignment="1" applyProtection="1">
      <alignment vertical="center"/>
    </xf>
    <xf numFmtId="177" fontId="37" fillId="0" borderId="2" xfId="0" applyNumberFormat="1" applyFont="1" applyFill="1" applyBorder="1" applyAlignment="1" applyProtection="1">
      <alignment horizontal="center" vertical="center"/>
    </xf>
    <xf numFmtId="0" fontId="37" fillId="0" borderId="2" xfId="0" applyFont="1" applyFill="1" applyBorder="1" applyAlignment="1">
      <alignment horizontal="center" vertical="center"/>
    </xf>
    <xf numFmtId="177" fontId="24" fillId="0" borderId="2" xfId="0" applyNumberFormat="1" applyFont="1" applyFill="1" applyBorder="1" applyAlignment="1">
      <alignment vertical="center"/>
    </xf>
    <xf numFmtId="0" fontId="23" fillId="0" borderId="2" xfId="0" applyFont="1" applyFill="1" applyBorder="1" applyAlignment="1">
      <alignment horizontal="center" vertical="center"/>
    </xf>
    <xf numFmtId="177" fontId="23" fillId="0" borderId="2" xfId="0" applyNumberFormat="1" applyFont="1" applyFill="1" applyBorder="1" applyAlignment="1">
      <alignment vertical="center"/>
    </xf>
    <xf numFmtId="177" fontId="24" fillId="0" borderId="2" xfId="0" applyNumberFormat="1" applyFont="1" applyFill="1" applyBorder="1" applyAlignment="1" applyProtection="1">
      <alignment vertical="center"/>
    </xf>
    <xf numFmtId="0" fontId="19" fillId="0" borderId="0" xfId="0" applyFont="1" applyFill="1" applyAlignment="1">
      <alignment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2" fillId="0" borderId="0" xfId="0" applyFont="1" applyFill="1" applyAlignment="1">
      <alignment horizontal="left" vertical="center" wrapText="1"/>
    </xf>
    <xf numFmtId="0" fontId="30" fillId="0" borderId="0" xfId="0" applyFont="1" applyFill="1" applyAlignment="1">
      <alignment horizontal="center" vertical="center" wrapText="1"/>
    </xf>
    <xf numFmtId="0" fontId="30" fillId="0" borderId="0" xfId="0" applyFont="1" applyFill="1" applyAlignment="1">
      <alignment horizontal="center" vertical="center"/>
    </xf>
    <xf numFmtId="0" fontId="19"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40" fillId="0" borderId="2" xfId="0" applyFont="1" applyFill="1" applyBorder="1" applyAlignment="1">
      <alignment horizontal="center" vertical="center" wrapText="1"/>
    </xf>
    <xf numFmtId="0" fontId="40" fillId="0" borderId="2" xfId="0" applyFont="1" applyFill="1" applyBorder="1" applyAlignment="1">
      <alignment vertical="center" wrapText="1"/>
    </xf>
    <xf numFmtId="176" fontId="17" fillId="0"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xf>
    <xf numFmtId="0" fontId="40" fillId="0" borderId="7" xfId="0" applyFont="1" applyFill="1" applyBorder="1" applyAlignment="1">
      <alignment horizontal="center" vertical="center" wrapText="1"/>
    </xf>
    <xf numFmtId="0" fontId="40" fillId="0" borderId="2" xfId="0" applyFont="1" applyFill="1" applyBorder="1" applyAlignment="1" applyProtection="1">
      <alignment horizontal="left" vertical="center" wrapText="1"/>
    </xf>
    <xf numFmtId="176" fontId="17" fillId="0" borderId="2" xfId="0" applyNumberFormat="1" applyFont="1" applyFill="1" applyBorder="1" applyAlignment="1" applyProtection="1">
      <alignment horizontal="center" vertical="center" wrapText="1"/>
    </xf>
    <xf numFmtId="0" fontId="40" fillId="0" borderId="2" xfId="0" applyFont="1" applyFill="1" applyBorder="1" applyAlignment="1">
      <alignment horizontal="left" vertical="center" wrapText="1"/>
    </xf>
    <xf numFmtId="0" fontId="41" fillId="0" borderId="2" xfId="0" applyFont="1" applyFill="1" applyBorder="1" applyAlignment="1">
      <alignment horizontal="left" vertical="center" wrapText="1"/>
    </xf>
    <xf numFmtId="176" fontId="42" fillId="0" borderId="2" xfId="0" applyNumberFormat="1" applyFont="1" applyFill="1" applyBorder="1" applyAlignment="1">
      <alignment horizontal="center" vertical="center" wrapText="1"/>
    </xf>
    <xf numFmtId="178" fontId="40" fillId="0" borderId="2" xfId="0" applyNumberFormat="1" applyFont="1" applyFill="1" applyBorder="1" applyAlignment="1">
      <alignment horizontal="left" vertical="center" wrapText="1"/>
    </xf>
    <xf numFmtId="0" fontId="40" fillId="0" borderId="2" xfId="0" applyFont="1" applyFill="1" applyBorder="1" applyAlignment="1" applyProtection="1">
      <alignment vertical="center" wrapText="1"/>
    </xf>
    <xf numFmtId="176" fontId="17" fillId="0" borderId="2" xfId="0" applyNumberFormat="1" applyFont="1" applyFill="1" applyBorder="1" applyAlignment="1" applyProtection="1">
      <alignment horizontal="center" vertical="center"/>
    </xf>
    <xf numFmtId="179" fontId="40" fillId="0" borderId="2" xfId="0" applyNumberFormat="1" applyFont="1" applyFill="1" applyBorder="1" applyAlignment="1" applyProtection="1">
      <alignment horizontal="left" vertical="center" wrapText="1"/>
    </xf>
    <xf numFmtId="0" fontId="41" fillId="0" borderId="2" xfId="0" applyFont="1" applyFill="1" applyBorder="1" applyAlignment="1" applyProtection="1">
      <alignment horizontal="left" vertical="center" wrapText="1"/>
    </xf>
    <xf numFmtId="0" fontId="40" fillId="0" borderId="4"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2" xfId="0" applyFont="1" applyFill="1" applyBorder="1" applyAlignment="1">
      <alignment vertical="center"/>
    </xf>
    <xf numFmtId="0" fontId="43" fillId="0" borderId="2" xfId="0" applyFont="1" applyFill="1" applyBorder="1" applyAlignment="1">
      <alignment horizontal="center" vertical="center" wrapText="1"/>
    </xf>
    <xf numFmtId="0" fontId="43" fillId="0" borderId="2" xfId="0" applyFont="1" applyFill="1" applyBorder="1" applyAlignment="1">
      <alignment horizontal="center" vertical="center"/>
    </xf>
    <xf numFmtId="176" fontId="44" fillId="0" borderId="2" xfId="0" applyNumberFormat="1" applyFont="1" applyFill="1" applyBorder="1" applyAlignment="1">
      <alignment horizontal="center" vertical="center"/>
    </xf>
    <xf numFmtId="0" fontId="0" fillId="0" borderId="0" xfId="0" applyFont="1" applyAlignment="1">
      <alignment horizontal="center"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2" fillId="0" borderId="0" xfId="0" applyFont="1" applyAlignment="1">
      <alignment horizontal="left" vertical="center"/>
    </xf>
    <xf numFmtId="0" fontId="45" fillId="0" borderId="0" xfId="0" applyFont="1" applyBorder="1" applyAlignment="1">
      <alignment horizontal="center" vertical="center"/>
    </xf>
    <xf numFmtId="176" fontId="45" fillId="0" borderId="0" xfId="0" applyNumberFormat="1" applyFont="1" applyBorder="1" applyAlignment="1">
      <alignment horizontal="center" vertical="center"/>
    </xf>
    <xf numFmtId="0" fontId="45" fillId="0" borderId="0" xfId="0" applyFont="1" applyBorder="1" applyAlignment="1">
      <alignment horizontal="left" vertical="center"/>
    </xf>
    <xf numFmtId="0" fontId="0" fillId="0" borderId="0" xfId="0" applyFont="1" applyBorder="1" applyAlignment="1">
      <alignment horizontal="center" vertical="center"/>
    </xf>
    <xf numFmtId="0" fontId="9" fillId="0" borderId="0" xfId="0" applyFont="1" applyBorder="1" applyAlignment="1">
      <alignment horizontal="center" vertical="center"/>
    </xf>
    <xf numFmtId="176" fontId="9" fillId="0" borderId="0" xfId="0" applyNumberFormat="1" applyFont="1" applyBorder="1" applyAlignment="1">
      <alignment horizontal="right" vertical="center"/>
    </xf>
    <xf numFmtId="0" fontId="9" fillId="0" borderId="8" xfId="0" applyFont="1" applyBorder="1" applyAlignment="1">
      <alignment horizontal="right" vertical="center"/>
    </xf>
    <xf numFmtId="0" fontId="46" fillId="0" borderId="2" xfId="0" applyFont="1" applyBorder="1" applyAlignment="1">
      <alignment horizontal="center" vertical="center"/>
    </xf>
    <xf numFmtId="176" fontId="46" fillId="0" borderId="2" xfId="0" applyNumberFormat="1" applyFont="1" applyBorder="1" applyAlignment="1">
      <alignment horizontal="center" vertical="center"/>
    </xf>
    <xf numFmtId="0" fontId="47" fillId="0" borderId="2" xfId="0" applyFont="1" applyBorder="1" applyAlignment="1">
      <alignment horizontal="center" vertical="center"/>
    </xf>
    <xf numFmtId="0" fontId="38" fillId="0" borderId="4" xfId="0" applyFont="1" applyBorder="1" applyAlignment="1">
      <alignment horizontal="center" vertical="center"/>
    </xf>
    <xf numFmtId="0" fontId="41" fillId="0" borderId="2" xfId="0" applyFont="1" applyBorder="1" applyAlignment="1">
      <alignment horizontal="center" vertical="center" wrapText="1"/>
    </xf>
    <xf numFmtId="176" fontId="42" fillId="0" borderId="2" xfId="0" applyNumberFormat="1" applyFont="1" applyBorder="1" applyAlignment="1">
      <alignment horizontal="center" vertical="center" wrapText="1"/>
    </xf>
    <xf numFmtId="0" fontId="9" fillId="0" borderId="2" xfId="0" applyFont="1" applyBorder="1" applyAlignment="1">
      <alignment horizontal="left" vertical="center" wrapText="1"/>
    </xf>
    <xf numFmtId="0" fontId="38" fillId="0" borderId="5" xfId="0" applyFont="1" applyBorder="1" applyAlignment="1">
      <alignment horizontal="center" vertical="center"/>
    </xf>
    <xf numFmtId="0" fontId="38" fillId="0" borderId="4" xfId="0" applyFont="1" applyBorder="1" applyAlignment="1">
      <alignment horizontal="center" vertical="center" wrapText="1"/>
    </xf>
    <xf numFmtId="0" fontId="41" fillId="0" borderId="2" xfId="0" applyFont="1" applyBorder="1" applyAlignment="1">
      <alignment horizontal="center" vertical="center"/>
    </xf>
    <xf numFmtId="176" fontId="42" fillId="0" borderId="2" xfId="0" applyNumberFormat="1" applyFont="1" applyBorder="1" applyAlignment="1">
      <alignment horizontal="center" vertical="center"/>
    </xf>
    <xf numFmtId="0" fontId="9" fillId="0" borderId="2" xfId="0" applyFont="1" applyBorder="1" applyAlignment="1">
      <alignment horizontal="left" vertical="center"/>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2" xfId="0" applyFont="1" applyBorder="1" applyAlignment="1">
      <alignment horizontal="center" vertical="center" wrapText="1"/>
    </xf>
    <xf numFmtId="0" fontId="9" fillId="0" borderId="2" xfId="0" applyFont="1" applyBorder="1" applyAlignment="1" applyProtection="1">
      <alignment horizontal="left" vertical="center" wrapText="1"/>
    </xf>
    <xf numFmtId="176" fontId="42" fillId="0" borderId="2" xfId="0" applyNumberFormat="1" applyFont="1" applyBorder="1" applyAlignment="1" applyProtection="1">
      <alignment horizontal="center" vertical="center" wrapText="1"/>
    </xf>
    <xf numFmtId="0" fontId="41" fillId="2" borderId="2" xfId="0" applyFont="1" applyFill="1" applyBorder="1" applyAlignment="1" applyProtection="1">
      <alignment horizontal="center" vertical="center" wrapText="1"/>
    </xf>
    <xf numFmtId="0" fontId="41"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48" fillId="0" borderId="2" xfId="0" applyFont="1" applyBorder="1" applyAlignment="1">
      <alignment horizontal="center" vertical="center" wrapText="1"/>
    </xf>
    <xf numFmtId="0" fontId="48" fillId="0" borderId="2" xfId="0" applyFont="1" applyBorder="1" applyAlignment="1">
      <alignment horizontal="center" vertical="center"/>
    </xf>
    <xf numFmtId="0" fontId="49" fillId="0" borderId="2" xfId="0" applyFont="1" applyBorder="1" applyAlignment="1">
      <alignment horizontal="left" vertical="center" wrapText="1"/>
    </xf>
    <xf numFmtId="0" fontId="50" fillId="0" borderId="2" xfId="0" applyFont="1" applyBorder="1" applyAlignment="1">
      <alignment horizontal="center" vertical="center"/>
    </xf>
    <xf numFmtId="0" fontId="51" fillId="0" borderId="0" xfId="0" applyFont="1" applyFill="1" applyAlignment="1">
      <alignment horizontal="center" vertical="center"/>
    </xf>
    <xf numFmtId="0" fontId="38" fillId="0" borderId="0" xfId="0" applyFont="1" applyFill="1" applyAlignment="1">
      <alignment vertical="center"/>
    </xf>
    <xf numFmtId="0" fontId="43" fillId="0" borderId="0" xfId="0" applyFont="1" applyFill="1" applyAlignment="1">
      <alignment vertical="center"/>
    </xf>
    <xf numFmtId="0" fontId="29" fillId="0" borderId="0" xfId="0" applyFont="1" applyFill="1" applyAlignment="1">
      <alignment vertical="center"/>
    </xf>
    <xf numFmtId="0" fontId="18" fillId="0" borderId="0" xfId="0" applyFont="1" applyFill="1" applyAlignment="1">
      <alignment vertical="center"/>
    </xf>
    <xf numFmtId="0" fontId="52" fillId="0" borderId="0" xfId="0" applyFont="1" applyFill="1" applyAlignment="1">
      <alignment vertical="center"/>
    </xf>
    <xf numFmtId="0" fontId="53" fillId="0" borderId="0" xfId="0" applyFont="1" applyFill="1" applyAlignment="1">
      <alignment vertical="center"/>
    </xf>
    <xf numFmtId="0" fontId="52" fillId="0" borderId="0" xfId="0" applyFont="1" applyFill="1" applyAlignment="1">
      <alignment horizontal="center" vertical="center"/>
    </xf>
    <xf numFmtId="0" fontId="53" fillId="0" borderId="0" xfId="0" applyFont="1" applyFill="1" applyAlignment="1">
      <alignment horizontal="center" vertical="center"/>
    </xf>
    <xf numFmtId="0" fontId="54" fillId="0" borderId="0" xfId="0" applyFont="1" applyFill="1" applyAlignment="1">
      <alignment vertical="center"/>
    </xf>
    <xf numFmtId="0" fontId="55" fillId="0" borderId="0" xfId="0" applyFont="1" applyFill="1" applyAlignment="1">
      <alignment vertical="center"/>
    </xf>
    <xf numFmtId="0" fontId="29" fillId="0" borderId="0" xfId="0" applyFont="1" applyFill="1" applyAlignment="1">
      <alignment horizontal="center" vertical="center" wrapText="1"/>
    </xf>
    <xf numFmtId="0" fontId="38" fillId="0" borderId="0" xfId="0" applyFont="1" applyFill="1" applyAlignment="1">
      <alignment horizontal="left" vertical="center"/>
    </xf>
    <xf numFmtId="176" fontId="36" fillId="0" borderId="0" xfId="0" applyNumberFormat="1" applyFont="1" applyFill="1" applyAlignment="1">
      <alignment horizontal="center" vertical="center"/>
    </xf>
    <xf numFmtId="0" fontId="55" fillId="0" borderId="0" xfId="0" applyFont="1" applyFill="1" applyAlignment="1">
      <alignment horizontal="left" vertical="center"/>
    </xf>
    <xf numFmtId="0" fontId="56" fillId="0" borderId="0" xfId="0" applyFont="1" applyFill="1" applyAlignment="1">
      <alignment horizontal="center" vertical="center" wrapText="1"/>
    </xf>
    <xf numFmtId="0" fontId="56" fillId="0" borderId="0" xfId="0" applyFont="1" applyFill="1" applyAlignment="1">
      <alignment horizontal="center" vertical="center"/>
    </xf>
    <xf numFmtId="0" fontId="56" fillId="0" borderId="0" xfId="0" applyFont="1" applyFill="1" applyAlignment="1">
      <alignment horizontal="left" vertical="center"/>
    </xf>
    <xf numFmtId="176" fontId="56" fillId="0" borderId="0" xfId="0" applyNumberFormat="1" applyFont="1" applyFill="1" applyAlignment="1">
      <alignment horizontal="center" vertical="center"/>
    </xf>
    <xf numFmtId="0" fontId="21" fillId="0" borderId="0" xfId="0" applyFont="1" applyFill="1" applyAlignment="1">
      <alignment horizontal="left" vertical="center"/>
    </xf>
    <xf numFmtId="0" fontId="55" fillId="0" borderId="0" xfId="0" applyFont="1" applyFill="1" applyAlignment="1">
      <alignment horizontal="left" vertical="center" wrapText="1"/>
    </xf>
    <xf numFmtId="0" fontId="57" fillId="0" borderId="2" xfId="0" applyFont="1" applyFill="1" applyBorder="1" applyAlignment="1">
      <alignment horizontal="center" vertical="center" wrapText="1"/>
    </xf>
    <xf numFmtId="0" fontId="57" fillId="0" borderId="2" xfId="0" applyFont="1" applyFill="1" applyBorder="1" applyAlignment="1">
      <alignment horizontal="center" vertical="center"/>
    </xf>
    <xf numFmtId="176" fontId="57" fillId="0" borderId="2" xfId="0" applyNumberFormat="1" applyFont="1" applyFill="1" applyBorder="1" applyAlignment="1">
      <alignment horizontal="center" vertical="center"/>
    </xf>
    <xf numFmtId="0" fontId="58" fillId="0" borderId="2" xfId="0" applyFont="1" applyFill="1" applyBorder="1" applyAlignment="1">
      <alignment horizontal="center" vertical="center" wrapText="1"/>
    </xf>
    <xf numFmtId="0" fontId="59" fillId="0" borderId="2"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1" fillId="0" borderId="2" xfId="0" applyFont="1" applyFill="1" applyBorder="1" applyAlignment="1">
      <alignment horizontal="center" vertical="center"/>
    </xf>
    <xf numFmtId="176" fontId="15" fillId="0" borderId="2" xfId="0" applyNumberFormat="1" applyFont="1" applyFill="1" applyBorder="1" applyAlignment="1">
      <alignment horizontal="center" vertical="center"/>
    </xf>
    <xf numFmtId="0" fontId="61" fillId="0" borderId="2" xfId="0" applyFont="1" applyFill="1" applyBorder="1" applyAlignment="1">
      <alignment horizontal="left" vertical="center" wrapText="1"/>
    </xf>
    <xf numFmtId="0" fontId="62" fillId="0" borderId="2" xfId="0" applyFont="1" applyFill="1" applyBorder="1" applyAlignment="1">
      <alignment horizontal="center" vertical="center" wrapText="1"/>
    </xf>
    <xf numFmtId="0" fontId="41" fillId="0" borderId="2" xfId="0" applyFont="1" applyFill="1" applyBorder="1" applyAlignment="1">
      <alignment horizontal="left" vertical="center"/>
    </xf>
    <xf numFmtId="176" fontId="42" fillId="0" borderId="2" xfId="0" applyNumberFormat="1" applyFont="1" applyFill="1" applyBorder="1" applyAlignment="1">
      <alignment horizontal="center" vertical="center"/>
    </xf>
    <xf numFmtId="0" fontId="40" fillId="0" borderId="2" xfId="0" applyFont="1" applyFill="1" applyBorder="1" applyAlignment="1">
      <alignment horizontal="left" vertical="center"/>
    </xf>
    <xf numFmtId="0" fontId="63" fillId="0" borderId="2" xfId="0" applyFont="1" applyFill="1" applyBorder="1" applyAlignment="1">
      <alignment horizontal="center" vertical="center"/>
    </xf>
    <xf numFmtId="0" fontId="40" fillId="0" borderId="2" xfId="0" applyFont="1" applyFill="1" applyBorder="1" applyAlignment="1" applyProtection="1">
      <alignment horizontal="left" vertical="center" wrapText="1"/>
      <protection locked="0"/>
    </xf>
    <xf numFmtId="0" fontId="59" fillId="0" borderId="2" xfId="0" applyFont="1" applyFill="1" applyBorder="1" applyAlignment="1" applyProtection="1">
      <alignment horizontal="center" vertical="center" wrapText="1"/>
    </xf>
    <xf numFmtId="0" fontId="60" fillId="0" borderId="2" xfId="0" applyFont="1" applyFill="1" applyBorder="1" applyAlignment="1" applyProtection="1">
      <alignment horizontal="center" vertical="center" wrapText="1"/>
    </xf>
    <xf numFmtId="176" fontId="15" fillId="0" borderId="2" xfId="0" applyNumberFormat="1" applyFont="1" applyFill="1" applyBorder="1" applyAlignment="1" applyProtection="1">
      <alignment horizontal="center" vertical="center"/>
    </xf>
    <xf numFmtId="0" fontId="61" fillId="0" borderId="2" xfId="0" applyFont="1" applyFill="1" applyBorder="1" applyAlignment="1">
      <alignment horizontal="left" vertical="center"/>
    </xf>
    <xf numFmtId="0" fontId="59" fillId="0" borderId="4" xfId="0" applyFont="1" applyFill="1" applyBorder="1" applyAlignment="1">
      <alignment horizontal="center" vertical="center" wrapText="1"/>
    </xf>
    <xf numFmtId="0" fontId="59" fillId="0" borderId="6" xfId="0" applyFont="1" applyFill="1" applyBorder="1" applyAlignment="1">
      <alignment horizontal="center" vertical="center" wrapText="1"/>
    </xf>
    <xf numFmtId="0" fontId="59" fillId="0" borderId="5" xfId="0" applyFont="1" applyFill="1" applyBorder="1" applyAlignment="1">
      <alignment horizontal="center" vertical="center" wrapText="1"/>
    </xf>
    <xf numFmtId="176" fontId="15" fillId="0" borderId="2" xfId="0" applyNumberFormat="1" applyFont="1" applyFill="1" applyBorder="1" applyAlignment="1" applyProtection="1">
      <alignment horizontal="center" vertical="center" wrapText="1"/>
    </xf>
    <xf numFmtId="0" fontId="41" fillId="0" borderId="2" xfId="54" applyFont="1" applyFill="1" applyBorder="1" applyAlignment="1">
      <alignment horizontal="left" vertical="center" wrapText="1"/>
    </xf>
    <xf numFmtId="0" fontId="40" fillId="0" borderId="2" xfId="54" applyFont="1" applyFill="1" applyBorder="1" applyAlignment="1">
      <alignment horizontal="left" vertical="center" wrapText="1"/>
    </xf>
    <xf numFmtId="180" fontId="60" fillId="0" borderId="2" xfId="0" applyNumberFormat="1" applyFont="1" applyFill="1" applyBorder="1" applyAlignment="1" applyProtection="1">
      <alignment horizontal="center" vertical="center" wrapText="1"/>
    </xf>
    <xf numFmtId="181" fontId="59" fillId="0" borderId="2" xfId="0" applyNumberFormat="1" applyFont="1" applyFill="1" applyBorder="1" applyAlignment="1" applyProtection="1">
      <alignment horizontal="center" vertical="center" wrapText="1"/>
    </xf>
    <xf numFmtId="0" fontId="60" fillId="0" borderId="2" xfId="0" applyFont="1" applyFill="1" applyBorder="1" applyAlignment="1">
      <alignment horizontal="center" vertical="center"/>
    </xf>
    <xf numFmtId="178" fontId="60" fillId="0" borderId="2" xfId="0" applyNumberFormat="1" applyFont="1" applyFill="1" applyBorder="1" applyAlignment="1">
      <alignment horizontal="center" vertical="center"/>
    </xf>
    <xf numFmtId="178" fontId="59" fillId="0" borderId="2" xfId="0" applyNumberFormat="1" applyFont="1" applyFill="1" applyBorder="1" applyAlignment="1">
      <alignment horizontal="center" vertical="center" wrapText="1"/>
    </xf>
    <xf numFmtId="176" fontId="15" fillId="0" borderId="2" xfId="0" applyNumberFormat="1" applyFont="1" applyFill="1" applyBorder="1" applyAlignment="1" applyProtection="1">
      <alignment horizontal="center" vertical="center" wrapText="1"/>
      <protection locked="0"/>
    </xf>
    <xf numFmtId="0" fontId="61" fillId="0" borderId="2" xfId="0" applyFont="1" applyFill="1" applyBorder="1" applyAlignment="1" applyProtection="1">
      <alignment horizontal="left" vertical="center" wrapText="1"/>
      <protection locked="0"/>
    </xf>
    <xf numFmtId="0" fontId="63" fillId="0" borderId="2" xfId="0" applyFont="1" applyFill="1" applyBorder="1" applyAlignment="1">
      <alignment horizontal="center" vertical="center" wrapText="1"/>
    </xf>
    <xf numFmtId="49" fontId="40" fillId="0" borderId="2" xfId="52" applyNumberFormat="1" applyFont="1" applyFill="1" applyBorder="1" applyAlignment="1">
      <alignment horizontal="left" vertical="center" wrapText="1"/>
    </xf>
    <xf numFmtId="0" fontId="40" fillId="0" borderId="2" xfId="56" applyFont="1" applyFill="1" applyBorder="1" applyAlignment="1">
      <alignment horizontal="left" vertical="center" wrapText="1"/>
    </xf>
    <xf numFmtId="176" fontId="44" fillId="0" borderId="2" xfId="0" applyNumberFormat="1" applyFont="1" applyFill="1" applyBorder="1" applyAlignment="1">
      <alignment horizontal="center" vertical="center" wrapText="1"/>
    </xf>
    <xf numFmtId="49" fontId="41" fillId="0" borderId="2" xfId="52" applyNumberFormat="1" applyFont="1" applyFill="1" applyBorder="1" applyAlignment="1">
      <alignment horizontal="left" vertical="center" wrapText="1"/>
    </xf>
    <xf numFmtId="176" fontId="44" fillId="0" borderId="2" xfId="52" applyNumberFormat="1" applyFont="1" applyFill="1" applyBorder="1" applyAlignment="1">
      <alignment horizontal="center" vertical="center" wrapText="1"/>
    </xf>
    <xf numFmtId="0" fontId="41" fillId="0" borderId="4" xfId="0" applyFont="1" applyFill="1" applyBorder="1" applyAlignment="1">
      <alignment horizontal="left" vertical="center" wrapText="1"/>
    </xf>
    <xf numFmtId="0" fontId="40" fillId="0" borderId="2" xfId="52" applyFont="1" applyFill="1" applyBorder="1" applyAlignment="1">
      <alignment horizontal="left" vertical="center" wrapText="1"/>
    </xf>
    <xf numFmtId="181" fontId="40" fillId="0" borderId="2" xfId="0" applyNumberFormat="1" applyFont="1" applyFill="1" applyBorder="1" applyAlignment="1">
      <alignment horizontal="left" vertical="center" wrapText="1"/>
    </xf>
    <xf numFmtId="0" fontId="40" fillId="0" borderId="8" xfId="0" applyFont="1" applyFill="1" applyBorder="1" applyAlignment="1">
      <alignment horizontal="left" vertical="center" wrapText="1"/>
    </xf>
    <xf numFmtId="0" fontId="64" fillId="0" borderId="2" xfId="0" applyFont="1" applyFill="1" applyBorder="1" applyAlignment="1" applyProtection="1">
      <alignment horizontal="center" vertical="center" wrapText="1"/>
    </xf>
    <xf numFmtId="0" fontId="65" fillId="0" borderId="2" xfId="0" applyFont="1" applyFill="1" applyBorder="1" applyAlignment="1">
      <alignment horizontal="center" vertical="center" wrapText="1"/>
    </xf>
    <xf numFmtId="0" fontId="40" fillId="0" borderId="2" xfId="50" applyFont="1" applyFill="1" applyBorder="1" applyAlignment="1">
      <alignment horizontal="left" vertical="center" wrapText="1"/>
    </xf>
    <xf numFmtId="0" fontId="40" fillId="0" borderId="2" xfId="57" applyFont="1" applyFill="1" applyBorder="1" applyAlignment="1">
      <alignment horizontal="left" vertical="center" wrapText="1"/>
    </xf>
    <xf numFmtId="0" fontId="41" fillId="0" borderId="2" xfId="57" applyFont="1" applyFill="1" applyBorder="1" applyAlignment="1">
      <alignment horizontal="left" vertical="center" wrapText="1"/>
    </xf>
    <xf numFmtId="0" fontId="40" fillId="0" borderId="2" xfId="58" applyFont="1" applyFill="1" applyBorder="1" applyAlignment="1">
      <alignment horizontal="left" vertical="center" wrapText="1"/>
    </xf>
    <xf numFmtId="0" fontId="40" fillId="0" borderId="2" xfId="0" applyFont="1" applyFill="1" applyBorder="1" applyAlignment="1" applyProtection="1">
      <alignment horizontal="center" vertical="center" wrapText="1"/>
    </xf>
    <xf numFmtId="179" fontId="40" fillId="0" borderId="2" xfId="0" applyNumberFormat="1" applyFont="1" applyFill="1" applyBorder="1" applyAlignment="1">
      <alignment horizontal="left" vertical="center" wrapText="1"/>
    </xf>
    <xf numFmtId="0" fontId="64" fillId="0" borderId="2" xfId="0" applyFont="1" applyFill="1" applyBorder="1" applyAlignment="1">
      <alignment horizontal="center" vertical="center" wrapText="1"/>
    </xf>
    <xf numFmtId="0" fontId="41" fillId="0" borderId="2" xfId="51" applyFont="1" applyFill="1" applyBorder="1" applyAlignment="1">
      <alignment horizontal="left" vertical="center" wrapText="1"/>
    </xf>
    <xf numFmtId="0" fontId="41" fillId="0" borderId="2" xfId="0" applyFont="1" applyFill="1" applyBorder="1" applyAlignment="1" applyProtection="1">
      <alignment horizontal="left" vertical="center" wrapText="1"/>
      <protection locked="0"/>
    </xf>
    <xf numFmtId="178" fontId="61" fillId="0" borderId="2" xfId="0" applyNumberFormat="1" applyFont="1" applyFill="1" applyBorder="1" applyAlignment="1">
      <alignment horizontal="left" vertical="center" wrapText="1"/>
    </xf>
    <xf numFmtId="0" fontId="40" fillId="0" borderId="6" xfId="0" applyFont="1" applyFill="1" applyBorder="1" applyAlignment="1">
      <alignment horizontal="left" vertical="center" wrapText="1"/>
    </xf>
    <xf numFmtId="0" fontId="62" fillId="0" borderId="7" xfId="0" applyFont="1" applyFill="1" applyBorder="1" applyAlignment="1">
      <alignment horizontal="center" vertical="center" wrapText="1"/>
    </xf>
    <xf numFmtId="0" fontId="63" fillId="0" borderId="9" xfId="0" applyFont="1" applyFill="1" applyBorder="1" applyAlignment="1">
      <alignment horizontal="center" vertical="center"/>
    </xf>
    <xf numFmtId="0" fontId="66" fillId="0" borderId="10" xfId="0" applyFont="1" applyFill="1" applyBorder="1" applyAlignment="1">
      <alignment horizontal="left" vertical="center"/>
    </xf>
    <xf numFmtId="179" fontId="40" fillId="0" borderId="2" xfId="0" applyNumberFormat="1" applyFont="1" applyFill="1" applyBorder="1" applyAlignment="1">
      <alignment horizontal="left" vertical="center"/>
    </xf>
    <xf numFmtId="0" fontId="46" fillId="0" borderId="0" xfId="0" applyFont="1" applyFill="1" applyAlignment="1">
      <alignment horizontal="center" vertical="center"/>
    </xf>
    <xf numFmtId="0" fontId="9" fillId="0" borderId="0" xfId="0" applyFont="1" applyFill="1" applyAlignment="1">
      <alignment vertical="center"/>
    </xf>
    <xf numFmtId="0" fontId="62" fillId="0" borderId="0" xfId="0" applyFont="1" applyFill="1" applyAlignment="1">
      <alignment vertical="center"/>
    </xf>
    <xf numFmtId="10" fontId="0" fillId="0" borderId="0" xfId="0" applyNumberFormat="1" applyFont="1" applyFill="1" applyAlignment="1">
      <alignment vertical="center"/>
    </xf>
    <xf numFmtId="0" fontId="32" fillId="0" borderId="0" xfId="0" applyFont="1" applyFill="1" applyAlignment="1">
      <alignment horizontal="center" vertical="center"/>
    </xf>
    <xf numFmtId="0" fontId="35" fillId="0" borderId="11" xfId="0" applyFont="1" applyFill="1" applyBorder="1" applyAlignment="1">
      <alignment vertical="center"/>
    </xf>
    <xf numFmtId="0" fontId="35" fillId="0" borderId="11" xfId="0" applyFont="1" applyFill="1" applyBorder="1" applyAlignment="1">
      <alignment horizontal="right" vertical="center"/>
    </xf>
    <xf numFmtId="0" fontId="35" fillId="0" borderId="11" xfId="0" applyFont="1" applyFill="1" applyBorder="1" applyAlignment="1">
      <alignment horizontal="center" vertical="center"/>
    </xf>
    <xf numFmtId="0" fontId="32" fillId="0" borderId="2" xfId="0" applyFont="1" applyFill="1" applyBorder="1" applyAlignment="1">
      <alignment horizontal="center" vertical="center" wrapText="1"/>
    </xf>
    <xf numFmtId="10" fontId="32" fillId="0" borderId="2" xfId="0" applyNumberFormat="1" applyFont="1" applyFill="1" applyBorder="1" applyAlignment="1">
      <alignment horizontal="center" vertical="center"/>
    </xf>
    <xf numFmtId="0" fontId="28" fillId="0" borderId="2" xfId="60" applyFont="1" applyFill="1" applyBorder="1" applyAlignment="1">
      <alignment horizontal="left" vertical="center" wrapText="1"/>
    </xf>
    <xf numFmtId="177" fontId="36" fillId="0" borderId="2" xfId="0" applyNumberFormat="1" applyFont="1" applyFill="1" applyBorder="1" applyAlignment="1">
      <alignment horizontal="center" vertical="center" wrapText="1"/>
    </xf>
    <xf numFmtId="177" fontId="36" fillId="0" borderId="2" xfId="0" applyNumberFormat="1" applyFont="1" applyFill="1" applyBorder="1" applyAlignment="1">
      <alignment horizontal="center" vertical="center"/>
    </xf>
    <xf numFmtId="10" fontId="36" fillId="0" borderId="2" xfId="0" applyNumberFormat="1" applyFont="1" applyFill="1" applyBorder="1" applyAlignment="1">
      <alignment horizontal="center" vertical="center"/>
    </xf>
    <xf numFmtId="0" fontId="28" fillId="0" borderId="2" xfId="0" applyFont="1" applyFill="1" applyBorder="1" applyAlignment="1" applyProtection="1">
      <alignment vertical="center" wrapText="1"/>
    </xf>
    <xf numFmtId="0" fontId="28" fillId="0" borderId="2" xfId="0" applyFont="1" applyFill="1" applyBorder="1" applyAlignment="1" applyProtection="1">
      <alignment horizontal="left" vertical="center" wrapText="1"/>
    </xf>
    <xf numFmtId="0" fontId="28" fillId="2" borderId="2" xfId="0" applyFont="1" applyFill="1" applyBorder="1" applyAlignment="1" applyProtection="1">
      <alignment horizontal="left" vertical="center" wrapText="1"/>
    </xf>
    <xf numFmtId="0" fontId="28" fillId="2" borderId="2" xfId="0" applyFont="1" applyFill="1" applyBorder="1" applyAlignment="1" applyProtection="1">
      <alignment vertical="center" wrapText="1"/>
    </xf>
    <xf numFmtId="0" fontId="28" fillId="2" borderId="2" xfId="60" applyFont="1" applyFill="1" applyBorder="1" applyAlignment="1">
      <alignment vertical="center" wrapText="1"/>
    </xf>
    <xf numFmtId="0" fontId="28" fillId="2" borderId="2" xfId="0" applyNumberFormat="1" applyFont="1" applyFill="1" applyBorder="1" applyAlignment="1" applyProtection="1">
      <alignment horizontal="left" vertical="center"/>
    </xf>
    <xf numFmtId="0" fontId="28" fillId="0" borderId="2" xfId="60" applyFont="1" applyFill="1" applyBorder="1" applyAlignment="1">
      <alignment vertical="center" wrapText="1"/>
    </xf>
    <xf numFmtId="0" fontId="23" fillId="0" borderId="2" xfId="60" applyFont="1" applyFill="1" applyBorder="1" applyAlignment="1">
      <alignment horizontal="center" vertical="center" wrapText="1"/>
    </xf>
    <xf numFmtId="177" fontId="24" fillId="0" borderId="2" xfId="60" applyNumberFormat="1" applyFont="1" applyFill="1" applyBorder="1" applyAlignment="1">
      <alignment horizontal="center" vertical="center" wrapText="1"/>
    </xf>
    <xf numFmtId="176" fontId="0" fillId="0" borderId="0" xfId="0" applyNumberFormat="1" applyFont="1" applyFill="1" applyAlignment="1">
      <alignment vertical="center"/>
    </xf>
    <xf numFmtId="177" fontId="36" fillId="0" borderId="0" xfId="0" applyNumberFormat="1" applyFont="1" applyFill="1" applyBorder="1" applyAlignment="1">
      <alignment horizontal="center" vertical="center" wrapText="1"/>
    </xf>
    <xf numFmtId="0" fontId="32" fillId="0" borderId="0" xfId="0" applyFont="1" applyFill="1" applyAlignment="1">
      <alignment vertical="center"/>
    </xf>
    <xf numFmtId="0" fontId="46" fillId="0" borderId="0" xfId="0" applyFont="1" applyFill="1" applyAlignment="1">
      <alignment vertical="center"/>
    </xf>
    <xf numFmtId="0" fontId="35" fillId="0" borderId="0" xfId="0" applyFont="1" applyFill="1" applyAlignment="1">
      <alignment vertical="center"/>
    </xf>
    <xf numFmtId="0" fontId="32" fillId="0" borderId="2" xfId="0" applyFont="1" applyFill="1" applyBorder="1" applyAlignment="1">
      <alignment horizontal="center" vertical="center"/>
    </xf>
    <xf numFmtId="0" fontId="33" fillId="0" borderId="2" xfId="0" applyFont="1" applyFill="1" applyBorder="1" applyAlignment="1">
      <alignment horizontal="center" vertical="center"/>
    </xf>
    <xf numFmtId="177" fontId="34" fillId="0" borderId="2" xfId="0" applyNumberFormat="1" applyFont="1" applyFill="1" applyBorder="1" applyAlignment="1">
      <alignment horizontal="center" vertical="center"/>
    </xf>
    <xf numFmtId="10" fontId="34" fillId="0" borderId="2" xfId="3" applyNumberFormat="1" applyFont="1" applyFill="1" applyBorder="1" applyAlignment="1">
      <alignment horizontal="center" vertical="center"/>
    </xf>
    <xf numFmtId="0" fontId="35" fillId="0" borderId="2" xfId="0" applyFont="1" applyFill="1" applyBorder="1" applyAlignment="1">
      <alignment vertical="center"/>
    </xf>
    <xf numFmtId="177" fontId="35" fillId="0" borderId="2" xfId="0" applyNumberFormat="1" applyFont="1" applyFill="1" applyBorder="1" applyAlignment="1">
      <alignment horizontal="center" vertical="center"/>
    </xf>
    <xf numFmtId="177" fontId="35" fillId="0" borderId="0" xfId="0" applyNumberFormat="1" applyFont="1" applyFill="1" applyBorder="1" applyAlignment="1">
      <alignment horizontal="center" vertical="center"/>
    </xf>
    <xf numFmtId="0" fontId="35" fillId="0" borderId="2" xfId="0" applyFont="1" applyFill="1" applyBorder="1" applyAlignment="1">
      <alignment horizontal="center" vertical="center"/>
    </xf>
    <xf numFmtId="177" fontId="0" fillId="0" borderId="0" xfId="0" applyNumberFormat="1" applyFont="1" applyFill="1" applyAlignment="1">
      <alignment vertical="center"/>
    </xf>
    <xf numFmtId="0" fontId="21" fillId="0" borderId="0" xfId="0" applyFont="1" applyFill="1" applyAlignment="1" applyProtection="1">
      <alignment horizontal="center" vertical="center"/>
    </xf>
    <xf numFmtId="177" fontId="21" fillId="0" borderId="0" xfId="0" applyNumberFormat="1" applyFont="1" applyFill="1" applyAlignment="1" applyProtection="1">
      <alignment horizontal="center" vertical="center"/>
    </xf>
    <xf numFmtId="0" fontId="22" fillId="0" borderId="0" xfId="0" applyFont="1" applyFill="1" applyAlignment="1" applyProtection="1">
      <alignment horizontal="center" vertical="center"/>
    </xf>
    <xf numFmtId="177" fontId="67" fillId="0" borderId="0" xfId="0" applyNumberFormat="1" applyFont="1" applyFill="1" applyAlignment="1" applyProtection="1">
      <alignment vertical="center"/>
    </xf>
    <xf numFmtId="177" fontId="28" fillId="0" borderId="0" xfId="0" applyNumberFormat="1" applyFont="1" applyFill="1" applyAlignment="1" applyProtection="1">
      <alignment vertical="center"/>
    </xf>
    <xf numFmtId="0" fontId="68" fillId="0" borderId="0" xfId="0" applyFont="1" applyFill="1" applyAlignment="1" applyProtection="1">
      <alignment horizontal="right" vertical="center"/>
    </xf>
    <xf numFmtId="0" fontId="22" fillId="0" borderId="2" xfId="0" applyFont="1" applyFill="1" applyBorder="1" applyAlignment="1" applyProtection="1">
      <alignment horizontal="center" vertical="center" wrapText="1"/>
    </xf>
    <xf numFmtId="177" fontId="22" fillId="0" borderId="2" xfId="0" applyNumberFormat="1" applyFont="1" applyFill="1" applyBorder="1" applyAlignment="1" applyProtection="1">
      <alignment horizontal="center" vertical="center" wrapText="1"/>
    </xf>
    <xf numFmtId="0" fontId="33" fillId="0" borderId="2" xfId="0" applyFont="1" applyFill="1" applyBorder="1" applyAlignment="1" applyProtection="1">
      <alignment vertical="center" wrapText="1"/>
    </xf>
    <xf numFmtId="177" fontId="34" fillId="0" borderId="2" xfId="0" applyNumberFormat="1" applyFont="1" applyFill="1" applyBorder="1" applyAlignment="1" applyProtection="1">
      <alignment horizontal="center" vertical="center" wrapText="1"/>
    </xf>
    <xf numFmtId="177" fontId="24" fillId="0" borderId="2" xfId="0" applyNumberFormat="1" applyFont="1" applyFill="1" applyBorder="1" applyAlignment="1" applyProtection="1">
      <alignment horizontal="center" vertical="center"/>
    </xf>
    <xf numFmtId="0" fontId="35" fillId="0" borderId="2" xfId="0" applyFont="1" applyFill="1" applyBorder="1" applyAlignment="1" applyProtection="1">
      <alignment vertical="center" wrapText="1"/>
    </xf>
    <xf numFmtId="0" fontId="28" fillId="0" borderId="2" xfId="0" applyFont="1" applyFill="1" applyBorder="1" applyAlignment="1">
      <alignment horizontal="left" vertical="center" wrapText="1"/>
    </xf>
    <xf numFmtId="177" fontId="36" fillId="0" borderId="2" xfId="0" applyNumberFormat="1" applyFont="1" applyFill="1" applyBorder="1" applyAlignment="1" applyProtection="1">
      <alignment horizontal="center" vertical="center"/>
    </xf>
    <xf numFmtId="0" fontId="0" fillId="0" borderId="0" xfId="0" applyFont="1" applyFill="1" applyAlignment="1">
      <alignment vertical="center" wrapText="1"/>
    </xf>
    <xf numFmtId="0" fontId="33" fillId="0" borderId="2" xfId="0" applyFont="1" applyFill="1" applyBorder="1" applyAlignment="1" applyProtection="1">
      <alignment vertical="center"/>
    </xf>
    <xf numFmtId="177" fontId="34" fillId="0" borderId="2" xfId="0" applyNumberFormat="1" applyFont="1" applyFill="1" applyBorder="1" applyAlignment="1" applyProtection="1">
      <alignment horizontal="center" vertical="center"/>
    </xf>
    <xf numFmtId="0" fontId="69" fillId="0" borderId="2" xfId="0" applyFont="1" applyFill="1" applyBorder="1" applyAlignment="1" applyProtection="1">
      <alignment vertical="center" wrapText="1"/>
    </xf>
    <xf numFmtId="0" fontId="35" fillId="0" borderId="2" xfId="0" applyFont="1" applyFill="1" applyBorder="1" applyAlignment="1" applyProtection="1">
      <alignment vertical="center"/>
    </xf>
    <xf numFmtId="0" fontId="35" fillId="0" borderId="2" xfId="0" applyFont="1" applyFill="1" applyBorder="1" applyAlignment="1" applyProtection="1">
      <alignment horizontal="left" vertical="center" wrapText="1"/>
    </xf>
    <xf numFmtId="0" fontId="1" fillId="0" borderId="0" xfId="0" applyFont="1" applyFill="1" applyAlignment="1">
      <alignment vertical="center" wrapText="1"/>
    </xf>
    <xf numFmtId="0" fontId="28" fillId="0" borderId="2" xfId="0" applyFont="1" applyFill="1" applyBorder="1" applyAlignment="1" applyProtection="1">
      <alignment vertical="center"/>
    </xf>
    <xf numFmtId="0" fontId="23" fillId="0" borderId="2" xfId="0" applyFont="1" applyFill="1" applyBorder="1" applyAlignment="1" applyProtection="1">
      <alignment horizontal="center" vertical="center"/>
    </xf>
    <xf numFmtId="180" fontId="28" fillId="0" borderId="2" xfId="0" applyNumberFormat="1" applyFont="1" applyFill="1" applyBorder="1" applyAlignment="1" applyProtection="1">
      <alignment horizontal="center" vertical="center"/>
    </xf>
    <xf numFmtId="1" fontId="23" fillId="0" borderId="2" xfId="0" applyNumberFormat="1" applyFont="1" applyFill="1" applyBorder="1" applyAlignment="1" applyProtection="1">
      <alignment horizontal="center" vertical="center"/>
      <protection locked="0"/>
    </xf>
    <xf numFmtId="177" fontId="24" fillId="0" borderId="2" xfId="0" applyNumberFormat="1" applyFont="1" applyFill="1" applyBorder="1" applyAlignment="1" applyProtection="1">
      <alignment horizontal="center" vertical="center"/>
      <protection locked="0"/>
    </xf>
    <xf numFmtId="0" fontId="31" fillId="0" borderId="0" xfId="53" applyFont="1" applyFill="1" applyAlignment="1" applyProtection="1">
      <alignment horizontal="center" vertical="center"/>
    </xf>
    <xf numFmtId="0" fontId="27" fillId="0" borderId="0" xfId="53" applyFont="1" applyFill="1" applyAlignment="1">
      <alignment horizontal="center" vertical="center"/>
    </xf>
    <xf numFmtId="0" fontId="27" fillId="0" borderId="11" xfId="53" applyFont="1" applyFill="1" applyBorder="1" applyAlignment="1" applyProtection="1">
      <alignment horizontal="center" vertical="center"/>
    </xf>
    <xf numFmtId="0" fontId="27" fillId="0" borderId="11" xfId="53" applyFont="1" applyFill="1" applyBorder="1" applyAlignment="1" applyProtection="1">
      <alignment vertical="center"/>
    </xf>
    <xf numFmtId="0" fontId="70" fillId="0" borderId="11" xfId="53" applyFont="1" applyFill="1" applyBorder="1" applyAlignment="1" applyProtection="1">
      <alignment vertical="center"/>
    </xf>
    <xf numFmtId="0" fontId="22" fillId="0" borderId="7" xfId="53" applyFont="1" applyFill="1" applyBorder="1" applyAlignment="1" applyProtection="1">
      <alignment horizontal="center" vertical="center"/>
    </xf>
    <xf numFmtId="0" fontId="22" fillId="0" borderId="9" xfId="53" applyFont="1" applyFill="1" applyBorder="1" applyAlignment="1" applyProtection="1">
      <alignment horizontal="center" vertical="center"/>
    </xf>
    <xf numFmtId="0" fontId="22" fillId="0" borderId="10" xfId="53" applyFont="1" applyFill="1" applyBorder="1" applyAlignment="1" applyProtection="1">
      <alignment horizontal="center" vertical="center"/>
    </xf>
    <xf numFmtId="0" fontId="22" fillId="0" borderId="2" xfId="53" applyFont="1" applyFill="1" applyBorder="1" applyAlignment="1" applyProtection="1">
      <alignment horizontal="center" vertical="center"/>
    </xf>
    <xf numFmtId="0" fontId="22" fillId="2" borderId="2" xfId="53" applyFont="1" applyFill="1" applyBorder="1" applyAlignment="1" applyProtection="1">
      <alignment horizontal="center" vertical="center"/>
    </xf>
    <xf numFmtId="0" fontId="22" fillId="2" borderId="2" xfId="53" applyFont="1" applyFill="1" applyBorder="1" applyAlignment="1" applyProtection="1">
      <alignment horizontal="center" vertical="center" wrapText="1"/>
    </xf>
    <xf numFmtId="0" fontId="23" fillId="2" borderId="2" xfId="53" applyFont="1" applyFill="1" applyBorder="1" applyAlignment="1" applyProtection="1">
      <alignment vertical="center" wrapText="1"/>
    </xf>
    <xf numFmtId="177" fontId="24" fillId="2" borderId="2" xfId="53" applyNumberFormat="1" applyFont="1" applyFill="1" applyBorder="1" applyAlignment="1" applyProtection="1">
      <alignment horizontal="center" vertical="center" wrapText="1"/>
    </xf>
    <xf numFmtId="177" fontId="24" fillId="2" borderId="2" xfId="53" applyNumberFormat="1" applyFont="1" applyFill="1" applyBorder="1" applyAlignment="1" applyProtection="1">
      <alignment horizontal="center" vertical="center"/>
    </xf>
    <xf numFmtId="177" fontId="23" fillId="2" borderId="2" xfId="53" applyNumberFormat="1" applyFont="1" applyFill="1" applyBorder="1" applyAlignment="1" applyProtection="1">
      <alignment horizontal="left" vertical="center" wrapText="1"/>
    </xf>
    <xf numFmtId="177" fontId="24" fillId="0" borderId="2" xfId="53" applyNumberFormat="1" applyFont="1" applyFill="1" applyBorder="1" applyAlignment="1">
      <alignment horizontal="center" vertical="center"/>
    </xf>
    <xf numFmtId="0" fontId="28" fillId="2" borderId="2" xfId="53" applyFont="1" applyFill="1" applyBorder="1" applyAlignment="1" applyProtection="1">
      <alignment vertical="center" wrapText="1"/>
    </xf>
    <xf numFmtId="177" fontId="27" fillId="0" borderId="2" xfId="53" applyNumberFormat="1" applyFont="1" applyFill="1" applyBorder="1" applyAlignment="1" applyProtection="1">
      <alignment horizontal="center" vertical="center" wrapText="1"/>
    </xf>
    <xf numFmtId="177" fontId="27" fillId="2" borderId="2" xfId="53" applyNumberFormat="1" applyFont="1" applyFill="1" applyBorder="1" applyAlignment="1" applyProtection="1">
      <alignment horizontal="center" vertical="center"/>
    </xf>
    <xf numFmtId="177" fontId="27" fillId="2" borderId="2" xfId="53" applyNumberFormat="1" applyFont="1" applyFill="1" applyBorder="1" applyAlignment="1" applyProtection="1">
      <alignment horizontal="left" vertical="center" wrapText="1"/>
    </xf>
    <xf numFmtId="177" fontId="27" fillId="0" borderId="2" xfId="53" applyNumberFormat="1" applyFont="1" applyFill="1" applyBorder="1" applyAlignment="1">
      <alignment horizontal="center" vertical="center"/>
    </xf>
    <xf numFmtId="177" fontId="36" fillId="0" borderId="2" xfId="0" applyNumberFormat="1" applyFont="1" applyFill="1" applyBorder="1" applyAlignment="1">
      <alignment vertical="center" wrapText="1"/>
    </xf>
    <xf numFmtId="177" fontId="27" fillId="0" borderId="2" xfId="53" applyNumberFormat="1" applyFont="1" applyFill="1" applyBorder="1" applyAlignment="1" applyProtection="1">
      <alignment vertical="center" wrapText="1"/>
    </xf>
    <xf numFmtId="0" fontId="24" fillId="2" borderId="2" xfId="53" applyFont="1" applyFill="1" applyBorder="1" applyAlignment="1" applyProtection="1">
      <alignment vertical="center" wrapText="1"/>
    </xf>
    <xf numFmtId="177" fontId="36" fillId="2" borderId="2" xfId="0" applyNumberFormat="1" applyFont="1" applyFill="1" applyBorder="1" applyAlignment="1">
      <alignment horizontal="center" vertical="center"/>
    </xf>
    <xf numFmtId="177" fontId="27" fillId="0" borderId="7" xfId="53" applyNumberFormat="1" applyFont="1" applyFill="1" applyBorder="1" applyAlignment="1" applyProtection="1">
      <alignment horizontal="center" vertical="center"/>
    </xf>
    <xf numFmtId="177" fontId="27" fillId="0" borderId="2" xfId="53" applyNumberFormat="1" applyFont="1" applyFill="1" applyBorder="1" applyAlignment="1" applyProtection="1">
      <alignment horizontal="center" vertical="center"/>
    </xf>
    <xf numFmtId="177" fontId="27" fillId="0" borderId="2" xfId="53" applyNumberFormat="1" applyFont="1" applyFill="1" applyBorder="1" applyAlignment="1" applyProtection="1">
      <alignment horizontal="center" wrapText="1"/>
    </xf>
    <xf numFmtId="177" fontId="34" fillId="2" borderId="2" xfId="53" applyNumberFormat="1" applyFont="1" applyFill="1" applyBorder="1" applyAlignment="1" applyProtection="1">
      <alignment horizontal="center" vertical="center"/>
    </xf>
    <xf numFmtId="177" fontId="24" fillId="2" borderId="2" xfId="53" applyNumberFormat="1" applyFont="1" applyFill="1" applyBorder="1" applyAlignment="1" applyProtection="1">
      <alignment horizontal="left" vertical="center" wrapText="1"/>
    </xf>
    <xf numFmtId="177" fontId="24" fillId="0" borderId="2" xfId="53" applyNumberFormat="1" applyFont="1" applyFill="1" applyBorder="1" applyAlignment="1" applyProtection="1">
      <alignment horizontal="center" vertical="center"/>
    </xf>
    <xf numFmtId="0" fontId="23" fillId="2" borderId="2" xfId="53" applyFont="1" applyFill="1" applyBorder="1" applyAlignment="1" applyProtection="1">
      <alignment horizontal="center" vertical="center" wrapText="1"/>
    </xf>
    <xf numFmtId="177" fontId="23" fillId="2" borderId="2" xfId="53" applyNumberFormat="1" applyFont="1" applyFill="1" applyBorder="1" applyAlignment="1" applyProtection="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0" xfId="50"/>
    <cellStyle name="常规 15" xfId="51"/>
    <cellStyle name="常规 16" xfId="52"/>
    <cellStyle name="常规 18" xfId="53"/>
    <cellStyle name="常规 2" xfId="54"/>
    <cellStyle name="常规 2 2 2" xfId="55"/>
    <cellStyle name="常规 3" xfId="56"/>
    <cellStyle name="常规 30" xfId="57"/>
    <cellStyle name="常规 5" xfId="58"/>
    <cellStyle name="常规_2020年公共财政预算和政府性基金预算表(草案)12-21 发打印店 (version 6)" xfId="59"/>
    <cellStyle name="常规_Sheet1_1"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customXml" Target="../customXml/item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showZeros="0" tabSelected="1" workbookViewId="0">
      <selection activeCell="J13" sqref="J13"/>
    </sheetView>
  </sheetViews>
  <sheetFormatPr defaultColWidth="9" defaultRowHeight="13.5" outlineLevelCol="7"/>
  <cols>
    <col min="1" max="1" width="38" style="4" customWidth="1"/>
    <col min="2" max="2" width="12.875" style="4" customWidth="1"/>
    <col min="3" max="3" width="11.875" style="4" customWidth="1"/>
    <col min="4" max="4" width="11.625" style="4" customWidth="1"/>
    <col min="5" max="5" width="22.875" style="4" customWidth="1"/>
    <col min="6" max="7" width="12" style="4" customWidth="1"/>
    <col min="8" max="8" width="11.25" style="4" customWidth="1"/>
    <col min="9" max="16384" width="9" style="4"/>
  </cols>
  <sheetData>
    <row r="1" ht="18.75" spans="1:1">
      <c r="A1" s="87" t="s">
        <v>0</v>
      </c>
    </row>
    <row r="2" ht="32.1" customHeight="1" spans="1:8">
      <c r="A2" s="329" t="s">
        <v>1</v>
      </c>
      <c r="B2" s="329"/>
      <c r="C2" s="329"/>
      <c r="D2" s="329"/>
      <c r="E2" s="329"/>
      <c r="F2" s="329"/>
      <c r="G2" s="329"/>
      <c r="H2" s="329"/>
    </row>
    <row r="3" ht="15" spans="1:8">
      <c r="A3" s="330"/>
      <c r="B3" s="331"/>
      <c r="C3" s="331"/>
      <c r="D3" s="331"/>
      <c r="E3" s="332"/>
      <c r="F3" s="333"/>
      <c r="G3" s="333"/>
      <c r="H3" s="273" t="s">
        <v>2</v>
      </c>
    </row>
    <row r="4" ht="21" customHeight="1" spans="1:8">
      <c r="A4" s="334" t="s">
        <v>3</v>
      </c>
      <c r="B4" s="335"/>
      <c r="C4" s="335"/>
      <c r="D4" s="336"/>
      <c r="E4" s="337" t="s">
        <v>4</v>
      </c>
      <c r="F4" s="337"/>
      <c r="G4" s="337"/>
      <c r="H4" s="337"/>
    </row>
    <row r="5" ht="27" spans="1:8">
      <c r="A5" s="338" t="s">
        <v>5</v>
      </c>
      <c r="B5" s="339" t="s">
        <v>6</v>
      </c>
      <c r="C5" s="339" t="s">
        <v>7</v>
      </c>
      <c r="D5" s="339" t="s">
        <v>8</v>
      </c>
      <c r="E5" s="338" t="s">
        <v>9</v>
      </c>
      <c r="F5" s="339" t="s">
        <v>6</v>
      </c>
      <c r="G5" s="339" t="s">
        <v>7</v>
      </c>
      <c r="H5" s="339" t="s">
        <v>8</v>
      </c>
    </row>
    <row r="6" ht="18" customHeight="1" spans="1:8">
      <c r="A6" s="340" t="s">
        <v>10</v>
      </c>
      <c r="B6" s="341">
        <f>SUM(B7:B8)</f>
        <v>47969</v>
      </c>
      <c r="C6" s="341">
        <f>SUM(C7:C8)</f>
        <v>61620</v>
      </c>
      <c r="D6" s="342">
        <f t="shared" ref="D6:D28" si="0">C6-B6</f>
        <v>13651</v>
      </c>
      <c r="E6" s="343" t="s">
        <v>11</v>
      </c>
      <c r="F6" s="344">
        <v>278956</v>
      </c>
      <c r="G6" s="344">
        <v>293653</v>
      </c>
      <c r="H6" s="344">
        <f>G6-F6</f>
        <v>14697</v>
      </c>
    </row>
    <row r="7" ht="15" spans="1:8">
      <c r="A7" s="345" t="s">
        <v>12</v>
      </c>
      <c r="B7" s="346">
        <v>34182</v>
      </c>
      <c r="C7" s="347">
        <v>43165</v>
      </c>
      <c r="D7" s="347">
        <f t="shared" si="0"/>
        <v>8983</v>
      </c>
      <c r="E7" s="348"/>
      <c r="F7" s="349"/>
      <c r="G7" s="349"/>
      <c r="H7" s="349"/>
    </row>
    <row r="8" ht="15" spans="1:8">
      <c r="A8" s="345" t="s">
        <v>13</v>
      </c>
      <c r="B8" s="346">
        <v>13787</v>
      </c>
      <c r="C8" s="347">
        <v>18455</v>
      </c>
      <c r="D8" s="347">
        <f t="shared" si="0"/>
        <v>4668</v>
      </c>
      <c r="E8" s="350"/>
      <c r="F8" s="349"/>
      <c r="G8" s="349"/>
      <c r="H8" s="349"/>
    </row>
    <row r="9" ht="14.25" spans="1:8">
      <c r="A9" s="340" t="s">
        <v>14</v>
      </c>
      <c r="B9" s="342">
        <f>B10+B11+B22</f>
        <v>224446</v>
      </c>
      <c r="C9" s="342">
        <f>C10+C11+C22</f>
        <v>238421</v>
      </c>
      <c r="D9" s="342">
        <f t="shared" si="0"/>
        <v>13975</v>
      </c>
      <c r="E9" s="343" t="s">
        <v>15</v>
      </c>
      <c r="F9" s="344">
        <v>3500</v>
      </c>
      <c r="G9" s="344">
        <v>3500</v>
      </c>
      <c r="H9" s="344">
        <f>G9-F9</f>
        <v>0</v>
      </c>
    </row>
    <row r="10" ht="15" spans="1:8">
      <c r="A10" s="340" t="s">
        <v>16</v>
      </c>
      <c r="B10" s="342">
        <v>4511</v>
      </c>
      <c r="C10" s="342">
        <v>4511</v>
      </c>
      <c r="D10" s="342">
        <f t="shared" si="0"/>
        <v>0</v>
      </c>
      <c r="E10" s="351"/>
      <c r="F10" s="349"/>
      <c r="G10" s="349"/>
      <c r="H10" s="349"/>
    </row>
    <row r="11" ht="15" spans="1:8">
      <c r="A11" s="352" t="s">
        <v>17</v>
      </c>
      <c r="B11" s="342">
        <f>B12+B21</f>
        <v>185767</v>
      </c>
      <c r="C11" s="342">
        <f>C12+C21</f>
        <v>202445</v>
      </c>
      <c r="D11" s="342">
        <f t="shared" si="0"/>
        <v>16678</v>
      </c>
      <c r="E11" s="351"/>
      <c r="F11" s="349"/>
      <c r="G11" s="349"/>
      <c r="H11" s="349"/>
    </row>
    <row r="12" ht="15" spans="1:8">
      <c r="A12" s="345" t="s">
        <v>18</v>
      </c>
      <c r="B12" s="347">
        <f>SUM(B13:B20)</f>
        <v>92814</v>
      </c>
      <c r="C12" s="347">
        <f>SUM(C13:C20)</f>
        <v>104229</v>
      </c>
      <c r="D12" s="342">
        <f t="shared" si="0"/>
        <v>11415</v>
      </c>
      <c r="E12" s="351"/>
      <c r="F12" s="349"/>
      <c r="G12" s="349"/>
      <c r="H12" s="349"/>
    </row>
    <row r="13" ht="15" spans="1:8">
      <c r="A13" s="345" t="s">
        <v>19</v>
      </c>
      <c r="B13" s="349">
        <v>40271</v>
      </c>
      <c r="C13" s="353">
        <v>46758</v>
      </c>
      <c r="D13" s="347">
        <f t="shared" si="0"/>
        <v>6487</v>
      </c>
      <c r="E13" s="351"/>
      <c r="F13" s="349"/>
      <c r="G13" s="349"/>
      <c r="H13" s="349"/>
    </row>
    <row r="14" ht="15" spans="1:8">
      <c r="A14" s="345" t="s">
        <v>20</v>
      </c>
      <c r="B14" s="354">
        <v>8817</v>
      </c>
      <c r="C14" s="353">
        <v>10125</v>
      </c>
      <c r="D14" s="347">
        <f t="shared" si="0"/>
        <v>1308</v>
      </c>
      <c r="E14" s="351"/>
      <c r="F14" s="349"/>
      <c r="G14" s="349"/>
      <c r="H14" s="349"/>
    </row>
    <row r="15" ht="15" spans="1:8">
      <c r="A15" s="345" t="s">
        <v>21</v>
      </c>
      <c r="B15" s="354">
        <v>8517</v>
      </c>
      <c r="C15" s="353">
        <v>8517</v>
      </c>
      <c r="D15" s="347">
        <f t="shared" si="0"/>
        <v>0</v>
      </c>
      <c r="E15" s="351"/>
      <c r="F15" s="349"/>
      <c r="G15" s="349"/>
      <c r="H15" s="349"/>
    </row>
    <row r="16" ht="15" spans="1:8">
      <c r="A16" s="345" t="s">
        <v>22</v>
      </c>
      <c r="B16" s="354">
        <v>180</v>
      </c>
      <c r="C16" s="353">
        <v>180</v>
      </c>
      <c r="D16" s="347">
        <f t="shared" si="0"/>
        <v>0</v>
      </c>
      <c r="E16" s="348"/>
      <c r="F16" s="349"/>
      <c r="G16" s="349"/>
      <c r="H16" s="344"/>
    </row>
    <row r="17" ht="15" spans="1:8">
      <c r="A17" s="345" t="s">
        <v>23</v>
      </c>
      <c r="B17" s="355">
        <v>14307</v>
      </c>
      <c r="C17" s="353">
        <v>15150</v>
      </c>
      <c r="D17" s="347">
        <f t="shared" si="0"/>
        <v>843</v>
      </c>
      <c r="E17" s="348"/>
      <c r="F17" s="349"/>
      <c r="G17" s="349"/>
      <c r="H17" s="344"/>
    </row>
    <row r="18" ht="15" spans="1:8">
      <c r="A18" s="345" t="s">
        <v>24</v>
      </c>
      <c r="B18" s="355">
        <v>13020</v>
      </c>
      <c r="C18" s="353">
        <v>14306</v>
      </c>
      <c r="D18" s="347">
        <f t="shared" si="0"/>
        <v>1286</v>
      </c>
      <c r="E18" s="355"/>
      <c r="F18" s="349"/>
      <c r="G18" s="349"/>
      <c r="H18" s="344"/>
    </row>
    <row r="19" ht="15" spans="1:8">
      <c r="A19" s="345" t="s">
        <v>25</v>
      </c>
      <c r="B19" s="355">
        <v>38</v>
      </c>
      <c r="C19" s="347">
        <v>38</v>
      </c>
      <c r="D19" s="347">
        <f t="shared" si="0"/>
        <v>0</v>
      </c>
      <c r="E19" s="356"/>
      <c r="F19" s="349"/>
      <c r="G19" s="349"/>
      <c r="H19" s="344"/>
    </row>
    <row r="20" ht="15" spans="1:8">
      <c r="A20" s="345" t="s">
        <v>26</v>
      </c>
      <c r="B20" s="355">
        <v>7664</v>
      </c>
      <c r="C20" s="353">
        <v>9155</v>
      </c>
      <c r="D20" s="347">
        <f t="shared" si="0"/>
        <v>1491</v>
      </c>
      <c r="E20" s="356"/>
      <c r="F20" s="349"/>
      <c r="G20" s="349"/>
      <c r="H20" s="344"/>
    </row>
    <row r="21" ht="15" spans="1:8">
      <c r="A21" s="345" t="s">
        <v>27</v>
      </c>
      <c r="B21" s="355">
        <v>92953</v>
      </c>
      <c r="C21" s="355">
        <v>98216</v>
      </c>
      <c r="D21" s="342">
        <f t="shared" si="0"/>
        <v>5263</v>
      </c>
      <c r="E21" s="356"/>
      <c r="F21" s="349"/>
      <c r="G21" s="349"/>
      <c r="H21" s="344"/>
    </row>
    <row r="22" ht="14.25" spans="1:8">
      <c r="A22" s="340" t="s">
        <v>28</v>
      </c>
      <c r="B22" s="357">
        <v>34168</v>
      </c>
      <c r="C22" s="357">
        <v>31465</v>
      </c>
      <c r="D22" s="342">
        <f t="shared" si="0"/>
        <v>-2703</v>
      </c>
      <c r="E22" s="358"/>
      <c r="F22" s="344"/>
      <c r="G22" s="344"/>
      <c r="H22" s="344"/>
    </row>
    <row r="23" ht="20.1" customHeight="1" spans="1:8">
      <c r="A23" s="340" t="s">
        <v>29</v>
      </c>
      <c r="B23" s="342"/>
      <c r="C23" s="342">
        <v>0</v>
      </c>
      <c r="D23" s="342">
        <f t="shared" si="0"/>
        <v>0</v>
      </c>
      <c r="E23" s="343" t="s">
        <v>30</v>
      </c>
      <c r="F23" s="359">
        <v>12022</v>
      </c>
      <c r="G23" s="359">
        <v>10068</v>
      </c>
      <c r="H23" s="344">
        <f>G23-F23</f>
        <v>-1954</v>
      </c>
    </row>
    <row r="24" ht="23.25" customHeight="1" spans="1:8">
      <c r="A24" s="340" t="s">
        <v>31</v>
      </c>
      <c r="B24" s="342">
        <f>SUM(B25:B26)</f>
        <v>21713</v>
      </c>
      <c r="C24" s="342">
        <f>SUM(C25:C26)</f>
        <v>5000</v>
      </c>
      <c r="D24" s="342">
        <f t="shared" si="0"/>
        <v>-16713</v>
      </c>
      <c r="E24" s="341"/>
      <c r="F24" s="344"/>
      <c r="G24" s="344"/>
      <c r="H24" s="344"/>
    </row>
    <row r="25" ht="23.1" customHeight="1" spans="1:8">
      <c r="A25" s="345" t="s">
        <v>32</v>
      </c>
      <c r="B25" s="347">
        <v>15713</v>
      </c>
      <c r="C25" s="347">
        <v>5000</v>
      </c>
      <c r="D25" s="347">
        <f t="shared" si="0"/>
        <v>-10713</v>
      </c>
      <c r="E25" s="341"/>
      <c r="F25" s="344"/>
      <c r="G25" s="344"/>
      <c r="H25" s="344"/>
    </row>
    <row r="26" ht="15" spans="1:8">
      <c r="A26" s="345" t="s">
        <v>33</v>
      </c>
      <c r="B26" s="347">
        <v>6000</v>
      </c>
      <c r="C26" s="347"/>
      <c r="D26" s="347">
        <f t="shared" si="0"/>
        <v>-6000</v>
      </c>
      <c r="E26" s="341"/>
      <c r="F26" s="344"/>
      <c r="G26" s="344"/>
      <c r="H26" s="344"/>
    </row>
    <row r="27" ht="29.25" customHeight="1" spans="1:8">
      <c r="A27" s="340" t="s">
        <v>34</v>
      </c>
      <c r="B27" s="342">
        <v>350</v>
      </c>
      <c r="C27" s="342">
        <v>2180</v>
      </c>
      <c r="D27" s="342">
        <f t="shared" si="0"/>
        <v>1830</v>
      </c>
      <c r="E27" s="343" t="s">
        <v>35</v>
      </c>
      <c r="F27" s="341"/>
      <c r="G27" s="341"/>
      <c r="H27" s="344"/>
    </row>
    <row r="28" ht="30" customHeight="1" spans="1:8">
      <c r="A28" s="360" t="s">
        <v>36</v>
      </c>
      <c r="B28" s="342">
        <f>B6+B9+B23+B24+B27</f>
        <v>294478</v>
      </c>
      <c r="C28" s="342">
        <f>C6+C9+C23+C24+C27</f>
        <v>307221</v>
      </c>
      <c r="D28" s="342">
        <f t="shared" si="0"/>
        <v>12743</v>
      </c>
      <c r="E28" s="361" t="s">
        <v>37</v>
      </c>
      <c r="F28" s="341">
        <f>F6+F23+F27+F9</f>
        <v>294478</v>
      </c>
      <c r="G28" s="341">
        <f>G6+G23+G27+G9</f>
        <v>307221</v>
      </c>
      <c r="H28" s="344">
        <f>G28-F28</f>
        <v>12743</v>
      </c>
    </row>
  </sheetData>
  <mergeCells count="4">
    <mergeCell ref="A2:H2"/>
    <mergeCell ref="B3:C3"/>
    <mergeCell ref="A4:D4"/>
    <mergeCell ref="E4:H4"/>
  </mergeCells>
  <pageMargins left="0.708661417322835" right="0.708661417322835" top="0.551181102362205" bottom="0.551181102362205"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8"/>
  <sheetViews>
    <sheetView workbookViewId="0">
      <selection activeCell="E9" sqref="E9"/>
    </sheetView>
  </sheetViews>
  <sheetFormatPr defaultColWidth="9" defaultRowHeight="13.5"/>
  <cols>
    <col min="1" max="1" width="34" style="64" customWidth="1"/>
    <col min="2" max="2" width="18.875" style="64" customWidth="1"/>
    <col min="3" max="3" width="17.75" style="64" customWidth="1"/>
    <col min="4" max="4" width="15.625" style="64" customWidth="1"/>
    <col min="5" max="5" width="17.375" style="64" customWidth="1"/>
    <col min="6" max="6" width="18.375" style="64" customWidth="1"/>
    <col min="7" max="7" width="15.625" style="64" customWidth="1"/>
    <col min="8" max="16384" width="9" style="64"/>
  </cols>
  <sheetData>
    <row r="1" ht="22.5" customHeight="1" spans="1:1">
      <c r="A1" s="65" t="s">
        <v>1510</v>
      </c>
    </row>
    <row r="2" s="62" customFormat="1" ht="33" customHeight="1" spans="1:28">
      <c r="A2" s="66" t="s">
        <v>1511</v>
      </c>
      <c r="B2" s="66"/>
      <c r="C2" s="67"/>
      <c r="D2" s="67"/>
      <c r="E2" s="68"/>
      <c r="F2" s="68"/>
      <c r="G2" s="67"/>
      <c r="H2" s="64"/>
      <c r="I2" s="64"/>
      <c r="J2" s="64"/>
      <c r="K2" s="64"/>
      <c r="L2" s="64"/>
      <c r="M2" s="64"/>
      <c r="N2" s="64"/>
      <c r="O2" s="64"/>
      <c r="P2" s="64"/>
      <c r="Q2" s="64"/>
      <c r="R2" s="64"/>
      <c r="S2" s="64"/>
      <c r="T2" s="64"/>
      <c r="U2" s="64"/>
      <c r="V2" s="64"/>
      <c r="W2" s="64"/>
      <c r="X2" s="64"/>
      <c r="Y2" s="64"/>
      <c r="Z2" s="64"/>
      <c r="AA2" s="64"/>
      <c r="AB2" s="64"/>
    </row>
    <row r="3" s="62" customFormat="1" ht="19.5" customHeight="1" spans="1:28">
      <c r="A3" s="69"/>
      <c r="B3" s="69"/>
      <c r="C3" s="69"/>
      <c r="D3" s="69"/>
      <c r="E3" s="70"/>
      <c r="F3" s="70"/>
      <c r="G3" s="69" t="s">
        <v>2</v>
      </c>
      <c r="H3" s="64"/>
      <c r="I3" s="64"/>
      <c r="J3" s="64"/>
      <c r="K3" s="64"/>
      <c r="L3" s="64"/>
      <c r="M3" s="64"/>
      <c r="N3" s="64"/>
      <c r="O3" s="64"/>
      <c r="P3" s="64"/>
      <c r="Q3" s="64"/>
      <c r="R3" s="64"/>
      <c r="S3" s="64"/>
      <c r="T3" s="64"/>
      <c r="U3" s="64"/>
      <c r="V3" s="64"/>
      <c r="W3" s="64"/>
      <c r="X3" s="64"/>
      <c r="Y3" s="64"/>
      <c r="Z3" s="64"/>
      <c r="AA3" s="64"/>
      <c r="AB3" s="64"/>
    </row>
    <row r="4" s="62" customFormat="1" ht="30.95" customHeight="1" spans="1:28">
      <c r="A4" s="71" t="s">
        <v>1512</v>
      </c>
      <c r="B4" s="72" t="s">
        <v>1011</v>
      </c>
      <c r="C4" s="72"/>
      <c r="D4" s="72" t="s">
        <v>1513</v>
      </c>
      <c r="E4" s="72"/>
      <c r="F4" s="72" t="s">
        <v>1514</v>
      </c>
      <c r="G4" s="72"/>
      <c r="H4" s="64"/>
      <c r="I4" s="64"/>
      <c r="J4" s="64"/>
      <c r="K4" s="64"/>
      <c r="L4" s="64"/>
      <c r="M4" s="64"/>
      <c r="N4" s="64"/>
      <c r="O4" s="64"/>
      <c r="P4" s="64"/>
      <c r="Q4" s="64"/>
      <c r="R4" s="64"/>
      <c r="S4" s="64"/>
      <c r="T4" s="64"/>
      <c r="U4" s="64"/>
      <c r="V4" s="64"/>
      <c r="W4" s="64"/>
      <c r="X4" s="64"/>
      <c r="Y4" s="64"/>
      <c r="Z4" s="64"/>
      <c r="AA4" s="64"/>
      <c r="AB4" s="64"/>
    </row>
    <row r="5" s="4" customFormat="1" ht="33" customHeight="1" spans="1:7">
      <c r="A5" s="71"/>
      <c r="B5" s="72" t="s">
        <v>41</v>
      </c>
      <c r="C5" s="72" t="s">
        <v>42</v>
      </c>
      <c r="D5" s="72" t="s">
        <v>41</v>
      </c>
      <c r="E5" s="72" t="s">
        <v>42</v>
      </c>
      <c r="F5" s="72" t="s">
        <v>41</v>
      </c>
      <c r="G5" s="72" t="s">
        <v>42</v>
      </c>
    </row>
    <row r="6" s="63" customFormat="1" ht="23.25" customHeight="1" spans="1:7">
      <c r="A6" s="73" t="s">
        <v>1515</v>
      </c>
      <c r="B6" s="74">
        <f t="shared" ref="B6:G6" si="0">SUM(B7:B12)</f>
        <v>31641</v>
      </c>
      <c r="C6" s="74">
        <f t="shared" si="0"/>
        <v>36148</v>
      </c>
      <c r="D6" s="74">
        <f t="shared" si="0"/>
        <v>7483</v>
      </c>
      <c r="E6" s="74">
        <f t="shared" si="0"/>
        <v>9967</v>
      </c>
      <c r="F6" s="74">
        <f t="shared" si="0"/>
        <v>24158</v>
      </c>
      <c r="G6" s="74">
        <f t="shared" si="0"/>
        <v>26181</v>
      </c>
    </row>
    <row r="7" s="62" customFormat="1" ht="23.25" customHeight="1" spans="1:28">
      <c r="A7" s="75" t="s">
        <v>1516</v>
      </c>
      <c r="B7" s="76">
        <v>12441</v>
      </c>
      <c r="C7" s="76">
        <f>E7+G7</f>
        <v>14683</v>
      </c>
      <c r="D7" s="76">
        <v>1893</v>
      </c>
      <c r="E7" s="76">
        <v>2608</v>
      </c>
      <c r="F7" s="76">
        <v>10548</v>
      </c>
      <c r="G7" s="76">
        <v>12075</v>
      </c>
      <c r="H7" s="64"/>
      <c r="I7" s="64"/>
      <c r="J7" s="64"/>
      <c r="K7" s="64"/>
      <c r="L7" s="64"/>
      <c r="M7" s="64"/>
      <c r="N7" s="64"/>
      <c r="O7" s="64"/>
      <c r="P7" s="64"/>
      <c r="Q7" s="64"/>
      <c r="R7" s="64"/>
      <c r="S7" s="64"/>
      <c r="T7" s="64"/>
      <c r="U7" s="64"/>
      <c r="V7" s="64"/>
      <c r="W7" s="64"/>
      <c r="X7" s="64"/>
      <c r="Y7" s="64"/>
      <c r="Z7" s="64"/>
      <c r="AA7" s="64"/>
      <c r="AB7" s="64"/>
    </row>
    <row r="8" s="62" customFormat="1" ht="23.25" customHeight="1" spans="1:28">
      <c r="A8" s="75" t="s">
        <v>1517</v>
      </c>
      <c r="B8" s="76">
        <v>18542</v>
      </c>
      <c r="C8" s="76">
        <f>E8+G8</f>
        <v>21095</v>
      </c>
      <c r="D8" s="76">
        <v>5542</v>
      </c>
      <c r="E8" s="76">
        <v>7295</v>
      </c>
      <c r="F8" s="76">
        <v>13000</v>
      </c>
      <c r="G8" s="76">
        <v>13800</v>
      </c>
      <c r="H8" s="64"/>
      <c r="I8" s="64"/>
      <c r="J8" s="64"/>
      <c r="K8" s="64"/>
      <c r="L8" s="64"/>
      <c r="M8" s="64"/>
      <c r="N8" s="64"/>
      <c r="O8" s="64"/>
      <c r="P8" s="64"/>
      <c r="Q8" s="64"/>
      <c r="R8" s="64"/>
      <c r="S8" s="64"/>
      <c r="T8" s="64"/>
      <c r="U8" s="64"/>
      <c r="V8" s="64"/>
      <c r="W8" s="64"/>
      <c r="X8" s="64"/>
      <c r="Y8" s="64"/>
      <c r="Z8" s="64"/>
      <c r="AA8" s="64"/>
      <c r="AB8" s="64"/>
    </row>
    <row r="9" s="62" customFormat="1" ht="23.25" customHeight="1" spans="1:28">
      <c r="A9" s="77" t="s">
        <v>1518</v>
      </c>
      <c r="B9" s="76">
        <v>37</v>
      </c>
      <c r="C9" s="76">
        <f>E9+G9</f>
        <v>53</v>
      </c>
      <c r="D9" s="76">
        <v>27</v>
      </c>
      <c r="E9" s="76">
        <v>47</v>
      </c>
      <c r="F9" s="76">
        <v>10</v>
      </c>
      <c r="G9" s="76">
        <v>6</v>
      </c>
      <c r="H9" s="64"/>
      <c r="I9" s="64"/>
      <c r="J9" s="64"/>
      <c r="K9" s="64"/>
      <c r="L9" s="64"/>
      <c r="M9" s="64"/>
      <c r="N9" s="64"/>
      <c r="O9" s="64"/>
      <c r="P9" s="64"/>
      <c r="Q9" s="64"/>
      <c r="R9" s="64"/>
      <c r="S9" s="64"/>
      <c r="T9" s="64"/>
      <c r="U9" s="64"/>
      <c r="V9" s="64"/>
      <c r="W9" s="64"/>
      <c r="X9" s="64"/>
      <c r="Y9" s="64"/>
      <c r="Z9" s="64"/>
      <c r="AA9" s="64"/>
      <c r="AB9" s="64"/>
    </row>
    <row r="10" s="62" customFormat="1" ht="23.25" customHeight="1" spans="1:28">
      <c r="A10" s="77" t="s">
        <v>1519</v>
      </c>
      <c r="B10" s="78"/>
      <c r="C10" s="76"/>
      <c r="D10" s="76"/>
      <c r="E10" s="76"/>
      <c r="F10" s="76"/>
      <c r="G10" s="76"/>
      <c r="H10" s="64"/>
      <c r="I10" s="64"/>
      <c r="J10" s="64"/>
      <c r="K10" s="64"/>
      <c r="L10" s="64"/>
      <c r="M10" s="64"/>
      <c r="N10" s="64"/>
      <c r="O10" s="64"/>
      <c r="P10" s="64"/>
      <c r="Q10" s="64"/>
      <c r="R10" s="64"/>
      <c r="S10" s="64"/>
      <c r="T10" s="64"/>
      <c r="U10" s="64"/>
      <c r="V10" s="64"/>
      <c r="W10" s="64"/>
      <c r="X10" s="64"/>
      <c r="Y10" s="64"/>
      <c r="Z10" s="64"/>
      <c r="AA10" s="64"/>
      <c r="AB10" s="64"/>
    </row>
    <row r="11" s="62" customFormat="1" ht="23.25" customHeight="1" spans="1:28">
      <c r="A11" s="77" t="s">
        <v>1520</v>
      </c>
      <c r="B11" s="76">
        <v>611</v>
      </c>
      <c r="C11" s="76">
        <f>E11+G11</f>
        <v>315</v>
      </c>
      <c r="D11" s="76">
        <v>11</v>
      </c>
      <c r="E11" s="76">
        <v>15</v>
      </c>
      <c r="F11" s="76">
        <v>600</v>
      </c>
      <c r="G11" s="76">
        <v>300</v>
      </c>
      <c r="H11" s="64"/>
      <c r="I11" s="64"/>
      <c r="J11" s="64"/>
      <c r="K11" s="64"/>
      <c r="L11" s="64"/>
      <c r="M11" s="64"/>
      <c r="N11" s="64"/>
      <c r="O11" s="64"/>
      <c r="P11" s="64"/>
      <c r="Q11" s="64"/>
      <c r="R11" s="64"/>
      <c r="S11" s="64"/>
      <c r="T11" s="64"/>
      <c r="U11" s="64"/>
      <c r="V11" s="64"/>
      <c r="W11" s="64"/>
      <c r="X11" s="64"/>
      <c r="Y11" s="64"/>
      <c r="Z11" s="64"/>
      <c r="AA11" s="64"/>
      <c r="AB11" s="64"/>
    </row>
    <row r="12" s="62" customFormat="1" ht="23.25" customHeight="1" spans="1:28">
      <c r="A12" s="77" t="s">
        <v>1521</v>
      </c>
      <c r="B12" s="76">
        <v>10</v>
      </c>
      <c r="C12" s="76">
        <f>E12+G12</f>
        <v>2</v>
      </c>
      <c r="D12" s="76">
        <v>10</v>
      </c>
      <c r="E12" s="76">
        <v>2</v>
      </c>
      <c r="F12" s="76"/>
      <c r="G12" s="76"/>
      <c r="H12" s="64"/>
      <c r="I12" s="64"/>
      <c r="J12" s="64"/>
      <c r="K12" s="64"/>
      <c r="L12" s="64"/>
      <c r="M12" s="64"/>
      <c r="N12" s="64"/>
      <c r="O12" s="64"/>
      <c r="P12" s="64"/>
      <c r="Q12" s="64"/>
      <c r="R12" s="64"/>
      <c r="S12" s="64"/>
      <c r="T12" s="64"/>
      <c r="U12" s="64"/>
      <c r="V12" s="64"/>
      <c r="W12" s="64"/>
      <c r="X12" s="64"/>
      <c r="Y12" s="64"/>
      <c r="Z12" s="64"/>
      <c r="AA12" s="64"/>
      <c r="AB12" s="64"/>
    </row>
    <row r="13" s="63" customFormat="1" ht="23.25" customHeight="1" spans="1:7">
      <c r="A13" s="73" t="s">
        <v>1522</v>
      </c>
      <c r="B13" s="74">
        <v>26015.1</v>
      </c>
      <c r="C13" s="74">
        <f>E13+G13</f>
        <v>33858</v>
      </c>
      <c r="D13" s="74">
        <v>5603.7</v>
      </c>
      <c r="E13" s="74">
        <f>SUM(E14:E16)</f>
        <v>7706</v>
      </c>
      <c r="F13" s="74">
        <v>24105</v>
      </c>
      <c r="G13" s="74">
        <f>SUM(G14:G16)</f>
        <v>26152</v>
      </c>
    </row>
    <row r="14" s="62" customFormat="1" ht="23.25" customHeight="1" spans="1:28">
      <c r="A14" s="75" t="s">
        <v>1523</v>
      </c>
      <c r="B14" s="76">
        <v>29352</v>
      </c>
      <c r="C14" s="76">
        <f>E14+G14</f>
        <v>33785</v>
      </c>
      <c r="D14" s="76">
        <v>5647</v>
      </c>
      <c r="E14" s="76">
        <v>7688</v>
      </c>
      <c r="F14" s="76">
        <v>23705</v>
      </c>
      <c r="G14" s="76">
        <v>26097</v>
      </c>
      <c r="H14" s="64"/>
      <c r="I14" s="64"/>
      <c r="J14" s="64"/>
      <c r="K14" s="64"/>
      <c r="L14" s="64"/>
      <c r="M14" s="64"/>
      <c r="N14" s="64"/>
      <c r="O14" s="64"/>
      <c r="P14" s="64"/>
      <c r="Q14" s="64"/>
      <c r="R14" s="64"/>
      <c r="S14" s="64"/>
      <c r="T14" s="64"/>
      <c r="U14" s="64"/>
      <c r="V14" s="64"/>
      <c r="W14" s="64"/>
      <c r="X14" s="64"/>
      <c r="Y14" s="64"/>
      <c r="Z14" s="64"/>
      <c r="AA14" s="64"/>
      <c r="AB14" s="64"/>
    </row>
    <row r="15" s="62" customFormat="1" ht="23.25" customHeight="1" spans="1:28">
      <c r="A15" s="75" t="s">
        <v>1524</v>
      </c>
      <c r="B15" s="76">
        <v>413</v>
      </c>
      <c r="C15" s="76">
        <f>E15+G15</f>
        <v>73</v>
      </c>
      <c r="D15" s="76">
        <v>13</v>
      </c>
      <c r="E15" s="76">
        <v>18</v>
      </c>
      <c r="F15" s="76">
        <v>400</v>
      </c>
      <c r="G15" s="76">
        <v>55</v>
      </c>
      <c r="H15" s="64"/>
      <c r="I15" s="64"/>
      <c r="J15" s="64"/>
      <c r="K15" s="64"/>
      <c r="L15" s="64"/>
      <c r="M15" s="64"/>
      <c r="N15" s="64"/>
      <c r="O15" s="64"/>
      <c r="P15" s="64"/>
      <c r="Q15" s="64"/>
      <c r="R15" s="64"/>
      <c r="S15" s="64"/>
      <c r="T15" s="64"/>
      <c r="U15" s="64"/>
      <c r="V15" s="64"/>
      <c r="W15" s="64"/>
      <c r="X15" s="64"/>
      <c r="Y15" s="64"/>
      <c r="Z15" s="64"/>
      <c r="AA15" s="64"/>
      <c r="AB15" s="64"/>
    </row>
    <row r="16" s="62" customFormat="1" ht="23.25" customHeight="1" spans="1:28">
      <c r="A16" s="77" t="s">
        <v>1525</v>
      </c>
      <c r="B16" s="76"/>
      <c r="C16" s="74"/>
      <c r="D16" s="76"/>
      <c r="E16" s="76"/>
      <c r="F16" s="76"/>
      <c r="G16" s="76"/>
      <c r="H16" s="64"/>
      <c r="I16" s="64"/>
      <c r="J16" s="64"/>
      <c r="K16" s="64"/>
      <c r="L16" s="64"/>
      <c r="M16" s="64"/>
      <c r="N16" s="64"/>
      <c r="O16" s="64"/>
      <c r="P16" s="64"/>
      <c r="Q16" s="64"/>
      <c r="R16" s="64"/>
      <c r="S16" s="64"/>
      <c r="T16" s="64"/>
      <c r="U16" s="64"/>
      <c r="V16" s="64"/>
      <c r="W16" s="64"/>
      <c r="X16" s="64"/>
      <c r="Y16" s="64"/>
      <c r="Z16" s="64"/>
      <c r="AA16" s="64"/>
      <c r="AB16" s="64"/>
    </row>
    <row r="17" s="63" customFormat="1" ht="23.25" customHeight="1" spans="1:7">
      <c r="A17" s="73" t="s">
        <v>1526</v>
      </c>
      <c r="B17" s="74">
        <v>1876</v>
      </c>
      <c r="C17" s="74">
        <f>E17+G17</f>
        <v>2290</v>
      </c>
      <c r="D17" s="74">
        <v>1823</v>
      </c>
      <c r="E17" s="74">
        <v>2261</v>
      </c>
      <c r="F17" s="74">
        <v>53</v>
      </c>
      <c r="G17" s="74">
        <v>29</v>
      </c>
    </row>
    <row r="18" s="63" customFormat="1" ht="23.25" customHeight="1" spans="1:7">
      <c r="A18" s="73" t="s">
        <v>1527</v>
      </c>
      <c r="B18" s="74">
        <v>22621</v>
      </c>
      <c r="C18" s="74">
        <f>E18+G18</f>
        <v>27182</v>
      </c>
      <c r="D18" s="74">
        <v>22532</v>
      </c>
      <c r="E18" s="74">
        <v>27116</v>
      </c>
      <c r="F18" s="74">
        <v>89</v>
      </c>
      <c r="G18" s="74">
        <v>66</v>
      </c>
    </row>
  </sheetData>
  <mergeCells count="5">
    <mergeCell ref="A2:G2"/>
    <mergeCell ref="B4:C4"/>
    <mergeCell ref="D4:E4"/>
    <mergeCell ref="F4:G4"/>
    <mergeCell ref="A4:A5"/>
  </mergeCells>
  <pageMargins left="0.75" right="0.75" top="1" bottom="1" header="0.5" footer="0.5"/>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S11" sqref="S11"/>
    </sheetView>
  </sheetViews>
  <sheetFormatPr defaultColWidth="8.875" defaultRowHeight="13.5"/>
  <cols>
    <col min="1" max="1" width="21.625" style="29" customWidth="1"/>
    <col min="2" max="2" width="11.5" style="29" customWidth="1"/>
    <col min="3" max="3" width="7.125" style="29" customWidth="1"/>
    <col min="4" max="4" width="7.25" style="29" customWidth="1"/>
    <col min="5" max="5" width="11" style="29" customWidth="1"/>
    <col min="6" max="7" width="10.125" style="29" customWidth="1"/>
    <col min="8" max="8" width="10.625" style="29" customWidth="1"/>
    <col min="9" max="9" width="13.375" style="29" customWidth="1"/>
    <col min="10" max="10" width="7.5" style="29" hidden="1" customWidth="1"/>
    <col min="11" max="11" width="6.125" style="29" hidden="1" customWidth="1"/>
    <col min="12" max="12" width="6.625" style="30" hidden="1" customWidth="1"/>
    <col min="13" max="13" width="5.875" style="29" hidden="1" customWidth="1"/>
    <col min="14" max="14" width="12.125" style="29" customWidth="1"/>
    <col min="15" max="15" width="9.875" style="29" customWidth="1"/>
    <col min="16" max="16384" width="8.875" style="29"/>
  </cols>
  <sheetData>
    <row r="1" ht="25.5" customHeight="1" spans="1:1">
      <c r="A1" s="31" t="s">
        <v>1528</v>
      </c>
    </row>
    <row r="2" ht="52.5" customHeight="1" spans="1:15">
      <c r="A2" s="32" t="s">
        <v>1529</v>
      </c>
      <c r="B2" s="32"/>
      <c r="C2" s="32"/>
      <c r="D2" s="32"/>
      <c r="E2" s="32"/>
      <c r="F2" s="32"/>
      <c r="G2" s="32"/>
      <c r="H2" s="32"/>
      <c r="I2" s="32"/>
      <c r="J2" s="32"/>
      <c r="K2" s="32"/>
      <c r="L2" s="32"/>
      <c r="M2" s="32"/>
      <c r="N2" s="32"/>
      <c r="O2" s="32"/>
    </row>
    <row r="3" ht="22.5" customHeight="1" spans="12:15">
      <c r="L3" s="52"/>
      <c r="M3" s="52"/>
      <c r="N3" s="53" t="s">
        <v>2</v>
      </c>
      <c r="O3" s="53"/>
    </row>
    <row r="4" ht="21.75" customHeight="1" spans="1:15">
      <c r="A4" s="33" t="s">
        <v>1530</v>
      </c>
      <c r="B4" s="34" t="s">
        <v>1531</v>
      </c>
      <c r="C4" s="35" t="s">
        <v>1532</v>
      </c>
      <c r="D4" s="35"/>
      <c r="E4" s="35"/>
      <c r="F4" s="35"/>
      <c r="G4" s="35"/>
      <c r="H4" s="35"/>
      <c r="I4" s="35"/>
      <c r="J4" s="35" t="s">
        <v>1533</v>
      </c>
      <c r="K4" s="35"/>
      <c r="L4" s="35"/>
      <c r="M4" s="35"/>
      <c r="N4" s="34" t="s">
        <v>1534</v>
      </c>
      <c r="O4" s="54" t="s">
        <v>142</v>
      </c>
    </row>
    <row r="5" ht="57" customHeight="1" spans="1:15">
      <c r="A5" s="36"/>
      <c r="B5" s="37"/>
      <c r="C5" s="38" t="s">
        <v>1535</v>
      </c>
      <c r="D5" s="38" t="s">
        <v>1536</v>
      </c>
      <c r="E5" s="38" t="s">
        <v>1537</v>
      </c>
      <c r="F5" s="38" t="s">
        <v>1538</v>
      </c>
      <c r="G5" s="38" t="s">
        <v>1539</v>
      </c>
      <c r="H5" s="38" t="s">
        <v>1540</v>
      </c>
      <c r="I5" s="55" t="s">
        <v>1541</v>
      </c>
      <c r="J5" s="38" t="s">
        <v>1542</v>
      </c>
      <c r="K5" s="38" t="s">
        <v>1543</v>
      </c>
      <c r="L5" s="38" t="s">
        <v>1544</v>
      </c>
      <c r="M5" s="55" t="s">
        <v>1541</v>
      </c>
      <c r="N5" s="37"/>
      <c r="O5" s="37"/>
    </row>
    <row r="6" ht="24.95" customHeight="1" spans="1:15">
      <c r="A6" s="39" t="s">
        <v>1545</v>
      </c>
      <c r="B6" s="40">
        <f>B7+B15+B19</f>
        <v>408579</v>
      </c>
      <c r="C6" s="40"/>
      <c r="D6" s="40">
        <f>D7+D15+D19</f>
        <v>17500</v>
      </c>
      <c r="E6" s="40">
        <f>E7+E15+E19</f>
        <v>39243</v>
      </c>
      <c r="F6" s="40">
        <f>F7+F15+F19</f>
        <v>14121</v>
      </c>
      <c r="G6" s="40"/>
      <c r="H6" s="40"/>
      <c r="I6" s="40">
        <f>I7+I15+I19</f>
        <v>70864</v>
      </c>
      <c r="J6" s="40"/>
      <c r="K6" s="40"/>
      <c r="L6" s="40"/>
      <c r="M6" s="40"/>
      <c r="N6" s="40">
        <f>N7+N15+N19</f>
        <v>369336</v>
      </c>
      <c r="O6" s="56" t="s">
        <v>1546</v>
      </c>
    </row>
    <row r="7" ht="24.95" customHeight="1" spans="1:15">
      <c r="A7" s="41" t="s">
        <v>1547</v>
      </c>
      <c r="B7" s="42">
        <f>B8+B11</f>
        <v>326552</v>
      </c>
      <c r="C7" s="42"/>
      <c r="D7" s="42"/>
      <c r="E7" s="42">
        <f>E8+E11</f>
        <v>29425</v>
      </c>
      <c r="F7" s="42">
        <f>F8+F11</f>
        <v>10739</v>
      </c>
      <c r="G7" s="42"/>
      <c r="H7" s="42"/>
      <c r="I7" s="40">
        <f>C7+D7+E7+F7+G7+H7</f>
        <v>40164</v>
      </c>
      <c r="J7" s="42"/>
      <c r="K7" s="42"/>
      <c r="L7" s="42"/>
      <c r="M7" s="57"/>
      <c r="N7" s="42">
        <f>B7-E7</f>
        <v>297127</v>
      </c>
      <c r="O7" s="58"/>
    </row>
    <row r="8" ht="24.95" customHeight="1" spans="1:15">
      <c r="A8" s="43" t="s">
        <v>1548</v>
      </c>
      <c r="B8" s="42">
        <f>B9+B10</f>
        <v>324194</v>
      </c>
      <c r="C8" s="44"/>
      <c r="D8" s="44"/>
      <c r="E8" s="42">
        <f>E9+E10</f>
        <v>29175</v>
      </c>
      <c r="F8" s="42">
        <f>F9+F10</f>
        <v>10579</v>
      </c>
      <c r="G8" s="44"/>
      <c r="H8" s="44"/>
      <c r="I8" s="40">
        <f t="shared" ref="I8:I19" si="0">C8+D8+E8+F8+G8+H8</f>
        <v>39754</v>
      </c>
      <c r="J8" s="44"/>
      <c r="K8" s="44"/>
      <c r="L8" s="44"/>
      <c r="M8" s="57"/>
      <c r="N8" s="42"/>
      <c r="O8" s="58"/>
    </row>
    <row r="9" ht="24.95" customHeight="1" spans="1:15">
      <c r="A9" s="45" t="s">
        <v>1549</v>
      </c>
      <c r="B9" s="44">
        <v>139229</v>
      </c>
      <c r="C9" s="44"/>
      <c r="D9" s="44"/>
      <c r="E9" s="44">
        <v>26061</v>
      </c>
      <c r="F9" s="44">
        <v>4815</v>
      </c>
      <c r="G9" s="44"/>
      <c r="H9" s="44"/>
      <c r="I9" s="40">
        <f t="shared" si="0"/>
        <v>30876</v>
      </c>
      <c r="J9" s="44"/>
      <c r="K9" s="44"/>
      <c r="L9" s="44"/>
      <c r="M9" s="57"/>
      <c r="N9" s="42"/>
      <c r="O9" s="58"/>
    </row>
    <row r="10" ht="24.95" customHeight="1" spans="1:15">
      <c r="A10" s="45" t="s">
        <v>1550</v>
      </c>
      <c r="B10" s="44">
        <v>184965</v>
      </c>
      <c r="C10" s="44"/>
      <c r="D10" s="44"/>
      <c r="E10" s="44">
        <v>3114</v>
      </c>
      <c r="F10" s="44">
        <v>5764</v>
      </c>
      <c r="G10" s="44"/>
      <c r="H10" s="44"/>
      <c r="I10" s="40">
        <f t="shared" si="0"/>
        <v>8878</v>
      </c>
      <c r="J10" s="44"/>
      <c r="K10" s="44"/>
      <c r="L10" s="44"/>
      <c r="M10" s="57"/>
      <c r="N10" s="42"/>
      <c r="O10" s="58"/>
    </row>
    <row r="11" ht="24.95" customHeight="1" spans="1:15">
      <c r="A11" s="43" t="s">
        <v>1551</v>
      </c>
      <c r="B11" s="44">
        <f>B12</f>
        <v>2358</v>
      </c>
      <c r="C11" s="44"/>
      <c r="D11" s="44"/>
      <c r="E11" s="44">
        <f>E12</f>
        <v>250</v>
      </c>
      <c r="F11" s="44">
        <f>F12</f>
        <v>160</v>
      </c>
      <c r="G11" s="44"/>
      <c r="H11" s="44"/>
      <c r="I11" s="40">
        <f t="shared" si="0"/>
        <v>410</v>
      </c>
      <c r="J11" s="44"/>
      <c r="K11" s="44"/>
      <c r="L11" s="44"/>
      <c r="M11" s="57"/>
      <c r="N11" s="42"/>
      <c r="O11" s="58"/>
    </row>
    <row r="12" ht="24.95" customHeight="1" spans="1:15">
      <c r="A12" s="45" t="s">
        <v>1552</v>
      </c>
      <c r="B12" s="44">
        <v>2358</v>
      </c>
      <c r="C12" s="44"/>
      <c r="D12" s="44"/>
      <c r="E12" s="46">
        <v>250</v>
      </c>
      <c r="F12" s="46">
        <v>160</v>
      </c>
      <c r="G12" s="44"/>
      <c r="H12" s="44"/>
      <c r="I12" s="40">
        <f t="shared" si="0"/>
        <v>410</v>
      </c>
      <c r="J12" s="44"/>
      <c r="K12" s="44"/>
      <c r="L12" s="44"/>
      <c r="M12" s="57"/>
      <c r="N12" s="42"/>
      <c r="O12" s="58"/>
    </row>
    <row r="13" ht="24.95" hidden="1" customHeight="1" spans="1:15">
      <c r="A13" s="45" t="s">
        <v>1553</v>
      </c>
      <c r="B13" s="44">
        <v>0</v>
      </c>
      <c r="C13" s="44"/>
      <c r="D13" s="44"/>
      <c r="E13" s="44"/>
      <c r="F13" s="44"/>
      <c r="G13" s="44"/>
      <c r="H13" s="44"/>
      <c r="I13" s="40">
        <f t="shared" si="0"/>
        <v>0</v>
      </c>
      <c r="J13" s="44"/>
      <c r="K13" s="44"/>
      <c r="L13" s="44"/>
      <c r="M13" s="59"/>
      <c r="N13" s="42">
        <f>B13-E13+J13+K13</f>
        <v>0</v>
      </c>
      <c r="O13" s="58"/>
    </row>
    <row r="14" ht="24.95" hidden="1" customHeight="1" spans="1:15">
      <c r="A14" s="43" t="s">
        <v>1554</v>
      </c>
      <c r="B14" s="44">
        <v>0</v>
      </c>
      <c r="C14" s="44"/>
      <c r="D14" s="44"/>
      <c r="E14" s="44"/>
      <c r="F14" s="44"/>
      <c r="G14" s="44"/>
      <c r="H14" s="44"/>
      <c r="I14" s="40">
        <f t="shared" si="0"/>
        <v>0</v>
      </c>
      <c r="J14" s="44"/>
      <c r="K14" s="44"/>
      <c r="L14" s="44"/>
      <c r="M14" s="49"/>
      <c r="N14" s="42">
        <f>B14-E14+J14+K14</f>
        <v>0</v>
      </c>
      <c r="O14" s="58"/>
    </row>
    <row r="15" ht="24.95" customHeight="1" spans="1:15">
      <c r="A15" s="47" t="s">
        <v>1555</v>
      </c>
      <c r="B15" s="40">
        <f>SUM(B16:B18)</f>
        <v>82027</v>
      </c>
      <c r="C15" s="40"/>
      <c r="D15" s="40">
        <f>SUM(D16:D18)</f>
        <v>17500</v>
      </c>
      <c r="E15" s="40">
        <f>SUM(E16:E18)</f>
        <v>9818</v>
      </c>
      <c r="F15" s="40">
        <f>SUM(F16:F18)</f>
        <v>3382</v>
      </c>
      <c r="G15" s="40"/>
      <c r="H15" s="40"/>
      <c r="I15" s="40">
        <f t="shared" si="0"/>
        <v>30700</v>
      </c>
      <c r="J15" s="40"/>
      <c r="K15" s="40"/>
      <c r="L15" s="40"/>
      <c r="M15" s="40"/>
      <c r="N15" s="42">
        <f>B15-E15</f>
        <v>72209</v>
      </c>
      <c r="O15" s="58"/>
    </row>
    <row r="16" ht="24.95" customHeight="1" spans="1:15">
      <c r="A16" s="48" t="s">
        <v>1556</v>
      </c>
      <c r="B16" s="44">
        <v>78617</v>
      </c>
      <c r="C16" s="44"/>
      <c r="D16" s="44">
        <v>17500</v>
      </c>
      <c r="E16" s="44">
        <v>9818</v>
      </c>
      <c r="F16" s="44">
        <v>3382</v>
      </c>
      <c r="G16" s="44"/>
      <c r="H16" s="44"/>
      <c r="I16" s="40">
        <f t="shared" si="0"/>
        <v>30700</v>
      </c>
      <c r="J16" s="44"/>
      <c r="K16" s="44"/>
      <c r="L16" s="44"/>
      <c r="M16" s="44"/>
      <c r="N16" s="42"/>
      <c r="O16" s="58"/>
    </row>
    <row r="17" ht="24.95" hidden="1" customHeight="1" spans="1:15">
      <c r="A17" s="48" t="s">
        <v>1557</v>
      </c>
      <c r="B17" s="44">
        <v>0</v>
      </c>
      <c r="C17" s="44"/>
      <c r="D17" s="44"/>
      <c r="E17" s="44"/>
      <c r="F17" s="44"/>
      <c r="G17" s="44"/>
      <c r="H17" s="44"/>
      <c r="I17" s="40">
        <f t="shared" si="0"/>
        <v>0</v>
      </c>
      <c r="J17" s="44"/>
      <c r="K17" s="44"/>
      <c r="L17" s="44"/>
      <c r="M17" s="44"/>
      <c r="N17" s="42">
        <f>B17-E17</f>
        <v>0</v>
      </c>
      <c r="O17" s="58"/>
    </row>
    <row r="18" ht="24.95" customHeight="1" spans="1:15">
      <c r="A18" s="48" t="s">
        <v>1558</v>
      </c>
      <c r="B18" s="49">
        <v>3410</v>
      </c>
      <c r="C18" s="50"/>
      <c r="D18" s="44"/>
      <c r="E18" s="44"/>
      <c r="F18" s="44"/>
      <c r="G18" s="44"/>
      <c r="H18" s="44"/>
      <c r="I18" s="40">
        <f t="shared" si="0"/>
        <v>0</v>
      </c>
      <c r="J18" s="44"/>
      <c r="K18" s="44"/>
      <c r="L18" s="44"/>
      <c r="M18" s="44"/>
      <c r="N18" s="42"/>
      <c r="O18" s="58"/>
    </row>
    <row r="19" s="28" customFormat="1" ht="21.95" customHeight="1" spans="1:15">
      <c r="A19" s="51" t="s">
        <v>1559</v>
      </c>
      <c r="B19" s="42">
        <v>0</v>
      </c>
      <c r="C19" s="42"/>
      <c r="D19" s="42"/>
      <c r="E19" s="42">
        <v>0</v>
      </c>
      <c r="F19" s="42"/>
      <c r="G19" s="42"/>
      <c r="H19" s="42"/>
      <c r="I19" s="40">
        <f t="shared" si="0"/>
        <v>0</v>
      </c>
      <c r="J19" s="42"/>
      <c r="K19" s="42"/>
      <c r="L19" s="42"/>
      <c r="M19" s="42"/>
      <c r="N19" s="42">
        <f>B19-G19</f>
        <v>0</v>
      </c>
      <c r="O19" s="60"/>
    </row>
    <row r="22" spans="12:12">
      <c r="L22" s="61"/>
    </row>
  </sheetData>
  <mergeCells count="10">
    <mergeCell ref="A2:O2"/>
    <mergeCell ref="L3:M3"/>
    <mergeCell ref="N3:O3"/>
    <mergeCell ref="C4:I4"/>
    <mergeCell ref="J4:M4"/>
    <mergeCell ref="A4:A5"/>
    <mergeCell ref="B4:B5"/>
    <mergeCell ref="N4:N5"/>
    <mergeCell ref="O4:O5"/>
    <mergeCell ref="O6:O19"/>
  </mergeCells>
  <pageMargins left="1.14173228346457" right="0.94488188976378" top="0.984251968503937" bottom="0.78740157480315" header="0.511811023622047" footer="0.511811023622047"/>
  <pageSetup paperSize="9" orientation="landscape"/>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J18" sqref="J18"/>
    </sheetView>
  </sheetViews>
  <sheetFormatPr defaultColWidth="10" defaultRowHeight="13.5" outlineLevelCol="7"/>
  <cols>
    <col min="1" max="1" width="35.125" style="16" customWidth="1"/>
    <col min="2" max="2" width="15.7416666666667" style="17" customWidth="1"/>
    <col min="3" max="3" width="24.875" style="16" customWidth="1"/>
    <col min="4" max="4" width="17.2333333333333" style="17" customWidth="1"/>
    <col min="5" max="5" width="29.625" style="16" customWidth="1"/>
    <col min="6" max="6" width="14.5" style="17" customWidth="1"/>
    <col min="7" max="7" width="23.7583333333333" style="16" customWidth="1"/>
    <col min="8" max="8" width="14" style="17" customWidth="1"/>
    <col min="9" max="9" width="9.76666666666667" style="16" customWidth="1"/>
    <col min="10" max="16384" width="10" style="16"/>
  </cols>
  <sheetData>
    <row r="1" s="15" customFormat="1" ht="18.75" spans="1:8">
      <c r="A1" s="15" t="s">
        <v>1560</v>
      </c>
      <c r="B1" s="18"/>
      <c r="D1" s="18"/>
      <c r="F1" s="18"/>
      <c r="H1" s="18"/>
    </row>
    <row r="2" s="16" customFormat="1" ht="23" customHeight="1" spans="1:8">
      <c r="A2" s="19" t="s">
        <v>1561</v>
      </c>
      <c r="B2" s="19"/>
      <c r="C2" s="19"/>
      <c r="D2" s="19"/>
      <c r="E2" s="19"/>
      <c r="F2" s="19"/>
      <c r="G2" s="19"/>
      <c r="H2" s="19"/>
    </row>
    <row r="3" s="16" customFormat="1" ht="17" customHeight="1" spans="1:8">
      <c r="A3" s="20"/>
      <c r="B3" s="21"/>
      <c r="C3" s="20"/>
      <c r="D3" s="17"/>
      <c r="F3" s="17"/>
      <c r="G3" s="22" t="s">
        <v>2</v>
      </c>
      <c r="H3" s="21"/>
    </row>
    <row r="4" s="16" customFormat="1" ht="25" customHeight="1" spans="1:8">
      <c r="A4" s="23" t="s">
        <v>1562</v>
      </c>
      <c r="B4" s="23"/>
      <c r="C4" s="23" t="s">
        <v>1563</v>
      </c>
      <c r="D4" s="23"/>
      <c r="E4" s="23"/>
      <c r="F4" s="23"/>
      <c r="G4" s="23"/>
      <c r="H4" s="23"/>
    </row>
    <row r="5" s="16" customFormat="1" ht="31" customHeight="1" spans="1:8">
      <c r="A5" s="23" t="s">
        <v>1564</v>
      </c>
      <c r="B5" s="23" t="s">
        <v>1565</v>
      </c>
      <c r="C5" s="23" t="s">
        <v>1566</v>
      </c>
      <c r="D5" s="23" t="s">
        <v>1565</v>
      </c>
      <c r="E5" s="23" t="s">
        <v>1567</v>
      </c>
      <c r="F5" s="23" t="s">
        <v>1565</v>
      </c>
      <c r="G5" s="23" t="s">
        <v>1568</v>
      </c>
      <c r="H5" s="23" t="s">
        <v>1565</v>
      </c>
    </row>
    <row r="6" s="16" customFormat="1" spans="1:8">
      <c r="A6" s="24" t="s">
        <v>1569</v>
      </c>
      <c r="B6" s="25">
        <v>310355</v>
      </c>
      <c r="C6" s="26" t="s">
        <v>1570</v>
      </c>
      <c r="D6" s="27">
        <v>4907</v>
      </c>
      <c r="E6" s="24" t="s">
        <v>1571</v>
      </c>
      <c r="F6" s="25">
        <f>SUM(F7:F9)</f>
        <v>92430.152036</v>
      </c>
      <c r="G6" s="26" t="s">
        <v>1572</v>
      </c>
      <c r="H6" s="27">
        <v>75456.985031</v>
      </c>
    </row>
    <row r="7" s="16" customFormat="1" spans="1:8">
      <c r="A7" s="26" t="s">
        <v>1573</v>
      </c>
      <c r="B7" s="27"/>
      <c r="C7" s="26" t="s">
        <v>1574</v>
      </c>
      <c r="D7" s="27"/>
      <c r="E7" s="26" t="s">
        <v>1575</v>
      </c>
      <c r="F7" s="27">
        <v>85615</v>
      </c>
      <c r="G7" s="26" t="s">
        <v>1576</v>
      </c>
      <c r="H7" s="27">
        <v>33440</v>
      </c>
    </row>
    <row r="8" s="16" customFormat="1" spans="1:8">
      <c r="A8" s="24" t="s">
        <v>1577</v>
      </c>
      <c r="B8" s="27"/>
      <c r="C8" s="26" t="s">
        <v>1578</v>
      </c>
      <c r="D8" s="27">
        <v>736</v>
      </c>
      <c r="E8" s="26" t="s">
        <v>1579</v>
      </c>
      <c r="F8" s="27">
        <v>3875</v>
      </c>
      <c r="G8" s="26" t="s">
        <v>1580</v>
      </c>
      <c r="H8" s="27">
        <v>3589</v>
      </c>
    </row>
    <row r="9" s="16" customFormat="1" spans="1:8">
      <c r="A9" s="26" t="s">
        <v>1581</v>
      </c>
      <c r="B9" s="27"/>
      <c r="C9" s="26" t="s">
        <v>1582</v>
      </c>
      <c r="D9" s="27">
        <v>8656</v>
      </c>
      <c r="E9" s="26" t="s">
        <v>1583</v>
      </c>
      <c r="F9" s="27">
        <v>2940.152036</v>
      </c>
      <c r="G9" s="26" t="s">
        <v>1584</v>
      </c>
      <c r="H9" s="27">
        <v>852</v>
      </c>
    </row>
    <row r="10" s="16" customFormat="1" spans="1:8">
      <c r="A10" s="26" t="s">
        <v>1585</v>
      </c>
      <c r="B10" s="27"/>
      <c r="C10" s="26" t="s">
        <v>1586</v>
      </c>
      <c r="D10" s="27">
        <v>57186</v>
      </c>
      <c r="E10" s="24" t="s">
        <v>1587</v>
      </c>
      <c r="F10" s="25">
        <f>SUM(F11:F20)</f>
        <v>227741.720462</v>
      </c>
      <c r="G10" s="26" t="s">
        <v>1588</v>
      </c>
      <c r="H10" s="27">
        <v>161415.219798</v>
      </c>
    </row>
    <row r="11" s="16" customFormat="1" spans="1:8">
      <c r="A11" s="26" t="s">
        <v>1589</v>
      </c>
      <c r="B11" s="27"/>
      <c r="C11" s="26" t="s">
        <v>1590</v>
      </c>
      <c r="D11" s="27">
        <v>5122</v>
      </c>
      <c r="E11" s="26" t="s">
        <v>1591</v>
      </c>
      <c r="F11" s="27">
        <v>49746</v>
      </c>
      <c r="G11" s="26" t="s">
        <v>1592</v>
      </c>
      <c r="H11" s="27">
        <v>11413</v>
      </c>
    </row>
    <row r="12" s="16" customFormat="1" spans="1:8">
      <c r="A12" s="26" t="s">
        <v>1593</v>
      </c>
      <c r="B12" s="27"/>
      <c r="C12" s="26" t="s">
        <v>1594</v>
      </c>
      <c r="D12" s="27">
        <v>3856</v>
      </c>
      <c r="E12" s="26" t="s">
        <v>1595</v>
      </c>
      <c r="F12" s="27">
        <v>125863</v>
      </c>
      <c r="G12" s="26" t="s">
        <v>1596</v>
      </c>
      <c r="H12" s="27">
        <v>279</v>
      </c>
    </row>
    <row r="13" s="16" customFormat="1" spans="1:8">
      <c r="A13" s="26" t="s">
        <v>1597</v>
      </c>
      <c r="B13" s="27"/>
      <c r="C13" s="26" t="s">
        <v>1598</v>
      </c>
      <c r="D13" s="27">
        <v>50565</v>
      </c>
      <c r="E13" s="26" t="s">
        <v>1599</v>
      </c>
      <c r="F13" s="27">
        <v>11299</v>
      </c>
      <c r="G13" s="26" t="s">
        <v>1600</v>
      </c>
      <c r="H13" s="27"/>
    </row>
    <row r="14" s="16" customFormat="1" spans="1:8">
      <c r="A14" s="26" t="s">
        <v>1601</v>
      </c>
      <c r="B14" s="27"/>
      <c r="C14" s="26" t="s">
        <v>1602</v>
      </c>
      <c r="D14" s="27"/>
      <c r="E14" s="26" t="s">
        <v>1603</v>
      </c>
      <c r="F14" s="27"/>
      <c r="G14" s="26" t="s">
        <v>1604</v>
      </c>
      <c r="H14" s="27">
        <v>14239</v>
      </c>
    </row>
    <row r="15" s="16" customFormat="1" spans="1:8">
      <c r="A15" s="26" t="s">
        <v>1605</v>
      </c>
      <c r="B15" s="27"/>
      <c r="C15" s="26" t="s">
        <v>1606</v>
      </c>
      <c r="D15" s="27">
        <v>35460</v>
      </c>
      <c r="E15" s="26" t="s">
        <v>1607</v>
      </c>
      <c r="F15" s="27">
        <v>8932</v>
      </c>
      <c r="G15" s="26" t="s">
        <v>1608</v>
      </c>
      <c r="H15" s="27">
        <v>410</v>
      </c>
    </row>
    <row r="16" s="16" customFormat="1" spans="1:8">
      <c r="A16" s="26" t="s">
        <v>1609</v>
      </c>
      <c r="B16" s="27"/>
      <c r="C16" s="26" t="s">
        <v>1610</v>
      </c>
      <c r="D16" s="27">
        <v>4610</v>
      </c>
      <c r="E16" s="26" t="s">
        <v>1611</v>
      </c>
      <c r="F16" s="27">
        <v>10235</v>
      </c>
      <c r="G16" s="26" t="s">
        <v>1612</v>
      </c>
      <c r="H16" s="27">
        <v>8357</v>
      </c>
    </row>
    <row r="17" s="16" customFormat="1" spans="1:8">
      <c r="A17" s="26" t="s">
        <v>1613</v>
      </c>
      <c r="B17" s="27"/>
      <c r="C17" s="26" t="s">
        <v>1614</v>
      </c>
      <c r="D17" s="27">
        <v>47992</v>
      </c>
      <c r="E17" s="26" t="s">
        <v>1615</v>
      </c>
      <c r="F17" s="27"/>
      <c r="G17" s="26" t="s">
        <v>1616</v>
      </c>
      <c r="H17" s="27">
        <v>10068</v>
      </c>
    </row>
    <row r="18" s="16" customFormat="1" spans="1:8">
      <c r="A18" s="26" t="s">
        <v>1617</v>
      </c>
      <c r="B18" s="27"/>
      <c r="C18" s="26" t="s">
        <v>1618</v>
      </c>
      <c r="D18" s="27">
        <v>60555</v>
      </c>
      <c r="E18" s="26" t="s">
        <v>1619</v>
      </c>
      <c r="F18" s="27">
        <v>279</v>
      </c>
      <c r="G18" s="26" t="s">
        <v>1620</v>
      </c>
      <c r="H18" s="27"/>
    </row>
    <row r="19" s="16" customFormat="1" spans="1:8">
      <c r="A19" s="26" t="s">
        <v>1621</v>
      </c>
      <c r="B19" s="27"/>
      <c r="C19" s="26" t="s">
        <v>1622</v>
      </c>
      <c r="D19" s="27">
        <v>5896</v>
      </c>
      <c r="E19" s="26" t="s">
        <v>1623</v>
      </c>
      <c r="F19" s="27">
        <v>410</v>
      </c>
      <c r="G19" s="26" t="s">
        <v>1624</v>
      </c>
      <c r="H19" s="27"/>
    </row>
    <row r="20" s="16" customFormat="1" spans="1:8">
      <c r="A20" s="24" t="s">
        <v>1625</v>
      </c>
      <c r="B20" s="25"/>
      <c r="C20" s="26" t="s">
        <v>1626</v>
      </c>
      <c r="D20" s="27">
        <v>800</v>
      </c>
      <c r="E20" s="26" t="s">
        <v>1627</v>
      </c>
      <c r="F20" s="27">
        <v>20977.720462</v>
      </c>
      <c r="G20" s="26" t="s">
        <v>1628</v>
      </c>
      <c r="H20" s="27">
        <v>652.720462</v>
      </c>
    </row>
    <row r="21" s="16" customFormat="1" spans="1:8">
      <c r="A21" s="24" t="s">
        <v>1629</v>
      </c>
      <c r="B21" s="25"/>
      <c r="C21" s="26" t="s">
        <v>1630</v>
      </c>
      <c r="D21" s="27">
        <v>1333</v>
      </c>
      <c r="E21" s="24" t="s">
        <v>1631</v>
      </c>
      <c r="F21" s="25"/>
      <c r="G21" s="26"/>
      <c r="H21" s="27"/>
    </row>
    <row r="22" s="16" customFormat="1" spans="1:8">
      <c r="A22" s="24" t="s">
        <v>1632</v>
      </c>
      <c r="B22" s="25"/>
      <c r="C22" s="26" t="s">
        <v>1633</v>
      </c>
      <c r="D22" s="27"/>
      <c r="E22" s="26"/>
      <c r="F22" s="27"/>
      <c r="G22" s="26"/>
      <c r="H22" s="27"/>
    </row>
    <row r="23" s="16" customFormat="1" spans="1:8">
      <c r="A23" s="24" t="s">
        <v>1634</v>
      </c>
      <c r="B23" s="25"/>
      <c r="C23" s="26" t="s">
        <v>1635</v>
      </c>
      <c r="D23" s="27"/>
      <c r="E23" s="26"/>
      <c r="F23" s="27"/>
      <c r="G23" s="26"/>
      <c r="H23" s="27"/>
    </row>
    <row r="24" s="16" customFormat="1" spans="1:8">
      <c r="A24" s="24" t="s">
        <v>1636</v>
      </c>
      <c r="B24" s="25"/>
      <c r="C24" s="26" t="s">
        <v>1637</v>
      </c>
      <c r="D24" s="27">
        <v>1560</v>
      </c>
      <c r="E24" s="26"/>
      <c r="F24" s="27"/>
      <c r="G24" s="26"/>
      <c r="H24" s="27"/>
    </row>
    <row r="25" s="16" customFormat="1" spans="1:8">
      <c r="A25" s="26" t="s">
        <v>1638</v>
      </c>
      <c r="B25" s="27"/>
      <c r="C25" s="26" t="s">
        <v>1639</v>
      </c>
      <c r="D25" s="27">
        <v>6023</v>
      </c>
      <c r="E25" s="26"/>
      <c r="F25" s="27"/>
      <c r="G25" s="26"/>
      <c r="H25" s="27"/>
    </row>
    <row r="26" s="16" customFormat="1" spans="1:8">
      <c r="A26" s="26" t="s">
        <v>1640</v>
      </c>
      <c r="B26" s="27"/>
      <c r="C26" s="26" t="s">
        <v>1641</v>
      </c>
      <c r="D26" s="27">
        <v>1520</v>
      </c>
      <c r="E26" s="26"/>
      <c r="F26" s="27"/>
      <c r="G26" s="26"/>
      <c r="H26" s="27"/>
    </row>
    <row r="27" s="16" customFormat="1" spans="1:8">
      <c r="A27" s="26" t="s">
        <v>1642</v>
      </c>
      <c r="B27" s="27"/>
      <c r="C27" s="26" t="s">
        <v>1643</v>
      </c>
      <c r="D27" s="27"/>
      <c r="E27" s="26"/>
      <c r="F27" s="27"/>
      <c r="G27" s="26"/>
      <c r="H27" s="27"/>
    </row>
    <row r="28" s="16" customFormat="1" spans="1:8">
      <c r="A28" s="24" t="s">
        <v>1644</v>
      </c>
      <c r="B28" s="25">
        <v>8000</v>
      </c>
      <c r="C28" s="26" t="s">
        <v>1645</v>
      </c>
      <c r="D28" s="27">
        <v>969.8374</v>
      </c>
      <c r="E28" s="26"/>
      <c r="F28" s="27"/>
      <c r="G28" s="26"/>
      <c r="H28" s="27"/>
    </row>
    <row r="29" s="16" customFormat="1" spans="1:8">
      <c r="A29" s="24" t="s">
        <v>1646</v>
      </c>
      <c r="B29" s="25">
        <v>1512.636</v>
      </c>
      <c r="C29" s="26" t="s">
        <v>1647</v>
      </c>
      <c r="D29" s="27">
        <v>4000</v>
      </c>
      <c r="E29" s="26"/>
      <c r="F29" s="27"/>
      <c r="G29" s="26"/>
      <c r="H29" s="27"/>
    </row>
    <row r="30" s="16" customFormat="1" spans="1:8">
      <c r="A30" s="24" t="s">
        <v>1648</v>
      </c>
      <c r="B30" s="25">
        <v>55</v>
      </c>
      <c r="C30" s="26" t="s">
        <v>1649</v>
      </c>
      <c r="D30" s="27"/>
      <c r="E30" s="26"/>
      <c r="F30" s="27"/>
      <c r="G30" s="26"/>
      <c r="H30" s="27"/>
    </row>
    <row r="31" s="16" customFormat="1" spans="1:8">
      <c r="A31" s="24" t="s">
        <v>1650</v>
      </c>
      <c r="B31" s="25"/>
      <c r="C31" s="26" t="s">
        <v>1651</v>
      </c>
      <c r="D31" s="27"/>
      <c r="E31" s="26"/>
      <c r="F31" s="27"/>
      <c r="G31" s="26"/>
      <c r="H31" s="27"/>
    </row>
    <row r="32" s="16" customFormat="1" spans="1:8">
      <c r="A32" s="24" t="s">
        <v>1652</v>
      </c>
      <c r="B32" s="25">
        <v>249</v>
      </c>
      <c r="C32" s="26" t="s">
        <v>1653</v>
      </c>
      <c r="D32" s="27">
        <v>10068</v>
      </c>
      <c r="E32" s="26"/>
      <c r="F32" s="27"/>
      <c r="G32" s="26"/>
      <c r="H32" s="27"/>
    </row>
    <row r="33" s="16" customFormat="1" spans="1:8">
      <c r="A33" s="26"/>
      <c r="B33" s="27"/>
      <c r="C33" s="26" t="s">
        <v>1654</v>
      </c>
      <c r="D33" s="27">
        <v>8357</v>
      </c>
      <c r="E33" s="26"/>
      <c r="F33" s="27"/>
      <c r="G33" s="26"/>
      <c r="H33" s="27"/>
    </row>
    <row r="34" s="16" customFormat="1" spans="1:8">
      <c r="A34" s="26"/>
      <c r="B34" s="27"/>
      <c r="C34" s="26" t="s">
        <v>1655</v>
      </c>
      <c r="D34" s="27"/>
      <c r="E34" s="26"/>
      <c r="F34" s="27"/>
      <c r="G34" s="26"/>
      <c r="H34" s="27"/>
    </row>
    <row r="35" s="16" customFormat="1" spans="1:8">
      <c r="A35" s="26"/>
      <c r="B35" s="27"/>
      <c r="C35" s="26" t="s">
        <v>1656</v>
      </c>
      <c r="D35" s="27"/>
      <c r="E35" s="26"/>
      <c r="F35" s="27"/>
      <c r="G35" s="26"/>
      <c r="H35" s="27"/>
    </row>
    <row r="36" s="16" customFormat="1" spans="1:8">
      <c r="A36" s="26"/>
      <c r="B36" s="27"/>
      <c r="C36" s="26"/>
      <c r="D36" s="27"/>
      <c r="E36" s="26"/>
      <c r="F36" s="27"/>
      <c r="G36" s="26"/>
      <c r="H36" s="27"/>
    </row>
    <row r="37" s="16" customFormat="1" spans="1:8">
      <c r="A37" s="24" t="s">
        <v>1657</v>
      </c>
      <c r="B37" s="25">
        <f>B6+B28+B29+B30+B32</f>
        <v>320171.636</v>
      </c>
      <c r="C37" s="24" t="s">
        <v>1658</v>
      </c>
      <c r="D37" s="25">
        <f>SUM(D6:D35)</f>
        <v>320171.8374</v>
      </c>
      <c r="E37" s="24" t="s">
        <v>1658</v>
      </c>
      <c r="F37" s="25">
        <f>F6+F10+F21</f>
        <v>320171.872498</v>
      </c>
      <c r="G37" s="24" t="s">
        <v>1658</v>
      </c>
      <c r="H37" s="25">
        <f>SUM(H6:H20)</f>
        <v>320171.925291</v>
      </c>
    </row>
    <row r="38" s="16" customFormat="1" spans="1:8">
      <c r="A38" s="24" t="s">
        <v>1659</v>
      </c>
      <c r="B38" s="25"/>
      <c r="C38" s="24" t="s">
        <v>1660</v>
      </c>
      <c r="D38" s="25"/>
      <c r="E38" s="24" t="s">
        <v>1660</v>
      </c>
      <c r="F38" s="25"/>
      <c r="G38" s="24" t="s">
        <v>1660</v>
      </c>
      <c r="H38" s="25"/>
    </row>
    <row r="39" s="16" customFormat="1" spans="1:8">
      <c r="A39" s="26"/>
      <c r="B39" s="27"/>
      <c r="C39" s="26"/>
      <c r="D39" s="27"/>
      <c r="E39" s="24"/>
      <c r="F39" s="25"/>
      <c r="G39" s="24"/>
      <c r="H39" s="25"/>
    </row>
    <row r="40" s="16" customFormat="1" spans="1:8">
      <c r="A40" s="24" t="s">
        <v>1661</v>
      </c>
      <c r="B40" s="25">
        <f>B37+B38</f>
        <v>320171.636</v>
      </c>
      <c r="C40" s="24" t="s">
        <v>1662</v>
      </c>
      <c r="D40" s="25">
        <v>320172</v>
      </c>
      <c r="E40" s="24" t="s">
        <v>1662</v>
      </c>
      <c r="F40" s="25">
        <v>320172</v>
      </c>
      <c r="G40" s="24" t="s">
        <v>1662</v>
      </c>
      <c r="H40" s="25">
        <v>320172</v>
      </c>
    </row>
  </sheetData>
  <mergeCells count="5">
    <mergeCell ref="A2:H2"/>
    <mergeCell ref="A3:C3"/>
    <mergeCell ref="G3:H3"/>
    <mergeCell ref="A4:B4"/>
    <mergeCell ref="C4:H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showZeros="0" workbookViewId="0">
      <selection activeCell="N5" sqref="N5"/>
    </sheetView>
  </sheetViews>
  <sheetFormatPr defaultColWidth="9" defaultRowHeight="13.5"/>
  <cols>
    <col min="1" max="1" width="20.875" customWidth="1"/>
    <col min="2" max="2" width="14.75" customWidth="1"/>
    <col min="4" max="4" width="12.25" customWidth="1"/>
    <col min="5" max="5" width="16.5" customWidth="1"/>
    <col min="6" max="6" width="14.375" customWidth="1"/>
  </cols>
  <sheetData>
    <row r="1" s="1" customFormat="1" ht="28.5" customHeight="1" spans="1:10">
      <c r="A1" s="2" t="s">
        <v>1663</v>
      </c>
      <c r="B1" s="3"/>
      <c r="C1" s="3"/>
      <c r="D1" s="3"/>
      <c r="E1" s="3"/>
      <c r="F1" s="3"/>
      <c r="G1" s="3"/>
      <c r="H1" s="4"/>
      <c r="I1" s="4"/>
      <c r="J1" s="4"/>
    </row>
    <row r="2" s="1" customFormat="1" ht="33.6" customHeight="1" spans="1:10">
      <c r="A2" s="5" t="s">
        <v>1664</v>
      </c>
      <c r="B2" s="5"/>
      <c r="C2" s="5"/>
      <c r="D2" s="5"/>
      <c r="E2" s="5"/>
      <c r="F2" s="5"/>
      <c r="G2" s="6"/>
      <c r="H2" s="6"/>
      <c r="I2" s="6"/>
      <c r="J2" s="6"/>
    </row>
    <row r="3" s="1" customFormat="1" ht="18" customHeight="1" spans="1:6">
      <c r="A3" s="7"/>
      <c r="B3" s="7"/>
      <c r="C3" s="7"/>
      <c r="D3" s="7"/>
      <c r="E3" s="7"/>
      <c r="F3" s="8" t="s">
        <v>2</v>
      </c>
    </row>
    <row r="4" s="1" customFormat="1" ht="20.25" customHeight="1" spans="1:6">
      <c r="A4" s="9" t="s">
        <v>136</v>
      </c>
      <c r="B4" s="9" t="s">
        <v>1665</v>
      </c>
      <c r="C4" s="9" t="s">
        <v>1666</v>
      </c>
      <c r="D4" s="9"/>
      <c r="E4" s="9"/>
      <c r="F4" s="9" t="s">
        <v>1667</v>
      </c>
    </row>
    <row r="5" s="1" customFormat="1" ht="31.9" customHeight="1" spans="1:6">
      <c r="A5" s="9"/>
      <c r="B5" s="9"/>
      <c r="C5" s="9" t="s">
        <v>1541</v>
      </c>
      <c r="D5" s="9" t="s">
        <v>1668</v>
      </c>
      <c r="E5" s="9" t="s">
        <v>1669</v>
      </c>
      <c r="F5" s="9"/>
    </row>
    <row r="6" s="1" customFormat="1" ht="31.9" customHeight="1" spans="1:6">
      <c r="A6" s="10" t="s">
        <v>1011</v>
      </c>
      <c r="B6" s="11">
        <f>C6+F6</f>
        <v>1125.396339</v>
      </c>
      <c r="C6" s="11">
        <f>D6+E6</f>
        <v>938.87725</v>
      </c>
      <c r="D6" s="11">
        <f>SUM(D7:D109)</f>
        <v>301.56</v>
      </c>
      <c r="E6" s="11">
        <f>SUM(E7:E109)</f>
        <v>637.31725</v>
      </c>
      <c r="F6" s="11">
        <f>SUM(F7:F109)</f>
        <v>186.519089</v>
      </c>
    </row>
    <row r="7" ht="23.25" customHeight="1" spans="1:6">
      <c r="A7" s="12" t="s">
        <v>1033</v>
      </c>
      <c r="B7" s="11">
        <f t="shared" ref="B7:B38" si="0">C7+F7</f>
        <v>4.293799</v>
      </c>
      <c r="C7" s="11">
        <f t="shared" ref="C7:C38" si="1">D7+E7</f>
        <v>3.993999</v>
      </c>
      <c r="D7" s="11">
        <v>0</v>
      </c>
      <c r="E7" s="11">
        <v>3.993999</v>
      </c>
      <c r="F7" s="11">
        <v>0.2998</v>
      </c>
    </row>
    <row r="8" ht="23.25" customHeight="1" spans="1:6">
      <c r="A8" s="13" t="s">
        <v>770</v>
      </c>
      <c r="B8" s="11">
        <f t="shared" si="0"/>
        <v>2.564686</v>
      </c>
      <c r="C8" s="11">
        <f t="shared" si="1"/>
        <v>2.564686</v>
      </c>
      <c r="D8" s="11">
        <v>0</v>
      </c>
      <c r="E8" s="11">
        <v>2.564686</v>
      </c>
      <c r="F8" s="11">
        <v>0</v>
      </c>
    </row>
    <row r="9" ht="23.25" customHeight="1" spans="1:6">
      <c r="A9" s="13" t="s">
        <v>789</v>
      </c>
      <c r="B9" s="11">
        <f t="shared" si="0"/>
        <v>0.5758</v>
      </c>
      <c r="C9" s="11">
        <f t="shared" si="1"/>
        <v>0.202</v>
      </c>
      <c r="D9" s="11">
        <v>0</v>
      </c>
      <c r="E9" s="11">
        <v>0.202</v>
      </c>
      <c r="F9" s="11">
        <v>0.3738</v>
      </c>
    </row>
    <row r="10" ht="23.25" customHeight="1" spans="1:6">
      <c r="A10" s="13" t="s">
        <v>798</v>
      </c>
      <c r="B10" s="11">
        <f t="shared" si="0"/>
        <v>18.852</v>
      </c>
      <c r="C10" s="11">
        <f t="shared" si="1"/>
        <v>7.05</v>
      </c>
      <c r="D10" s="11">
        <v>0</v>
      </c>
      <c r="E10" s="11">
        <v>7.05</v>
      </c>
      <c r="F10" s="11">
        <v>11.802</v>
      </c>
    </row>
    <row r="11" ht="23.25" customHeight="1" spans="1:6">
      <c r="A11" s="13" t="s">
        <v>814</v>
      </c>
      <c r="B11" s="11">
        <f t="shared" si="0"/>
        <v>0.7</v>
      </c>
      <c r="C11" s="11">
        <f t="shared" si="1"/>
        <v>0</v>
      </c>
      <c r="D11" s="11">
        <v>0</v>
      </c>
      <c r="E11" s="11">
        <v>0</v>
      </c>
      <c r="F11" s="11">
        <v>0.7</v>
      </c>
    </row>
    <row r="12" ht="23.25" customHeight="1" spans="1:6">
      <c r="A12" s="13" t="s">
        <v>821</v>
      </c>
      <c r="B12" s="11">
        <f t="shared" si="0"/>
        <v>5.2063</v>
      </c>
      <c r="C12" s="11">
        <f t="shared" si="1"/>
        <v>3</v>
      </c>
      <c r="D12" s="11">
        <v>0</v>
      </c>
      <c r="E12" s="11">
        <v>3</v>
      </c>
      <c r="F12" s="11">
        <v>2.2063</v>
      </c>
    </row>
    <row r="13" ht="23.25" customHeight="1" spans="1:6">
      <c r="A13" s="13" t="s">
        <v>1670</v>
      </c>
      <c r="B13" s="11">
        <f t="shared" si="0"/>
        <v>7.623804</v>
      </c>
      <c r="C13" s="11">
        <f t="shared" si="1"/>
        <v>3.217704</v>
      </c>
      <c r="D13" s="11">
        <v>0</v>
      </c>
      <c r="E13" s="11">
        <v>3.217704</v>
      </c>
      <c r="F13" s="11">
        <v>4.4061</v>
      </c>
    </row>
    <row r="14" ht="23.25" customHeight="1" spans="1:6">
      <c r="A14" s="13" t="s">
        <v>1671</v>
      </c>
      <c r="B14" s="11">
        <f t="shared" si="0"/>
        <v>1.112282</v>
      </c>
      <c r="C14" s="11">
        <f t="shared" si="1"/>
        <v>0.836482</v>
      </c>
      <c r="D14" s="11">
        <v>0</v>
      </c>
      <c r="E14" s="11">
        <v>0.836482</v>
      </c>
      <c r="F14" s="11">
        <v>0.2758</v>
      </c>
    </row>
    <row r="15" ht="23.25" customHeight="1" spans="1:6">
      <c r="A15" s="13" t="s">
        <v>1672</v>
      </c>
      <c r="B15" s="11">
        <f t="shared" si="0"/>
        <v>2.410012</v>
      </c>
      <c r="C15" s="11">
        <f t="shared" si="1"/>
        <v>2.410012</v>
      </c>
      <c r="D15" s="11">
        <v>0</v>
      </c>
      <c r="E15" s="11">
        <v>2.410012</v>
      </c>
      <c r="F15" s="11">
        <v>0</v>
      </c>
    </row>
    <row r="16" ht="23.25" customHeight="1" spans="1:6">
      <c r="A16" s="13" t="s">
        <v>1673</v>
      </c>
      <c r="B16" s="11">
        <f t="shared" si="0"/>
        <v>1.80218</v>
      </c>
      <c r="C16" s="11">
        <f t="shared" si="1"/>
        <v>1.80218</v>
      </c>
      <c r="D16" s="11">
        <v>0</v>
      </c>
      <c r="E16" s="11">
        <v>1.80218</v>
      </c>
      <c r="F16" s="11">
        <v>0</v>
      </c>
    </row>
    <row r="17" ht="23.25" customHeight="1" spans="1:6">
      <c r="A17" s="13" t="s">
        <v>1674</v>
      </c>
      <c r="B17" s="11">
        <f t="shared" si="0"/>
        <v>7.052029</v>
      </c>
      <c r="C17" s="11">
        <f t="shared" si="1"/>
        <v>5.938729</v>
      </c>
      <c r="D17" s="11"/>
      <c r="E17" s="11">
        <v>5.938729</v>
      </c>
      <c r="F17" s="11">
        <v>1.1133</v>
      </c>
    </row>
    <row r="18" ht="23.25" customHeight="1" spans="1:6">
      <c r="A18" s="13" t="s">
        <v>1675</v>
      </c>
      <c r="B18" s="11">
        <f t="shared" si="0"/>
        <v>0.039</v>
      </c>
      <c r="C18" s="11">
        <f t="shared" si="1"/>
        <v>0</v>
      </c>
      <c r="D18" s="11">
        <v>0</v>
      </c>
      <c r="E18" s="11">
        <v>0</v>
      </c>
      <c r="F18" s="11">
        <v>0.039</v>
      </c>
    </row>
    <row r="19" ht="23.25" customHeight="1" spans="1:6">
      <c r="A19" s="13" t="s">
        <v>1676</v>
      </c>
      <c r="B19" s="11">
        <f t="shared" si="0"/>
        <v>5.400674</v>
      </c>
      <c r="C19" s="11">
        <f t="shared" si="1"/>
        <v>4.940874</v>
      </c>
      <c r="D19" s="11">
        <v>0</v>
      </c>
      <c r="E19" s="11">
        <v>4.940874</v>
      </c>
      <c r="F19" s="11">
        <v>0.4598</v>
      </c>
    </row>
    <row r="20" ht="23.25" customHeight="1" spans="1:6">
      <c r="A20" s="13" t="s">
        <v>500</v>
      </c>
      <c r="B20" s="11">
        <f t="shared" si="0"/>
        <v>4.2526</v>
      </c>
      <c r="C20" s="11">
        <f t="shared" si="1"/>
        <v>3</v>
      </c>
      <c r="D20" s="11">
        <v>0</v>
      </c>
      <c r="E20" s="11">
        <v>3</v>
      </c>
      <c r="F20" s="11">
        <v>1.2526</v>
      </c>
    </row>
    <row r="21" ht="23.25" customHeight="1" spans="1:6">
      <c r="A21" s="13" t="s">
        <v>1677</v>
      </c>
      <c r="B21" s="11">
        <f t="shared" si="0"/>
        <v>0.8631</v>
      </c>
      <c r="C21" s="11">
        <f t="shared" si="1"/>
        <v>0</v>
      </c>
      <c r="D21" s="11">
        <v>0</v>
      </c>
      <c r="E21" s="11">
        <v>0</v>
      </c>
      <c r="F21" s="11">
        <v>0.8631</v>
      </c>
    </row>
    <row r="22" ht="23.25" customHeight="1" spans="1:6">
      <c r="A22" s="13" t="s">
        <v>1120</v>
      </c>
      <c r="B22" s="11">
        <f t="shared" si="0"/>
        <v>1.926</v>
      </c>
      <c r="C22" s="11">
        <f t="shared" si="1"/>
        <v>1.7823</v>
      </c>
      <c r="D22" s="11">
        <v>0</v>
      </c>
      <c r="E22" s="11">
        <v>1.7823</v>
      </c>
      <c r="F22" s="11">
        <v>0.1437</v>
      </c>
    </row>
    <row r="23" ht="23.25" customHeight="1" spans="1:6">
      <c r="A23" s="13" t="s">
        <v>485</v>
      </c>
      <c r="B23" s="11">
        <f t="shared" si="0"/>
        <v>0.8051</v>
      </c>
      <c r="C23" s="11">
        <f t="shared" si="1"/>
        <v>0</v>
      </c>
      <c r="D23" s="11">
        <v>0</v>
      </c>
      <c r="E23" s="11">
        <v>0</v>
      </c>
      <c r="F23" s="11">
        <v>0.8051</v>
      </c>
    </row>
    <row r="24" ht="23.25" customHeight="1" spans="1:6">
      <c r="A24" s="13" t="s">
        <v>1373</v>
      </c>
      <c r="B24" s="11">
        <f t="shared" si="0"/>
        <v>1.363067</v>
      </c>
      <c r="C24" s="11">
        <f t="shared" si="1"/>
        <v>1.237067</v>
      </c>
      <c r="D24" s="11">
        <v>0</v>
      </c>
      <c r="E24" s="11">
        <v>1.237067</v>
      </c>
      <c r="F24" s="11">
        <v>0.126</v>
      </c>
    </row>
    <row r="25" ht="23.25" customHeight="1" spans="1:6">
      <c r="A25" s="13" t="s">
        <v>1678</v>
      </c>
      <c r="B25" s="11">
        <f t="shared" si="0"/>
        <v>6.310046</v>
      </c>
      <c r="C25" s="11">
        <f t="shared" si="1"/>
        <v>3.505746</v>
      </c>
      <c r="D25" s="11">
        <v>0</v>
      </c>
      <c r="E25" s="11">
        <v>3.505746</v>
      </c>
      <c r="F25" s="11">
        <v>2.8043</v>
      </c>
    </row>
    <row r="26" ht="23.25" customHeight="1" spans="1:6">
      <c r="A26" s="13" t="s">
        <v>1402</v>
      </c>
      <c r="B26" s="11">
        <f t="shared" si="0"/>
        <v>12.98665</v>
      </c>
      <c r="C26" s="11">
        <f t="shared" si="1"/>
        <v>7.56815</v>
      </c>
      <c r="D26" s="11">
        <v>0</v>
      </c>
      <c r="E26" s="11">
        <v>7.56815</v>
      </c>
      <c r="F26" s="11">
        <v>5.4185</v>
      </c>
    </row>
    <row r="27" ht="23.25" customHeight="1" spans="1:6">
      <c r="A27" s="13" t="s">
        <v>740</v>
      </c>
      <c r="B27" s="11">
        <f t="shared" si="0"/>
        <v>4.651645</v>
      </c>
      <c r="C27" s="11">
        <f t="shared" si="1"/>
        <v>3.315845</v>
      </c>
      <c r="D27" s="11">
        <v>0</v>
      </c>
      <c r="E27" s="11">
        <v>3.315845</v>
      </c>
      <c r="F27" s="11">
        <v>1.3358</v>
      </c>
    </row>
    <row r="28" ht="23.25" customHeight="1" spans="1:6">
      <c r="A28" s="13" t="s">
        <v>1679</v>
      </c>
      <c r="B28" s="11">
        <f t="shared" si="0"/>
        <v>0.8128</v>
      </c>
      <c r="C28" s="11">
        <f t="shared" si="1"/>
        <v>0</v>
      </c>
      <c r="D28" s="11">
        <v>0</v>
      </c>
      <c r="E28" s="11">
        <v>0</v>
      </c>
      <c r="F28" s="11">
        <v>0.8128</v>
      </c>
    </row>
    <row r="29" ht="23.25" customHeight="1" spans="1:6">
      <c r="A29" s="13" t="s">
        <v>1680</v>
      </c>
      <c r="B29" s="11">
        <f t="shared" si="0"/>
        <v>0</v>
      </c>
      <c r="C29" s="11">
        <f t="shared" si="1"/>
        <v>0</v>
      </c>
      <c r="D29" s="11">
        <v>0</v>
      </c>
      <c r="E29" s="11">
        <v>0</v>
      </c>
      <c r="F29" s="11">
        <v>0</v>
      </c>
    </row>
    <row r="30" ht="23.25" customHeight="1" spans="1:6">
      <c r="A30" s="13" t="s">
        <v>1681</v>
      </c>
      <c r="B30" s="11">
        <f t="shared" si="0"/>
        <v>43.062688</v>
      </c>
      <c r="C30" s="11">
        <f t="shared" si="1"/>
        <v>39.904188</v>
      </c>
      <c r="D30" s="11">
        <v>0</v>
      </c>
      <c r="E30" s="11">
        <v>39.904188</v>
      </c>
      <c r="F30" s="11">
        <v>3.1585</v>
      </c>
    </row>
    <row r="31" ht="23.25" customHeight="1" spans="1:6">
      <c r="A31" s="13" t="s">
        <v>1682</v>
      </c>
      <c r="B31" s="11">
        <f t="shared" si="0"/>
        <v>2.5032</v>
      </c>
      <c r="C31" s="11">
        <f t="shared" si="1"/>
        <v>1.5</v>
      </c>
      <c r="D31" s="11">
        <v>0</v>
      </c>
      <c r="E31" s="11">
        <v>1.5</v>
      </c>
      <c r="F31" s="11">
        <v>1.0032</v>
      </c>
    </row>
    <row r="32" ht="23.25" customHeight="1" spans="1:6">
      <c r="A32" s="13" t="s">
        <v>290</v>
      </c>
      <c r="B32" s="11">
        <f t="shared" si="0"/>
        <v>5.136032</v>
      </c>
      <c r="C32" s="11">
        <f t="shared" si="1"/>
        <v>3.923032</v>
      </c>
      <c r="D32" s="11">
        <v>0</v>
      </c>
      <c r="E32" s="11">
        <v>3.923032</v>
      </c>
      <c r="F32" s="11">
        <v>1.213</v>
      </c>
    </row>
    <row r="33" ht="23.25" customHeight="1" spans="1:6">
      <c r="A33" s="13" t="s">
        <v>1683</v>
      </c>
      <c r="B33" s="11">
        <f t="shared" si="0"/>
        <v>14.521206</v>
      </c>
      <c r="C33" s="11">
        <f t="shared" si="1"/>
        <v>7.935806</v>
      </c>
      <c r="D33" s="11">
        <v>0</v>
      </c>
      <c r="E33" s="11">
        <v>7.935806</v>
      </c>
      <c r="F33" s="11">
        <v>6.5854</v>
      </c>
    </row>
    <row r="34" ht="23.25" customHeight="1" spans="1:6">
      <c r="A34" s="13" t="s">
        <v>1684</v>
      </c>
      <c r="B34" s="11">
        <f t="shared" si="0"/>
        <v>0</v>
      </c>
      <c r="C34" s="11">
        <f t="shared" si="1"/>
        <v>0</v>
      </c>
      <c r="D34" s="11">
        <v>0</v>
      </c>
      <c r="E34" s="11">
        <v>0</v>
      </c>
      <c r="F34" s="11">
        <v>0</v>
      </c>
    </row>
    <row r="35" ht="23.25" customHeight="1" spans="1:6">
      <c r="A35" s="13" t="s">
        <v>286</v>
      </c>
      <c r="B35" s="11">
        <f t="shared" si="0"/>
        <v>2.432469</v>
      </c>
      <c r="C35" s="11">
        <f t="shared" si="1"/>
        <v>1.730669</v>
      </c>
      <c r="D35" s="11">
        <v>0</v>
      </c>
      <c r="E35" s="11">
        <v>1.730669</v>
      </c>
      <c r="F35" s="11">
        <v>0.7018</v>
      </c>
    </row>
    <row r="36" ht="23.25" customHeight="1" spans="1:6">
      <c r="A36" s="13" t="s">
        <v>1024</v>
      </c>
      <c r="B36" s="11">
        <f t="shared" si="0"/>
        <v>29.626532</v>
      </c>
      <c r="C36" s="11">
        <f t="shared" si="1"/>
        <v>29.062332</v>
      </c>
      <c r="D36" s="11">
        <v>25.92</v>
      </c>
      <c r="E36" s="11">
        <v>3.142332</v>
      </c>
      <c r="F36" s="11">
        <v>0.5642</v>
      </c>
    </row>
    <row r="37" ht="23.25" customHeight="1" spans="1:6">
      <c r="A37" s="13" t="s">
        <v>1685</v>
      </c>
      <c r="B37" s="11">
        <f t="shared" si="0"/>
        <v>0.8</v>
      </c>
      <c r="C37" s="11">
        <f t="shared" si="1"/>
        <v>0</v>
      </c>
      <c r="D37" s="11">
        <v>0</v>
      </c>
      <c r="E37" s="11">
        <v>0</v>
      </c>
      <c r="F37" s="11">
        <v>0.8</v>
      </c>
    </row>
    <row r="38" ht="23.25" customHeight="1" spans="1:6">
      <c r="A38" s="13" t="s">
        <v>1686</v>
      </c>
      <c r="B38" s="11">
        <f t="shared" si="0"/>
        <v>0.322</v>
      </c>
      <c r="C38" s="11">
        <f t="shared" si="1"/>
        <v>0</v>
      </c>
      <c r="D38" s="11">
        <v>0</v>
      </c>
      <c r="E38" s="11">
        <v>0</v>
      </c>
      <c r="F38" s="11">
        <v>0.322</v>
      </c>
    </row>
    <row r="39" ht="23.25" customHeight="1" spans="1:6">
      <c r="A39" s="13" t="s">
        <v>1687</v>
      </c>
      <c r="B39" s="11">
        <f t="shared" ref="B39:B70" si="2">C39+F39</f>
        <v>1.3787</v>
      </c>
      <c r="C39" s="11">
        <f t="shared" ref="C39:C70" si="3">D39+E39</f>
        <v>0</v>
      </c>
      <c r="D39" s="11">
        <v>0</v>
      </c>
      <c r="E39" s="11">
        <v>0</v>
      </c>
      <c r="F39" s="11">
        <v>1.3787</v>
      </c>
    </row>
    <row r="40" ht="23.25" customHeight="1" spans="1:6">
      <c r="A40" s="13" t="s">
        <v>224</v>
      </c>
      <c r="B40" s="11">
        <f t="shared" si="2"/>
        <v>0</v>
      </c>
      <c r="C40" s="11">
        <f t="shared" si="3"/>
        <v>0</v>
      </c>
      <c r="D40" s="11">
        <v>0</v>
      </c>
      <c r="E40" s="11">
        <v>0</v>
      </c>
      <c r="F40" s="11">
        <v>0</v>
      </c>
    </row>
    <row r="41" ht="23.25" customHeight="1" spans="1:6">
      <c r="A41" s="13" t="s">
        <v>1688</v>
      </c>
      <c r="B41" s="11">
        <f t="shared" si="2"/>
        <v>0.202</v>
      </c>
      <c r="C41" s="11">
        <f t="shared" si="3"/>
        <v>0</v>
      </c>
      <c r="D41" s="11">
        <v>0</v>
      </c>
      <c r="E41" s="11">
        <v>0</v>
      </c>
      <c r="F41" s="11">
        <v>0.202</v>
      </c>
    </row>
    <row r="42" ht="23.25" customHeight="1" spans="1:6">
      <c r="A42" s="13" t="s">
        <v>536</v>
      </c>
      <c r="B42" s="11">
        <f t="shared" si="2"/>
        <v>4.776345</v>
      </c>
      <c r="C42" s="11">
        <f t="shared" si="3"/>
        <v>3.566445</v>
      </c>
      <c r="D42" s="11">
        <v>0</v>
      </c>
      <c r="E42" s="11">
        <v>3.566445</v>
      </c>
      <c r="F42" s="11">
        <v>1.2099</v>
      </c>
    </row>
    <row r="43" ht="23.25" customHeight="1" spans="1:6">
      <c r="A43" s="13" t="s">
        <v>1689</v>
      </c>
      <c r="B43" s="11">
        <f t="shared" si="2"/>
        <v>0</v>
      </c>
      <c r="C43" s="11">
        <f t="shared" si="3"/>
        <v>0</v>
      </c>
      <c r="D43" s="11">
        <v>0</v>
      </c>
      <c r="E43" s="11">
        <v>0</v>
      </c>
      <c r="F43" s="11">
        <v>0</v>
      </c>
    </row>
    <row r="44" ht="23.25" customHeight="1" spans="1:6">
      <c r="A44" s="13" t="s">
        <v>1298</v>
      </c>
      <c r="B44" s="11">
        <f t="shared" si="2"/>
        <v>4.390314</v>
      </c>
      <c r="C44" s="11">
        <f t="shared" si="3"/>
        <v>3.732514</v>
      </c>
      <c r="D44" s="11">
        <v>0</v>
      </c>
      <c r="E44" s="11">
        <v>3.732514</v>
      </c>
      <c r="F44" s="11">
        <v>0.6578</v>
      </c>
    </row>
    <row r="45" ht="23.25" customHeight="1" spans="1:6">
      <c r="A45" s="13" t="s">
        <v>1690</v>
      </c>
      <c r="B45" s="11">
        <f t="shared" si="2"/>
        <v>18.9874</v>
      </c>
      <c r="C45" s="11">
        <f t="shared" si="3"/>
        <v>4.5</v>
      </c>
      <c r="D45" s="11">
        <v>0</v>
      </c>
      <c r="E45" s="11">
        <v>4.5</v>
      </c>
      <c r="F45" s="11">
        <v>14.4874</v>
      </c>
    </row>
    <row r="46" ht="23.25" customHeight="1" spans="1:6">
      <c r="A46" s="13" t="s">
        <v>367</v>
      </c>
      <c r="B46" s="11">
        <f t="shared" si="2"/>
        <v>23.192561</v>
      </c>
      <c r="C46" s="11">
        <f t="shared" si="3"/>
        <v>20.581061</v>
      </c>
      <c r="D46" s="11"/>
      <c r="E46" s="11">
        <v>20.581061</v>
      </c>
      <c r="F46" s="11">
        <v>2.6115</v>
      </c>
    </row>
    <row r="47" ht="23.25" customHeight="1" spans="1:6">
      <c r="A47" s="13" t="s">
        <v>1691</v>
      </c>
      <c r="B47" s="11">
        <f t="shared" si="2"/>
        <v>0</v>
      </c>
      <c r="C47" s="11">
        <f t="shared" si="3"/>
        <v>0</v>
      </c>
      <c r="D47" s="11">
        <v>0</v>
      </c>
      <c r="E47" s="11">
        <v>0</v>
      </c>
      <c r="F47" s="11">
        <v>0</v>
      </c>
    </row>
    <row r="48" ht="23.25" customHeight="1" spans="1:6">
      <c r="A48" s="13" t="s">
        <v>1692</v>
      </c>
      <c r="B48" s="11">
        <f t="shared" si="2"/>
        <v>4.657089</v>
      </c>
      <c r="C48" s="11">
        <f t="shared" si="3"/>
        <v>3.393489</v>
      </c>
      <c r="D48" s="11">
        <v>0</v>
      </c>
      <c r="E48" s="11">
        <v>3.393489</v>
      </c>
      <c r="F48" s="11">
        <v>1.2636</v>
      </c>
    </row>
    <row r="49" ht="23.25" customHeight="1" spans="1:6">
      <c r="A49" s="13" t="s">
        <v>1693</v>
      </c>
      <c r="B49" s="11">
        <f t="shared" si="2"/>
        <v>0</v>
      </c>
      <c r="C49" s="11">
        <f t="shared" si="3"/>
        <v>0</v>
      </c>
      <c r="D49" s="11">
        <v>0</v>
      </c>
      <c r="E49" s="11">
        <v>0</v>
      </c>
      <c r="F49" s="11">
        <v>0</v>
      </c>
    </row>
    <row r="50" ht="23.25" customHeight="1" spans="1:6">
      <c r="A50" s="13" t="s">
        <v>1694</v>
      </c>
      <c r="B50" s="11">
        <f t="shared" si="2"/>
        <v>3.4248</v>
      </c>
      <c r="C50" s="11">
        <f t="shared" si="3"/>
        <v>2.55</v>
      </c>
      <c r="D50" s="11">
        <v>0</v>
      </c>
      <c r="E50" s="11">
        <v>2.55</v>
      </c>
      <c r="F50" s="11">
        <v>0.8748</v>
      </c>
    </row>
    <row r="51" ht="23.25" customHeight="1" spans="1:6">
      <c r="A51" s="13" t="s">
        <v>838</v>
      </c>
      <c r="B51" s="11">
        <f t="shared" si="2"/>
        <v>0</v>
      </c>
      <c r="C51" s="11">
        <f t="shared" si="3"/>
        <v>0</v>
      </c>
      <c r="D51" s="11">
        <v>0</v>
      </c>
      <c r="E51" s="11">
        <v>0</v>
      </c>
      <c r="F51" s="11">
        <v>0</v>
      </c>
    </row>
    <row r="52" ht="23.25" customHeight="1" spans="1:6">
      <c r="A52" s="13" t="s">
        <v>1695</v>
      </c>
      <c r="B52" s="11">
        <f t="shared" si="2"/>
        <v>0.3086</v>
      </c>
      <c r="C52" s="11">
        <f t="shared" si="3"/>
        <v>0</v>
      </c>
      <c r="D52" s="11">
        <v>0</v>
      </c>
      <c r="E52" s="11">
        <v>0</v>
      </c>
      <c r="F52" s="11">
        <v>0.3086</v>
      </c>
    </row>
    <row r="53" ht="23.25" customHeight="1" spans="1:6">
      <c r="A53" s="13" t="s">
        <v>852</v>
      </c>
      <c r="B53" s="11">
        <f t="shared" si="2"/>
        <v>0</v>
      </c>
      <c r="C53" s="11">
        <f t="shared" si="3"/>
        <v>0</v>
      </c>
      <c r="D53" s="11">
        <v>0</v>
      </c>
      <c r="E53" s="11">
        <v>0</v>
      </c>
      <c r="F53" s="11">
        <v>0</v>
      </c>
    </row>
    <row r="54" ht="23.25" customHeight="1" spans="1:6">
      <c r="A54" s="13" t="s">
        <v>1696</v>
      </c>
      <c r="B54" s="11">
        <f t="shared" si="2"/>
        <v>0</v>
      </c>
      <c r="C54" s="11">
        <f t="shared" si="3"/>
        <v>0</v>
      </c>
      <c r="D54" s="11">
        <v>0</v>
      </c>
      <c r="E54" s="11">
        <v>0</v>
      </c>
      <c r="F54" s="11">
        <v>0</v>
      </c>
    </row>
    <row r="55" ht="23.25" customHeight="1" spans="1:6">
      <c r="A55" s="13" t="s">
        <v>1697</v>
      </c>
      <c r="B55" s="11">
        <f t="shared" si="2"/>
        <v>8.583641</v>
      </c>
      <c r="C55" s="11">
        <f t="shared" si="3"/>
        <v>2.459741</v>
      </c>
      <c r="D55" s="11">
        <v>0</v>
      </c>
      <c r="E55" s="11">
        <v>2.459741</v>
      </c>
      <c r="F55" s="11">
        <v>6.1239</v>
      </c>
    </row>
    <row r="56" ht="23.25" customHeight="1" spans="1:6">
      <c r="A56" s="13" t="s">
        <v>1698</v>
      </c>
      <c r="B56" s="11">
        <f t="shared" si="2"/>
        <v>0.361686</v>
      </c>
      <c r="C56" s="11">
        <f t="shared" si="3"/>
        <v>0.361686</v>
      </c>
      <c r="D56" s="11">
        <v>0</v>
      </c>
      <c r="E56" s="11">
        <v>0.361686</v>
      </c>
      <c r="F56" s="11">
        <v>0</v>
      </c>
    </row>
    <row r="57" ht="23.25" customHeight="1" spans="1:6">
      <c r="A57" s="13" t="s">
        <v>1699</v>
      </c>
      <c r="B57" s="11">
        <f t="shared" si="2"/>
        <v>0.0433</v>
      </c>
      <c r="C57" s="11">
        <f t="shared" si="3"/>
        <v>0</v>
      </c>
      <c r="D57" s="11">
        <v>0</v>
      </c>
      <c r="E57" s="11">
        <v>0</v>
      </c>
      <c r="F57" s="11">
        <v>0.0433</v>
      </c>
    </row>
    <row r="58" ht="23.25" customHeight="1" spans="1:6">
      <c r="A58" s="13" t="s">
        <v>614</v>
      </c>
      <c r="B58" s="11">
        <f t="shared" si="2"/>
        <v>0</v>
      </c>
      <c r="C58" s="11">
        <f t="shared" si="3"/>
        <v>0</v>
      </c>
      <c r="D58" s="11">
        <v>0</v>
      </c>
      <c r="E58" s="11">
        <v>0</v>
      </c>
      <c r="F58" s="11">
        <v>0</v>
      </c>
    </row>
    <row r="59" ht="23.25" customHeight="1" spans="1:6">
      <c r="A59" s="13" t="s">
        <v>616</v>
      </c>
      <c r="B59" s="11">
        <f t="shared" si="2"/>
        <v>4.1705</v>
      </c>
      <c r="C59" s="11">
        <f t="shared" si="3"/>
        <v>1.6798</v>
      </c>
      <c r="D59" s="11">
        <v>0</v>
      </c>
      <c r="E59" s="11">
        <v>1.6798</v>
      </c>
      <c r="F59" s="11">
        <v>2.4907</v>
      </c>
    </row>
    <row r="60" ht="23.25" customHeight="1" spans="1:6">
      <c r="A60" s="13" t="s">
        <v>637</v>
      </c>
      <c r="B60" s="11">
        <f t="shared" si="2"/>
        <v>11.8562</v>
      </c>
      <c r="C60" s="11">
        <f t="shared" si="3"/>
        <v>6.3741</v>
      </c>
      <c r="D60" s="11">
        <v>0</v>
      </c>
      <c r="E60" s="11">
        <v>6.3741</v>
      </c>
      <c r="F60" s="11">
        <v>5.4821</v>
      </c>
    </row>
    <row r="61" ht="23.25" customHeight="1" spans="1:6">
      <c r="A61" s="13" t="s">
        <v>627</v>
      </c>
      <c r="B61" s="11">
        <f t="shared" si="2"/>
        <v>3.146471</v>
      </c>
      <c r="C61" s="11">
        <f t="shared" si="3"/>
        <v>2.317971</v>
      </c>
      <c r="D61" s="11">
        <v>0</v>
      </c>
      <c r="E61" s="11">
        <v>2.317971</v>
      </c>
      <c r="F61" s="11">
        <v>0.8285</v>
      </c>
    </row>
    <row r="62" ht="23.25" customHeight="1" spans="1:6">
      <c r="A62" s="13" t="s">
        <v>604</v>
      </c>
      <c r="B62" s="11">
        <f t="shared" si="2"/>
        <v>1.123079</v>
      </c>
      <c r="C62" s="11">
        <f t="shared" si="3"/>
        <v>1.123079</v>
      </c>
      <c r="D62" s="11">
        <v>0</v>
      </c>
      <c r="E62" s="11">
        <v>1.123079</v>
      </c>
      <c r="F62" s="11">
        <v>0</v>
      </c>
    </row>
    <row r="63" ht="23.25" customHeight="1" spans="1:6">
      <c r="A63" s="13" t="s">
        <v>1700</v>
      </c>
      <c r="B63" s="11">
        <f t="shared" si="2"/>
        <v>0.142</v>
      </c>
      <c r="C63" s="11">
        <f t="shared" si="3"/>
        <v>0</v>
      </c>
      <c r="D63" s="11">
        <v>0</v>
      </c>
      <c r="E63" s="11">
        <v>0</v>
      </c>
      <c r="F63" s="11">
        <v>0.142</v>
      </c>
    </row>
    <row r="64" ht="23.25" customHeight="1" spans="1:6">
      <c r="A64" s="13" t="s">
        <v>995</v>
      </c>
      <c r="B64" s="11">
        <f t="shared" si="2"/>
        <v>9.575287</v>
      </c>
      <c r="C64" s="11">
        <f t="shared" si="3"/>
        <v>9.575287</v>
      </c>
      <c r="D64" s="11">
        <v>0</v>
      </c>
      <c r="E64" s="11">
        <v>9.575287</v>
      </c>
      <c r="F64" s="11">
        <v>0</v>
      </c>
    </row>
    <row r="65" ht="23.25" customHeight="1" spans="1:6">
      <c r="A65" s="13" t="s">
        <v>1701</v>
      </c>
      <c r="B65" s="11">
        <f t="shared" si="2"/>
        <v>9.632329</v>
      </c>
      <c r="C65" s="11">
        <f t="shared" si="3"/>
        <v>9.632329</v>
      </c>
      <c r="D65" s="11">
        <v>0</v>
      </c>
      <c r="E65" s="11">
        <v>9.632329</v>
      </c>
      <c r="F65" s="11">
        <v>0</v>
      </c>
    </row>
    <row r="66" ht="23.25" customHeight="1" spans="1:6">
      <c r="A66" s="13" t="s">
        <v>1702</v>
      </c>
      <c r="B66" s="11">
        <f t="shared" si="2"/>
        <v>16.5025</v>
      </c>
      <c r="C66" s="11">
        <f t="shared" si="3"/>
        <v>9.0327</v>
      </c>
      <c r="D66" s="11">
        <v>0</v>
      </c>
      <c r="E66" s="11">
        <v>9.0327</v>
      </c>
      <c r="F66" s="11">
        <v>7.4698</v>
      </c>
    </row>
    <row r="67" ht="23.25" customHeight="1" spans="1:6">
      <c r="A67" s="13" t="s">
        <v>595</v>
      </c>
      <c r="B67" s="11">
        <f t="shared" si="2"/>
        <v>2.866866</v>
      </c>
      <c r="C67" s="11">
        <f t="shared" si="3"/>
        <v>2.866866</v>
      </c>
      <c r="D67" s="11">
        <v>0</v>
      </c>
      <c r="E67" s="11">
        <v>2.866866</v>
      </c>
      <c r="F67" s="11">
        <v>0</v>
      </c>
    </row>
    <row r="68" ht="23.25" customHeight="1" spans="1:6">
      <c r="A68" s="13" t="s">
        <v>1703</v>
      </c>
      <c r="B68" s="11">
        <f t="shared" si="2"/>
        <v>0.3078</v>
      </c>
      <c r="C68" s="11">
        <f t="shared" si="3"/>
        <v>0</v>
      </c>
      <c r="D68" s="11">
        <v>0</v>
      </c>
      <c r="E68" s="11">
        <v>0</v>
      </c>
      <c r="F68" s="11">
        <v>0.3078</v>
      </c>
    </row>
    <row r="69" ht="23.25" customHeight="1" spans="1:6">
      <c r="A69" s="13" t="s">
        <v>795</v>
      </c>
      <c r="B69" s="11">
        <f t="shared" si="2"/>
        <v>0</v>
      </c>
      <c r="C69" s="11">
        <f t="shared" si="3"/>
        <v>0</v>
      </c>
      <c r="D69" s="11">
        <v>0</v>
      </c>
      <c r="E69" s="11">
        <v>0</v>
      </c>
      <c r="F69" s="11">
        <v>0</v>
      </c>
    </row>
    <row r="70" ht="23.25" customHeight="1" spans="1:6">
      <c r="A70" s="13" t="s">
        <v>1704</v>
      </c>
      <c r="B70" s="11">
        <f t="shared" si="2"/>
        <v>12.238415</v>
      </c>
      <c r="C70" s="11">
        <f t="shared" si="3"/>
        <v>6.257515</v>
      </c>
      <c r="D70" s="11">
        <v>0</v>
      </c>
      <c r="E70" s="11">
        <v>6.257515</v>
      </c>
      <c r="F70" s="11">
        <v>5.9809</v>
      </c>
    </row>
    <row r="71" ht="23.25" customHeight="1" spans="1:6">
      <c r="A71" s="14" t="s">
        <v>178</v>
      </c>
      <c r="B71" s="11">
        <f t="shared" ref="B71:B109" si="4">C71+F71</f>
        <v>20.446883</v>
      </c>
      <c r="C71" s="11">
        <f t="shared" ref="C71:C109" si="5">D71+E71</f>
        <v>15.285083</v>
      </c>
      <c r="D71" s="11">
        <v>7.3</v>
      </c>
      <c r="E71" s="11">
        <v>7.985083</v>
      </c>
      <c r="F71" s="11">
        <v>5.1618</v>
      </c>
    </row>
    <row r="72" ht="23.25" customHeight="1" spans="1:6">
      <c r="A72" s="13" t="s">
        <v>278</v>
      </c>
      <c r="B72" s="11">
        <f t="shared" si="4"/>
        <v>0.279</v>
      </c>
      <c r="C72" s="11">
        <f t="shared" si="5"/>
        <v>0</v>
      </c>
      <c r="D72" s="11">
        <v>0</v>
      </c>
      <c r="E72" s="11">
        <v>0</v>
      </c>
      <c r="F72" s="11">
        <v>0.279</v>
      </c>
    </row>
    <row r="73" ht="23.25" customHeight="1" spans="1:6">
      <c r="A73" s="13" t="s">
        <v>205</v>
      </c>
      <c r="B73" s="11">
        <f t="shared" si="4"/>
        <v>229.405391</v>
      </c>
      <c r="C73" s="11">
        <f t="shared" si="5"/>
        <v>229.120391</v>
      </c>
      <c r="D73" s="11">
        <v>110</v>
      </c>
      <c r="E73" s="11">
        <v>119.120391</v>
      </c>
      <c r="F73" s="11">
        <v>0.285</v>
      </c>
    </row>
    <row r="74" ht="23.25" customHeight="1" spans="1:6">
      <c r="A74" s="13" t="s">
        <v>1705</v>
      </c>
      <c r="B74" s="11">
        <f t="shared" si="4"/>
        <v>0</v>
      </c>
      <c r="C74" s="11">
        <f t="shared" si="5"/>
        <v>0</v>
      </c>
      <c r="D74" s="11">
        <v>0</v>
      </c>
      <c r="E74" s="11">
        <v>0</v>
      </c>
      <c r="F74" s="11">
        <v>0</v>
      </c>
    </row>
    <row r="75" ht="23.25" customHeight="1" spans="1:6">
      <c r="A75" s="13" t="s">
        <v>825</v>
      </c>
      <c r="B75" s="11">
        <f t="shared" si="4"/>
        <v>0</v>
      </c>
      <c r="C75" s="11">
        <f t="shared" si="5"/>
        <v>0</v>
      </c>
      <c r="D75" s="11">
        <v>0</v>
      </c>
      <c r="E75" s="11">
        <v>0</v>
      </c>
      <c r="F75" s="11">
        <v>0</v>
      </c>
    </row>
    <row r="76" ht="23.25" customHeight="1" spans="1:6">
      <c r="A76" s="13" t="s">
        <v>459</v>
      </c>
      <c r="B76" s="11">
        <f t="shared" si="4"/>
        <v>0.5438</v>
      </c>
      <c r="C76" s="11">
        <f t="shared" si="5"/>
        <v>0</v>
      </c>
      <c r="D76" s="11">
        <v>0</v>
      </c>
      <c r="E76" s="11">
        <v>0</v>
      </c>
      <c r="F76" s="11">
        <v>0.5438</v>
      </c>
    </row>
    <row r="77" ht="23.25" customHeight="1" spans="1:6">
      <c r="A77" s="13" t="s">
        <v>347</v>
      </c>
      <c r="B77" s="11">
        <f t="shared" si="4"/>
        <v>113.447674</v>
      </c>
      <c r="C77" s="11">
        <f t="shared" si="5"/>
        <v>96.481474</v>
      </c>
      <c r="D77" s="11">
        <v>0</v>
      </c>
      <c r="E77" s="11">
        <v>96.481474</v>
      </c>
      <c r="F77" s="11">
        <v>16.9662</v>
      </c>
    </row>
    <row r="78" ht="23.25" customHeight="1" spans="1:6">
      <c r="A78" s="13" t="s">
        <v>952</v>
      </c>
      <c r="B78" s="11">
        <f t="shared" si="4"/>
        <v>4.565582</v>
      </c>
      <c r="C78" s="11">
        <f t="shared" si="5"/>
        <v>4.230682</v>
      </c>
      <c r="D78" s="11">
        <v>0</v>
      </c>
      <c r="E78" s="11">
        <v>4.230682</v>
      </c>
      <c r="F78" s="11">
        <v>0.3349</v>
      </c>
    </row>
    <row r="79" ht="23.25" customHeight="1" spans="1:6">
      <c r="A79" s="13" t="s">
        <v>1042</v>
      </c>
      <c r="B79" s="11">
        <f t="shared" si="4"/>
        <v>3.930859</v>
      </c>
      <c r="C79" s="11">
        <f t="shared" si="5"/>
        <v>3.151259</v>
      </c>
      <c r="D79" s="11">
        <v>0</v>
      </c>
      <c r="E79" s="11">
        <v>3.151259</v>
      </c>
      <c r="F79" s="11">
        <v>0.7796</v>
      </c>
    </row>
    <row r="80" ht="23.25" customHeight="1" spans="1:6">
      <c r="A80" s="13" t="s">
        <v>776</v>
      </c>
      <c r="B80" s="11">
        <f t="shared" si="4"/>
        <v>0</v>
      </c>
      <c r="C80" s="11">
        <f t="shared" si="5"/>
        <v>0</v>
      </c>
      <c r="D80" s="11">
        <v>0</v>
      </c>
      <c r="E80" s="11">
        <v>0</v>
      </c>
      <c r="F80" s="11">
        <v>0</v>
      </c>
    </row>
    <row r="81" ht="23.25" customHeight="1" spans="1:6">
      <c r="A81" s="13" t="s">
        <v>971</v>
      </c>
      <c r="B81" s="11">
        <f t="shared" si="4"/>
        <v>0</v>
      </c>
      <c r="C81" s="11">
        <f t="shared" si="5"/>
        <v>0</v>
      </c>
      <c r="D81" s="11">
        <v>0</v>
      </c>
      <c r="E81" s="11">
        <v>0</v>
      </c>
      <c r="F81" s="11">
        <v>0</v>
      </c>
    </row>
    <row r="82" ht="23.25" customHeight="1" spans="1:6">
      <c r="A82" s="13" t="s">
        <v>1706</v>
      </c>
      <c r="B82" s="11">
        <f t="shared" si="4"/>
        <v>22.08317</v>
      </c>
      <c r="C82" s="11">
        <f t="shared" si="5"/>
        <v>22.08317</v>
      </c>
      <c r="D82" s="11"/>
      <c r="E82" s="11">
        <v>22.08317</v>
      </c>
      <c r="F82" s="11">
        <v>0</v>
      </c>
    </row>
    <row r="83" ht="23.25" customHeight="1" spans="1:6">
      <c r="A83" s="13" t="s">
        <v>1707</v>
      </c>
      <c r="B83" s="11">
        <f t="shared" si="4"/>
        <v>0</v>
      </c>
      <c r="C83" s="11">
        <f t="shared" si="5"/>
        <v>0</v>
      </c>
      <c r="D83" s="11">
        <v>0</v>
      </c>
      <c r="E83" s="11">
        <v>0</v>
      </c>
      <c r="F83" s="11">
        <v>0</v>
      </c>
    </row>
    <row r="84" ht="23.25" customHeight="1" spans="1:6">
      <c r="A84" s="13" t="s">
        <v>591</v>
      </c>
      <c r="B84" s="11">
        <f t="shared" si="4"/>
        <v>4.095529</v>
      </c>
      <c r="C84" s="11">
        <f t="shared" si="5"/>
        <v>3.081029</v>
      </c>
      <c r="D84" s="11">
        <v>0</v>
      </c>
      <c r="E84" s="11">
        <v>3.081029</v>
      </c>
      <c r="F84" s="11">
        <v>1.0145</v>
      </c>
    </row>
    <row r="85" ht="23.25" customHeight="1" spans="1:6">
      <c r="A85" s="13" t="s">
        <v>1708</v>
      </c>
      <c r="B85" s="11">
        <f t="shared" si="4"/>
        <v>0.3871</v>
      </c>
      <c r="C85" s="11">
        <f t="shared" si="5"/>
        <v>0</v>
      </c>
      <c r="D85" s="11">
        <v>0</v>
      </c>
      <c r="E85" s="11">
        <v>0</v>
      </c>
      <c r="F85" s="11">
        <v>0.3871</v>
      </c>
    </row>
    <row r="86" ht="23.25" customHeight="1" spans="1:6">
      <c r="A86" s="13" t="s">
        <v>1709</v>
      </c>
      <c r="B86" s="11">
        <f t="shared" si="4"/>
        <v>4.00614</v>
      </c>
      <c r="C86" s="11">
        <f t="shared" si="5"/>
        <v>4.00614</v>
      </c>
      <c r="D86" s="11">
        <v>0</v>
      </c>
      <c r="E86" s="11">
        <v>4.00614</v>
      </c>
      <c r="F86" s="11">
        <v>0</v>
      </c>
    </row>
    <row r="87" ht="23.25" customHeight="1" spans="1:6">
      <c r="A87" s="13" t="s">
        <v>957</v>
      </c>
      <c r="B87" s="11">
        <f t="shared" si="4"/>
        <v>44.290255</v>
      </c>
      <c r="C87" s="11">
        <f t="shared" si="5"/>
        <v>38.239955</v>
      </c>
      <c r="D87" s="11">
        <v>29.34</v>
      </c>
      <c r="E87" s="11">
        <v>8.899955</v>
      </c>
      <c r="F87" s="11">
        <v>6.0503</v>
      </c>
    </row>
    <row r="88" ht="23.25" customHeight="1" spans="1:6">
      <c r="A88" s="13" t="s">
        <v>997</v>
      </c>
      <c r="B88" s="11">
        <f t="shared" si="4"/>
        <v>12.464881</v>
      </c>
      <c r="C88" s="11">
        <f t="shared" si="5"/>
        <v>9.988081</v>
      </c>
      <c r="D88" s="11">
        <v>0</v>
      </c>
      <c r="E88" s="11">
        <v>9.988081</v>
      </c>
      <c r="F88" s="11">
        <v>2.4768</v>
      </c>
    </row>
    <row r="89" ht="23.25" customHeight="1" spans="1:6">
      <c r="A89" s="13" t="s">
        <v>998</v>
      </c>
      <c r="B89" s="11">
        <f t="shared" si="4"/>
        <v>7.981174</v>
      </c>
      <c r="C89" s="11">
        <f t="shared" si="5"/>
        <v>7.187174</v>
      </c>
      <c r="D89" s="11">
        <v>0</v>
      </c>
      <c r="E89" s="11">
        <v>7.187174</v>
      </c>
      <c r="F89" s="11">
        <v>0.794</v>
      </c>
    </row>
    <row r="90" ht="23.25" customHeight="1" spans="1:6">
      <c r="A90" s="13" t="s">
        <v>1710</v>
      </c>
      <c r="B90" s="11">
        <f t="shared" si="4"/>
        <v>33.6359</v>
      </c>
      <c r="C90" s="11">
        <f t="shared" si="5"/>
        <v>26.6359</v>
      </c>
      <c r="D90" s="11">
        <v>17</v>
      </c>
      <c r="E90" s="11">
        <v>9.6359</v>
      </c>
      <c r="F90" s="11">
        <v>7</v>
      </c>
    </row>
    <row r="91" ht="23.25" customHeight="1" spans="1:6">
      <c r="A91" s="13" t="s">
        <v>1008</v>
      </c>
      <c r="B91" s="11">
        <f t="shared" si="4"/>
        <v>3.429218</v>
      </c>
      <c r="C91" s="11">
        <f t="shared" si="5"/>
        <v>3.429218</v>
      </c>
      <c r="D91" s="11"/>
      <c r="E91" s="11">
        <v>3.429218</v>
      </c>
      <c r="F91" s="11">
        <v>0</v>
      </c>
    </row>
    <row r="92" ht="23.25" customHeight="1" spans="1:6">
      <c r="A92" s="13" t="s">
        <v>1004</v>
      </c>
      <c r="B92" s="11">
        <f t="shared" si="4"/>
        <v>12.187628</v>
      </c>
      <c r="C92" s="11">
        <f t="shared" si="5"/>
        <v>12.187628</v>
      </c>
      <c r="D92" s="11">
        <v>0</v>
      </c>
      <c r="E92" s="11">
        <v>12.187628</v>
      </c>
      <c r="F92" s="11">
        <v>0</v>
      </c>
    </row>
    <row r="93" ht="23.25" customHeight="1" spans="1:6">
      <c r="A93" s="13" t="s">
        <v>1003</v>
      </c>
      <c r="B93" s="11">
        <f t="shared" si="4"/>
        <v>1.435135</v>
      </c>
      <c r="C93" s="11">
        <f t="shared" si="5"/>
        <v>1.435135</v>
      </c>
      <c r="D93" s="11">
        <v>0</v>
      </c>
      <c r="E93" s="11">
        <v>1.435135</v>
      </c>
      <c r="F93" s="11">
        <v>0</v>
      </c>
    </row>
    <row r="94" ht="23.25" customHeight="1" spans="1:6">
      <c r="A94" s="13" t="s">
        <v>991</v>
      </c>
      <c r="B94" s="11">
        <f t="shared" si="4"/>
        <v>2.9245</v>
      </c>
      <c r="C94" s="11">
        <f t="shared" si="5"/>
        <v>2.9245</v>
      </c>
      <c r="D94" s="11">
        <v>0</v>
      </c>
      <c r="E94" s="11">
        <v>2.9245</v>
      </c>
      <c r="F94" s="11">
        <v>0</v>
      </c>
    </row>
    <row r="95" ht="23.25" customHeight="1" spans="1:6">
      <c r="A95" s="13" t="s">
        <v>1010</v>
      </c>
      <c r="B95" s="11">
        <f t="shared" si="4"/>
        <v>5.232129</v>
      </c>
      <c r="C95" s="11">
        <f t="shared" si="5"/>
        <v>4.816129</v>
      </c>
      <c r="D95" s="11">
        <v>0</v>
      </c>
      <c r="E95" s="11">
        <v>4.816129</v>
      </c>
      <c r="F95" s="11">
        <v>0.416</v>
      </c>
    </row>
    <row r="96" ht="23.25" customHeight="1" spans="1:6">
      <c r="A96" s="13" t="s">
        <v>731</v>
      </c>
      <c r="B96" s="11">
        <f t="shared" si="4"/>
        <v>59.629086</v>
      </c>
      <c r="C96" s="11">
        <f t="shared" si="5"/>
        <v>38.810886</v>
      </c>
      <c r="D96" s="11">
        <v>15</v>
      </c>
      <c r="E96" s="11">
        <v>23.810886</v>
      </c>
      <c r="F96" s="11">
        <v>20.8182</v>
      </c>
    </row>
    <row r="97" ht="23.25" customHeight="1" spans="1:6">
      <c r="A97" s="13" t="s">
        <v>721</v>
      </c>
      <c r="B97" s="11">
        <f t="shared" si="4"/>
        <v>0.2217</v>
      </c>
      <c r="C97" s="11">
        <f t="shared" si="5"/>
        <v>0</v>
      </c>
      <c r="D97" s="11">
        <v>0</v>
      </c>
      <c r="E97" s="11">
        <v>0</v>
      </c>
      <c r="F97" s="11">
        <v>0.2217</v>
      </c>
    </row>
    <row r="98" ht="23.25" customHeight="1" spans="1:6">
      <c r="A98" s="13" t="s">
        <v>756</v>
      </c>
      <c r="B98" s="11">
        <f t="shared" si="4"/>
        <v>0</v>
      </c>
      <c r="C98" s="11">
        <f t="shared" si="5"/>
        <v>0</v>
      </c>
      <c r="D98" s="11">
        <v>0</v>
      </c>
      <c r="E98" s="11">
        <v>0</v>
      </c>
      <c r="F98" s="11">
        <v>0</v>
      </c>
    </row>
    <row r="99" ht="23.25" customHeight="1" spans="1:6">
      <c r="A99" s="13" t="s">
        <v>1711</v>
      </c>
      <c r="B99" s="11">
        <f t="shared" si="4"/>
        <v>8</v>
      </c>
      <c r="C99" s="11">
        <f t="shared" si="5"/>
        <v>8</v>
      </c>
      <c r="D99" s="11">
        <v>8</v>
      </c>
      <c r="E99" s="11"/>
      <c r="F99" s="11"/>
    </row>
    <row r="100" ht="23.25" customHeight="1" spans="1:6">
      <c r="A100" s="13" t="s">
        <v>1712</v>
      </c>
      <c r="B100" s="11">
        <f t="shared" si="4"/>
        <v>0.1</v>
      </c>
      <c r="C100" s="11">
        <f t="shared" si="5"/>
        <v>0.1</v>
      </c>
      <c r="D100" s="11">
        <v>0</v>
      </c>
      <c r="E100" s="11">
        <v>0.1</v>
      </c>
      <c r="F100" s="11">
        <v>0</v>
      </c>
    </row>
    <row r="101" ht="23.25" customHeight="1" spans="1:6">
      <c r="A101" s="13" t="s">
        <v>934</v>
      </c>
      <c r="B101" s="11">
        <f t="shared" si="4"/>
        <v>56.997088</v>
      </c>
      <c r="C101" s="11">
        <f t="shared" si="5"/>
        <v>48.305488</v>
      </c>
      <c r="D101" s="11">
        <v>29</v>
      </c>
      <c r="E101" s="11">
        <v>19.305488</v>
      </c>
      <c r="F101" s="11">
        <v>8.6916</v>
      </c>
    </row>
    <row r="102" ht="23.25" customHeight="1" spans="1:6">
      <c r="A102" s="13" t="s">
        <v>784</v>
      </c>
      <c r="B102" s="11">
        <f t="shared" si="4"/>
        <v>0</v>
      </c>
      <c r="C102" s="11">
        <f t="shared" si="5"/>
        <v>0</v>
      </c>
      <c r="D102" s="11">
        <v>0</v>
      </c>
      <c r="E102" s="11">
        <v>0</v>
      </c>
      <c r="F102" s="11">
        <v>0</v>
      </c>
    </row>
    <row r="103" ht="23.25" customHeight="1" spans="1:6">
      <c r="A103" s="13" t="s">
        <v>844</v>
      </c>
      <c r="B103" s="11">
        <f t="shared" si="4"/>
        <v>71.307106</v>
      </c>
      <c r="C103" s="11">
        <f t="shared" si="5"/>
        <v>70.647506</v>
      </c>
      <c r="D103" s="11">
        <v>35</v>
      </c>
      <c r="E103" s="11">
        <v>35.647506</v>
      </c>
      <c r="F103" s="11">
        <v>0.6596</v>
      </c>
    </row>
    <row r="104" ht="23.25" customHeight="1" spans="1:6">
      <c r="A104" s="13" t="s">
        <v>880</v>
      </c>
      <c r="B104" s="11">
        <f t="shared" si="4"/>
        <v>15.927592</v>
      </c>
      <c r="C104" s="11">
        <f t="shared" si="5"/>
        <v>14.043792</v>
      </c>
      <c r="D104" s="11">
        <v>0</v>
      </c>
      <c r="E104" s="11">
        <v>14.043792</v>
      </c>
      <c r="F104" s="11">
        <v>1.8838</v>
      </c>
    </row>
    <row r="105" ht="23.25" customHeight="1" spans="1:6">
      <c r="A105" s="13" t="s">
        <v>471</v>
      </c>
      <c r="B105" s="11">
        <f t="shared" si="4"/>
        <v>3.539028</v>
      </c>
      <c r="C105" s="11">
        <f t="shared" si="5"/>
        <v>2.675728</v>
      </c>
      <c r="D105" s="11">
        <v>0</v>
      </c>
      <c r="E105" s="11">
        <v>2.675728</v>
      </c>
      <c r="F105" s="11">
        <v>0.8633</v>
      </c>
    </row>
    <row r="106" ht="23.25" customHeight="1" spans="1:6">
      <c r="A106" s="13" t="s">
        <v>1355</v>
      </c>
      <c r="B106" s="11">
        <f t="shared" si="4"/>
        <v>3.846716</v>
      </c>
      <c r="C106" s="11">
        <f t="shared" si="5"/>
        <v>3.431516</v>
      </c>
      <c r="D106" s="11">
        <v>0</v>
      </c>
      <c r="E106" s="11">
        <v>3.431516</v>
      </c>
      <c r="F106" s="11">
        <v>0.4152</v>
      </c>
    </row>
    <row r="107" ht="23.25" customHeight="1" spans="1:6">
      <c r="A107" s="13" t="s">
        <v>1713</v>
      </c>
      <c r="B107" s="11">
        <f t="shared" si="4"/>
        <v>7.504157</v>
      </c>
      <c r="C107" s="11">
        <f t="shared" si="5"/>
        <v>2.325968</v>
      </c>
      <c r="D107" s="11">
        <v>0</v>
      </c>
      <c r="E107" s="11">
        <v>2.325968</v>
      </c>
      <c r="F107" s="11">
        <v>5.178189</v>
      </c>
    </row>
    <row r="108" ht="23.25" customHeight="1" spans="1:6">
      <c r="A108" s="13" t="s">
        <v>1714</v>
      </c>
      <c r="B108" s="11">
        <f t="shared" si="4"/>
        <v>0.078</v>
      </c>
      <c r="C108" s="11">
        <f t="shared" si="5"/>
        <v>0.078</v>
      </c>
      <c r="D108" s="11">
        <v>0</v>
      </c>
      <c r="E108" s="11">
        <v>0.078</v>
      </c>
      <c r="F108" s="11">
        <v>0</v>
      </c>
    </row>
    <row r="109" ht="23.25" customHeight="1" spans="1:6">
      <c r="A109" s="13" t="s">
        <v>388</v>
      </c>
      <c r="B109" s="11">
        <f t="shared" si="4"/>
        <v>39.598334</v>
      </c>
      <c r="C109" s="11">
        <f t="shared" si="5"/>
        <v>35.749034</v>
      </c>
      <c r="D109" s="11">
        <v>25</v>
      </c>
      <c r="E109" s="11">
        <v>10.749034</v>
      </c>
      <c r="F109" s="11">
        <v>3.8493</v>
      </c>
    </row>
  </sheetData>
  <autoFilter ref="A6:Q109">
    <extLst/>
  </autoFilter>
  <mergeCells count="5">
    <mergeCell ref="A2:F2"/>
    <mergeCell ref="C4:E4"/>
    <mergeCell ref="A4:A5"/>
    <mergeCell ref="B4:B5"/>
    <mergeCell ref="F4:F5"/>
  </mergeCells>
  <pageMargins left="0.748031496062992" right="0.748031496062992" top="0.984251968503937" bottom="0.984251968503937" header="0.511811023622047" footer="0.511811023622047"/>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Zeros="0" topLeftCell="A13" workbookViewId="0">
      <selection activeCell="G18" sqref="G18"/>
    </sheetView>
  </sheetViews>
  <sheetFormatPr defaultColWidth="8.875" defaultRowHeight="13.5" outlineLevelCol="6"/>
  <cols>
    <col min="1" max="1" width="31.375" style="4" customWidth="1"/>
    <col min="2" max="3" width="12.625" style="302" customWidth="1"/>
    <col min="4" max="4" width="13" style="302" customWidth="1"/>
    <col min="5" max="5" width="59.375" style="4" customWidth="1"/>
    <col min="6" max="6" width="8.875" style="4"/>
    <col min="7" max="7" width="76.625" style="4" customWidth="1"/>
    <col min="8" max="16384" width="8.875" style="4"/>
  </cols>
  <sheetData>
    <row r="1" ht="20.25" customHeight="1" spans="1:1">
      <c r="A1" s="87" t="s">
        <v>38</v>
      </c>
    </row>
    <row r="2" ht="27.75" customHeight="1" spans="1:5">
      <c r="A2" s="303" t="s">
        <v>39</v>
      </c>
      <c r="B2" s="304"/>
      <c r="C2" s="304"/>
      <c r="D2" s="304"/>
      <c r="E2" s="303"/>
    </row>
    <row r="3" ht="23.25" customHeight="1" spans="1:5">
      <c r="A3" s="305"/>
      <c r="B3" s="306"/>
      <c r="C3" s="306"/>
      <c r="D3" s="307"/>
      <c r="E3" s="308" t="s">
        <v>40</v>
      </c>
    </row>
    <row r="4" s="291" customFormat="1" ht="34.5" customHeight="1" spans="1:5">
      <c r="A4" s="309" t="s">
        <v>9</v>
      </c>
      <c r="B4" s="310" t="s">
        <v>41</v>
      </c>
      <c r="C4" s="310" t="s">
        <v>42</v>
      </c>
      <c r="D4" s="310" t="s">
        <v>43</v>
      </c>
      <c r="E4" s="309" t="s">
        <v>44</v>
      </c>
    </row>
    <row r="5" ht="29.1" customHeight="1" spans="1:5">
      <c r="A5" s="311" t="s">
        <v>45</v>
      </c>
      <c r="B5" s="312">
        <f>SUM(B6:B8)</f>
        <v>89151</v>
      </c>
      <c r="C5" s="312">
        <f>SUM(C6:C8)</f>
        <v>85615</v>
      </c>
      <c r="D5" s="313">
        <f t="shared" ref="D5:D23" si="0">C5-B5</f>
        <v>-3536</v>
      </c>
      <c r="E5" s="281"/>
    </row>
    <row r="6" ht="85.5" customHeight="1" spans="1:5">
      <c r="A6" s="314" t="s">
        <v>46</v>
      </c>
      <c r="B6" s="107">
        <v>65420</v>
      </c>
      <c r="C6" s="107">
        <v>63114</v>
      </c>
      <c r="D6" s="107">
        <f t="shared" si="0"/>
        <v>-2306</v>
      </c>
      <c r="E6" s="315" t="s">
        <v>47</v>
      </c>
    </row>
    <row r="7" ht="49.5" customHeight="1" spans="1:5">
      <c r="A7" s="314" t="s">
        <v>48</v>
      </c>
      <c r="B7" s="107">
        <v>19697</v>
      </c>
      <c r="C7" s="107">
        <v>18656</v>
      </c>
      <c r="D7" s="107">
        <f t="shared" si="0"/>
        <v>-1041</v>
      </c>
      <c r="E7" s="281" t="s">
        <v>49</v>
      </c>
    </row>
    <row r="8" ht="45" customHeight="1" spans="1:7">
      <c r="A8" s="314" t="s">
        <v>50</v>
      </c>
      <c r="B8" s="316">
        <v>4034</v>
      </c>
      <c r="C8" s="316">
        <v>3845</v>
      </c>
      <c r="D8" s="107">
        <f t="shared" si="0"/>
        <v>-189</v>
      </c>
      <c r="E8" s="281" t="s">
        <v>51</v>
      </c>
      <c r="G8" s="317"/>
    </row>
    <row r="9" ht="35.1" customHeight="1" spans="1:5">
      <c r="A9" s="318" t="s">
        <v>52</v>
      </c>
      <c r="B9" s="319">
        <f>B10+B11</f>
        <v>48063</v>
      </c>
      <c r="C9" s="319">
        <f>C10+C11</f>
        <v>48611</v>
      </c>
      <c r="D9" s="313">
        <f t="shared" si="0"/>
        <v>548</v>
      </c>
      <c r="E9" s="320"/>
    </row>
    <row r="10" ht="50.1" customHeight="1" spans="1:5">
      <c r="A10" s="321" t="s">
        <v>53</v>
      </c>
      <c r="B10" s="316">
        <v>3612</v>
      </c>
      <c r="C10" s="316">
        <v>3749</v>
      </c>
      <c r="D10" s="107">
        <f t="shared" si="0"/>
        <v>137</v>
      </c>
      <c r="E10" s="280" t="s">
        <v>54</v>
      </c>
    </row>
    <row r="11" ht="36" customHeight="1" spans="1:5">
      <c r="A11" s="321" t="s">
        <v>55</v>
      </c>
      <c r="B11" s="316">
        <v>44451</v>
      </c>
      <c r="C11" s="316">
        <v>44862</v>
      </c>
      <c r="D11" s="107">
        <f t="shared" si="0"/>
        <v>411</v>
      </c>
      <c r="E11" s="280"/>
    </row>
    <row r="12" ht="36.95" customHeight="1" spans="1:5">
      <c r="A12" s="318" t="s">
        <v>56</v>
      </c>
      <c r="B12" s="319">
        <f>B13+B14+B15</f>
        <v>5832</v>
      </c>
      <c r="C12" s="319">
        <f>C13+C14+C15</f>
        <v>5779</v>
      </c>
      <c r="D12" s="313">
        <f t="shared" si="0"/>
        <v>-53</v>
      </c>
      <c r="E12" s="280"/>
    </row>
    <row r="13" ht="70.5" customHeight="1" spans="1:7">
      <c r="A13" s="322" t="s">
        <v>57</v>
      </c>
      <c r="B13" s="107">
        <v>996</v>
      </c>
      <c r="C13" s="107">
        <v>1029</v>
      </c>
      <c r="D13" s="107">
        <f t="shared" si="0"/>
        <v>33</v>
      </c>
      <c r="E13" s="280" t="s">
        <v>58</v>
      </c>
      <c r="F13" s="195"/>
      <c r="G13" s="323"/>
    </row>
    <row r="14" ht="114" customHeight="1" spans="1:5">
      <c r="A14" s="321" t="s">
        <v>59</v>
      </c>
      <c r="B14" s="316">
        <v>4114</v>
      </c>
      <c r="C14" s="316">
        <v>4021</v>
      </c>
      <c r="D14" s="107">
        <f t="shared" si="0"/>
        <v>-93</v>
      </c>
      <c r="E14" s="280" t="s">
        <v>60</v>
      </c>
    </row>
    <row r="15" ht="36" customHeight="1" spans="1:5">
      <c r="A15" s="321" t="s">
        <v>61</v>
      </c>
      <c r="B15" s="316">
        <v>722</v>
      </c>
      <c r="C15" s="316">
        <v>729</v>
      </c>
      <c r="D15" s="107">
        <f t="shared" si="0"/>
        <v>7</v>
      </c>
      <c r="E15" s="280" t="s">
        <v>62</v>
      </c>
    </row>
    <row r="16" ht="39" customHeight="1" spans="1:5">
      <c r="A16" s="311" t="s">
        <v>63</v>
      </c>
      <c r="B16" s="319">
        <v>39889</v>
      </c>
      <c r="C16" s="319">
        <v>45259</v>
      </c>
      <c r="D16" s="313">
        <f t="shared" si="0"/>
        <v>5370</v>
      </c>
      <c r="E16" s="280"/>
    </row>
    <row r="17" ht="39" customHeight="1" spans="1:5">
      <c r="A17" s="318" t="s">
        <v>64</v>
      </c>
      <c r="B17" s="319">
        <v>3000</v>
      </c>
      <c r="C17" s="319">
        <v>4000</v>
      </c>
      <c r="D17" s="313">
        <f t="shared" si="0"/>
        <v>1000</v>
      </c>
      <c r="E17" s="280" t="s">
        <v>65</v>
      </c>
    </row>
    <row r="18" ht="39" customHeight="1" spans="1:5">
      <c r="A18" s="318" t="s">
        <v>66</v>
      </c>
      <c r="B18" s="319">
        <v>1500</v>
      </c>
      <c r="C18" s="319">
        <v>0</v>
      </c>
      <c r="D18" s="313">
        <f t="shared" si="0"/>
        <v>-1500</v>
      </c>
      <c r="E18" s="280" t="s">
        <v>67</v>
      </c>
    </row>
    <row r="19" ht="39" customHeight="1" spans="1:5">
      <c r="A19" s="318" t="s">
        <v>68</v>
      </c>
      <c r="B19" s="319">
        <v>83268</v>
      </c>
      <c r="C19" s="319">
        <v>96032</v>
      </c>
      <c r="D19" s="313">
        <f t="shared" si="0"/>
        <v>12764</v>
      </c>
      <c r="E19" s="324" t="s">
        <v>69</v>
      </c>
    </row>
    <row r="20" ht="39" customHeight="1" spans="1:5">
      <c r="A20" s="318" t="s">
        <v>70</v>
      </c>
      <c r="B20" s="96">
        <v>20275</v>
      </c>
      <c r="C20" s="96">
        <v>18425</v>
      </c>
      <c r="D20" s="313">
        <f t="shared" si="0"/>
        <v>-1850</v>
      </c>
      <c r="E20" s="280" t="s">
        <v>71</v>
      </c>
    </row>
    <row r="21" ht="39" customHeight="1" spans="1:5">
      <c r="A21" s="325" t="s">
        <v>72</v>
      </c>
      <c r="B21" s="313">
        <f>B5+B9+B12+B16+B17+B18+B19+B20</f>
        <v>290978</v>
      </c>
      <c r="C21" s="313">
        <f>C5+C9+C12+C16+C17+C18+C19+C20</f>
        <v>303721</v>
      </c>
      <c r="D21" s="313">
        <f t="shared" si="0"/>
        <v>12743</v>
      </c>
      <c r="E21" s="326"/>
    </row>
    <row r="22" ht="39" customHeight="1" spans="1:5">
      <c r="A22" s="327" t="s">
        <v>73</v>
      </c>
      <c r="B22" s="313">
        <v>3500</v>
      </c>
      <c r="C22" s="313">
        <v>3500</v>
      </c>
      <c r="D22" s="107">
        <f t="shared" si="0"/>
        <v>0</v>
      </c>
      <c r="E22" s="321" t="s">
        <v>74</v>
      </c>
    </row>
    <row r="23" ht="38.1" customHeight="1" spans="1:5">
      <c r="A23" s="327" t="s">
        <v>37</v>
      </c>
      <c r="B23" s="328">
        <f>B21+B22</f>
        <v>294478</v>
      </c>
      <c r="C23" s="328">
        <f>C21+C22</f>
        <v>307221</v>
      </c>
      <c r="D23" s="313">
        <f t="shared" si="0"/>
        <v>12743</v>
      </c>
      <c r="E23" s="321"/>
    </row>
    <row r="24" ht="23.1" customHeight="1"/>
  </sheetData>
  <mergeCells count="1">
    <mergeCell ref="A2:E2"/>
  </mergeCells>
  <pageMargins left="0.748031496062992" right="0.551181102362205" top="0.984251968503937" bottom="0.984251968503937" header="0.511811023622047" footer="0.511811023622047"/>
  <pageSetup paperSize="9" scale="6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showZeros="0" workbookViewId="0">
      <selection activeCell="J15" sqref="J15"/>
    </sheetView>
  </sheetViews>
  <sheetFormatPr defaultColWidth="8.875" defaultRowHeight="13.5" outlineLevelCol="4"/>
  <cols>
    <col min="1" max="1" width="39.5" style="4" customWidth="1"/>
    <col min="2" max="3" width="18.625" style="4" customWidth="1"/>
    <col min="4" max="4" width="25" style="4" customWidth="1"/>
    <col min="5" max="5" width="21.75" style="4" customWidth="1"/>
    <col min="6" max="6" width="8.875" style="4"/>
    <col min="7" max="7" width="11.75" style="4" customWidth="1"/>
    <col min="8" max="16384" width="8.875" style="4"/>
  </cols>
  <sheetData>
    <row r="1" ht="18.75" spans="1:1">
      <c r="A1" s="87" t="s">
        <v>75</v>
      </c>
    </row>
    <row r="2" ht="30" customHeight="1" spans="1:5">
      <c r="A2" s="123" t="s">
        <v>76</v>
      </c>
      <c r="B2" s="123"/>
      <c r="C2" s="123"/>
      <c r="D2" s="123"/>
      <c r="E2" s="123"/>
    </row>
    <row r="3" ht="21" customHeight="1" spans="1:5">
      <c r="A3" s="293"/>
      <c r="B3" s="271"/>
      <c r="C3" s="271"/>
      <c r="D3" s="273"/>
      <c r="E3" s="273" t="s">
        <v>2</v>
      </c>
    </row>
    <row r="4" s="291" customFormat="1" ht="21.75" customHeight="1" spans="1:5">
      <c r="A4" s="294" t="s">
        <v>77</v>
      </c>
      <c r="B4" s="93" t="s">
        <v>78</v>
      </c>
      <c r="C4" s="93" t="s">
        <v>79</v>
      </c>
      <c r="D4" s="93" t="s">
        <v>8</v>
      </c>
      <c r="E4" s="93" t="s">
        <v>80</v>
      </c>
    </row>
    <row r="5" s="292" customFormat="1" ht="18.75" customHeight="1" spans="1:5">
      <c r="A5" s="295" t="s">
        <v>81</v>
      </c>
      <c r="B5" s="296">
        <f>SUM(B6:B20)</f>
        <v>34182</v>
      </c>
      <c r="C5" s="296">
        <f>SUM(C6:C20)</f>
        <v>43165</v>
      </c>
      <c r="D5" s="296">
        <f t="shared" ref="D5:D27" si="0">C5-B5</f>
        <v>8983</v>
      </c>
      <c r="E5" s="297">
        <f t="shared" ref="E5:E27" si="1">D5/B5</f>
        <v>0.262799134047159</v>
      </c>
    </row>
    <row r="6" s="267" customFormat="1" ht="18.75" customHeight="1" spans="1:5">
      <c r="A6" s="298" t="s">
        <v>82</v>
      </c>
      <c r="B6" s="278">
        <v>9983</v>
      </c>
      <c r="C6" s="278">
        <v>9995</v>
      </c>
      <c r="D6" s="278">
        <f t="shared" si="0"/>
        <v>12</v>
      </c>
      <c r="E6" s="297">
        <f t="shared" si="1"/>
        <v>0.00120204347390564</v>
      </c>
    </row>
    <row r="7" s="267" customFormat="1" ht="18.75" customHeight="1" spans="1:5">
      <c r="A7" s="298" t="s">
        <v>83</v>
      </c>
      <c r="B7" s="278">
        <v>2288</v>
      </c>
      <c r="C7" s="278">
        <v>2288</v>
      </c>
      <c r="D7" s="278">
        <f t="shared" si="0"/>
        <v>0</v>
      </c>
      <c r="E7" s="297">
        <f t="shared" si="1"/>
        <v>0</v>
      </c>
    </row>
    <row r="8" s="267" customFormat="1" ht="18.75" customHeight="1" spans="1:5">
      <c r="A8" s="298" t="s">
        <v>84</v>
      </c>
      <c r="B8" s="278">
        <v>595</v>
      </c>
      <c r="C8" s="278">
        <v>595</v>
      </c>
      <c r="D8" s="278">
        <f t="shared" si="0"/>
        <v>0</v>
      </c>
      <c r="E8" s="297">
        <f t="shared" si="1"/>
        <v>0</v>
      </c>
    </row>
    <row r="9" s="267" customFormat="1" ht="18.75" customHeight="1" spans="1:5">
      <c r="A9" s="298" t="s">
        <v>85</v>
      </c>
      <c r="B9" s="278">
        <v>310</v>
      </c>
      <c r="C9" s="278">
        <v>310</v>
      </c>
      <c r="D9" s="278">
        <f t="shared" si="0"/>
        <v>0</v>
      </c>
      <c r="E9" s="297">
        <f t="shared" si="1"/>
        <v>0</v>
      </c>
    </row>
    <row r="10" s="267" customFormat="1" ht="18.75" customHeight="1" spans="1:5">
      <c r="A10" s="298" t="s">
        <v>86</v>
      </c>
      <c r="B10" s="278">
        <v>1255</v>
      </c>
      <c r="C10" s="278">
        <v>1300</v>
      </c>
      <c r="D10" s="278">
        <f t="shared" si="0"/>
        <v>45</v>
      </c>
      <c r="E10" s="297">
        <f t="shared" si="1"/>
        <v>0.0358565737051793</v>
      </c>
    </row>
    <row r="11" s="267" customFormat="1" ht="18.75" customHeight="1" spans="1:5">
      <c r="A11" s="298" t="s">
        <v>87</v>
      </c>
      <c r="B11" s="278">
        <v>855</v>
      </c>
      <c r="C11" s="278">
        <v>950</v>
      </c>
      <c r="D11" s="278">
        <f t="shared" si="0"/>
        <v>95</v>
      </c>
      <c r="E11" s="297">
        <f t="shared" si="1"/>
        <v>0.111111111111111</v>
      </c>
    </row>
    <row r="12" s="267" customFormat="1" ht="18.75" customHeight="1" spans="1:5">
      <c r="A12" s="298" t="s">
        <v>88</v>
      </c>
      <c r="B12" s="278">
        <v>260</v>
      </c>
      <c r="C12" s="278">
        <v>270</v>
      </c>
      <c r="D12" s="278">
        <f t="shared" si="0"/>
        <v>10</v>
      </c>
      <c r="E12" s="297">
        <f t="shared" si="1"/>
        <v>0.0384615384615385</v>
      </c>
    </row>
    <row r="13" s="267" customFormat="1" ht="18.75" customHeight="1" spans="1:5">
      <c r="A13" s="298" t="s">
        <v>89</v>
      </c>
      <c r="B13" s="278">
        <v>320</v>
      </c>
      <c r="C13" s="278">
        <v>320</v>
      </c>
      <c r="D13" s="278">
        <f t="shared" si="0"/>
        <v>0</v>
      </c>
      <c r="E13" s="297">
        <f t="shared" si="1"/>
        <v>0</v>
      </c>
    </row>
    <row r="14" s="267" customFormat="1" ht="18.75" customHeight="1" spans="1:5">
      <c r="A14" s="298" t="s">
        <v>90</v>
      </c>
      <c r="B14" s="278">
        <v>5399</v>
      </c>
      <c r="C14" s="278">
        <v>13471</v>
      </c>
      <c r="D14" s="278">
        <f t="shared" si="0"/>
        <v>8072</v>
      </c>
      <c r="E14" s="297">
        <f t="shared" si="1"/>
        <v>1.49509168364512</v>
      </c>
    </row>
    <row r="15" s="267" customFormat="1" ht="18.75" customHeight="1" spans="1:5">
      <c r="A15" s="298" t="s">
        <v>91</v>
      </c>
      <c r="B15" s="278">
        <v>720</v>
      </c>
      <c r="C15" s="278">
        <v>1050</v>
      </c>
      <c r="D15" s="278">
        <f t="shared" si="0"/>
        <v>330</v>
      </c>
      <c r="E15" s="297">
        <f t="shared" si="1"/>
        <v>0.458333333333333</v>
      </c>
    </row>
    <row r="16" s="267" customFormat="1" ht="18.75" customHeight="1" spans="1:5">
      <c r="A16" s="298" t="s">
        <v>92</v>
      </c>
      <c r="B16" s="278">
        <v>5886</v>
      </c>
      <c r="C16" s="278">
        <v>5939</v>
      </c>
      <c r="D16" s="278">
        <f t="shared" si="0"/>
        <v>53</v>
      </c>
      <c r="E16" s="297">
        <f t="shared" si="1"/>
        <v>0.009004417261298</v>
      </c>
    </row>
    <row r="17" s="267" customFormat="1" ht="18.75" customHeight="1" spans="1:5">
      <c r="A17" s="298" t="s">
        <v>93</v>
      </c>
      <c r="B17" s="278">
        <v>5231</v>
      </c>
      <c r="C17" s="278">
        <v>5521</v>
      </c>
      <c r="D17" s="278">
        <f t="shared" si="0"/>
        <v>290</v>
      </c>
      <c r="E17" s="297">
        <f t="shared" si="1"/>
        <v>0.0554387306442363</v>
      </c>
    </row>
    <row r="18" s="267" customFormat="1" ht="18.75" customHeight="1" spans="1:5">
      <c r="A18" s="298" t="s">
        <v>94</v>
      </c>
      <c r="B18" s="278">
        <v>398</v>
      </c>
      <c r="C18" s="278">
        <v>460</v>
      </c>
      <c r="D18" s="278">
        <f t="shared" si="0"/>
        <v>62</v>
      </c>
      <c r="E18" s="297">
        <f t="shared" si="1"/>
        <v>0.155778894472362</v>
      </c>
    </row>
    <row r="19" s="267" customFormat="1" ht="18.75" customHeight="1" spans="1:5">
      <c r="A19" s="298" t="s">
        <v>95</v>
      </c>
      <c r="B19" s="278">
        <v>352</v>
      </c>
      <c r="C19" s="278">
        <v>366</v>
      </c>
      <c r="D19" s="278">
        <f t="shared" si="0"/>
        <v>14</v>
      </c>
      <c r="E19" s="297">
        <f t="shared" si="1"/>
        <v>0.0397727272727273</v>
      </c>
    </row>
    <row r="20" s="267" customFormat="1" ht="18.75" customHeight="1" spans="1:5">
      <c r="A20" s="298" t="s">
        <v>96</v>
      </c>
      <c r="B20" s="278">
        <v>330</v>
      </c>
      <c r="C20" s="278">
        <v>330</v>
      </c>
      <c r="D20" s="278">
        <f t="shared" si="0"/>
        <v>0</v>
      </c>
      <c r="E20" s="297">
        <f t="shared" si="1"/>
        <v>0</v>
      </c>
    </row>
    <row r="21" s="268" customFormat="1" ht="18.75" customHeight="1" spans="1:5">
      <c r="A21" s="295" t="s">
        <v>97</v>
      </c>
      <c r="B21" s="296">
        <f>SUM(B22:B26)</f>
        <v>13787</v>
      </c>
      <c r="C21" s="296">
        <f>SUM(C22:C26)</f>
        <v>18455</v>
      </c>
      <c r="D21" s="296">
        <f t="shared" si="0"/>
        <v>4668</v>
      </c>
      <c r="E21" s="297">
        <f t="shared" si="1"/>
        <v>0.338579821571045</v>
      </c>
    </row>
    <row r="22" s="267" customFormat="1" ht="18.75" customHeight="1" spans="1:5">
      <c r="A22" s="298" t="s">
        <v>98</v>
      </c>
      <c r="B22" s="278">
        <v>2155</v>
      </c>
      <c r="C22" s="278">
        <v>3322</v>
      </c>
      <c r="D22" s="278">
        <f t="shared" si="0"/>
        <v>1167</v>
      </c>
      <c r="E22" s="297">
        <f t="shared" si="1"/>
        <v>0.5415313225058</v>
      </c>
    </row>
    <row r="23" s="267" customFormat="1" ht="18.75" customHeight="1" spans="1:5">
      <c r="A23" s="298" t="s">
        <v>99</v>
      </c>
      <c r="B23" s="278">
        <v>4866</v>
      </c>
      <c r="C23" s="278">
        <v>5741</v>
      </c>
      <c r="D23" s="278">
        <f t="shared" si="0"/>
        <v>875</v>
      </c>
      <c r="E23" s="297">
        <f t="shared" si="1"/>
        <v>0.179819153308672</v>
      </c>
    </row>
    <row r="24" s="267" customFormat="1" ht="18.75" customHeight="1" spans="1:5">
      <c r="A24" s="298" t="s">
        <v>100</v>
      </c>
      <c r="B24" s="278">
        <v>3587</v>
      </c>
      <c r="C24" s="278">
        <v>3700</v>
      </c>
      <c r="D24" s="278">
        <f t="shared" si="0"/>
        <v>113</v>
      </c>
      <c r="E24" s="297">
        <f t="shared" si="1"/>
        <v>0.031502648452746</v>
      </c>
    </row>
    <row r="25" s="267" customFormat="1" ht="18.75" customHeight="1" spans="1:5">
      <c r="A25" s="298" t="s">
        <v>101</v>
      </c>
      <c r="B25" s="278">
        <v>2976</v>
      </c>
      <c r="C25" s="278">
        <v>5387</v>
      </c>
      <c r="D25" s="278">
        <f t="shared" si="0"/>
        <v>2411</v>
      </c>
      <c r="E25" s="297">
        <f t="shared" si="1"/>
        <v>0.810147849462366</v>
      </c>
    </row>
    <row r="26" s="267" customFormat="1" ht="18.75" customHeight="1" spans="1:5">
      <c r="A26" s="298" t="s">
        <v>102</v>
      </c>
      <c r="B26" s="102">
        <v>203</v>
      </c>
      <c r="C26" s="102">
        <v>305</v>
      </c>
      <c r="D26" s="278">
        <f t="shared" si="0"/>
        <v>102</v>
      </c>
      <c r="E26" s="297">
        <f t="shared" si="1"/>
        <v>0.502463054187192</v>
      </c>
    </row>
    <row r="27" s="267" customFormat="1" ht="18.75" customHeight="1" spans="1:5">
      <c r="A27" s="295" t="s">
        <v>103</v>
      </c>
      <c r="B27" s="296">
        <f>B21+B5</f>
        <v>47969</v>
      </c>
      <c r="C27" s="296">
        <f>C21+C5</f>
        <v>61620</v>
      </c>
      <c r="D27" s="278">
        <f t="shared" si="0"/>
        <v>13651</v>
      </c>
      <c r="E27" s="297">
        <f t="shared" si="1"/>
        <v>0.28457962434072</v>
      </c>
    </row>
    <row r="28" ht="18.75" hidden="1" customHeight="1" spans="1:5">
      <c r="A28" s="298" t="s">
        <v>104</v>
      </c>
      <c r="B28" s="299"/>
      <c r="C28" s="299"/>
      <c r="D28" s="299" t="e">
        <f>#REF!-#REF!</f>
        <v>#REF!</v>
      </c>
      <c r="E28" s="300"/>
    </row>
    <row r="29" ht="18.75" hidden="1" customHeight="1" spans="1:5">
      <c r="A29" s="298" t="s">
        <v>105</v>
      </c>
      <c r="B29" s="301"/>
      <c r="C29" s="301"/>
      <c r="D29" s="299" t="e">
        <f>#REF!-#REF!</f>
        <v>#REF!</v>
      </c>
      <c r="E29" s="300"/>
    </row>
    <row r="30" ht="18.75" hidden="1" customHeight="1" spans="1:5">
      <c r="A30" s="298" t="s">
        <v>106</v>
      </c>
      <c r="B30" s="301"/>
      <c r="C30" s="301"/>
      <c r="D30" s="299" t="e">
        <f>#REF!-#REF!</f>
        <v>#REF!</v>
      </c>
      <c r="E30" s="300"/>
    </row>
  </sheetData>
  <mergeCells count="1">
    <mergeCell ref="A2:E2"/>
  </mergeCells>
  <pageMargins left="1.10236220472441" right="0.905511811023622" top="0.551181102362205" bottom="0.354330708661417"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showZeros="0" workbookViewId="0">
      <selection activeCell="K18" sqref="K18"/>
    </sheetView>
  </sheetViews>
  <sheetFormatPr defaultColWidth="8.875" defaultRowHeight="13.5"/>
  <cols>
    <col min="1" max="1" width="35" style="4" customWidth="1"/>
    <col min="2" max="3" width="21.25" style="269" customWidth="1"/>
    <col min="4" max="4" width="22.625" style="4" customWidth="1"/>
    <col min="5" max="5" width="24.625" style="4" customWidth="1"/>
    <col min="6" max="16384" width="8.875" style="4"/>
  </cols>
  <sheetData>
    <row r="1" ht="22.5" customHeight="1" spans="1:1">
      <c r="A1" s="87" t="s">
        <v>107</v>
      </c>
    </row>
    <row r="2" ht="30" customHeight="1" spans="1:5">
      <c r="A2" s="123" t="s">
        <v>108</v>
      </c>
      <c r="B2" s="123"/>
      <c r="C2" s="123"/>
      <c r="D2" s="123"/>
      <c r="E2" s="123"/>
    </row>
    <row r="3" ht="15" customHeight="1" spans="1:5">
      <c r="A3" s="270"/>
      <c r="B3" s="271"/>
      <c r="C3" s="271"/>
      <c r="D3" s="272"/>
      <c r="E3" s="273" t="s">
        <v>2</v>
      </c>
    </row>
    <row r="4" s="266" customFormat="1" ht="19.5" customHeight="1" spans="1:5">
      <c r="A4" s="274" t="s">
        <v>77</v>
      </c>
      <c r="B4" s="93" t="s">
        <v>78</v>
      </c>
      <c r="C4" s="93" t="s">
        <v>79</v>
      </c>
      <c r="D4" s="93" t="s">
        <v>8</v>
      </c>
      <c r="E4" s="275" t="s">
        <v>109</v>
      </c>
    </row>
    <row r="5" s="267" customFormat="1" ht="15.95" customHeight="1" spans="1:5">
      <c r="A5" s="276" t="s">
        <v>110</v>
      </c>
      <c r="B5" s="277">
        <v>14926</v>
      </c>
      <c r="C5" s="277">
        <v>3926</v>
      </c>
      <c r="D5" s="278">
        <f t="shared" ref="D5:D28" si="0">C5-B5</f>
        <v>-11000</v>
      </c>
      <c r="E5" s="279">
        <f t="shared" ref="E5:E28" si="1">D5/B5</f>
        <v>-0.736969047300013</v>
      </c>
    </row>
    <row r="6" s="267" customFormat="1" ht="15.95" customHeight="1" spans="1:5">
      <c r="A6" s="280" t="s">
        <v>111</v>
      </c>
      <c r="B6" s="277">
        <v>736</v>
      </c>
      <c r="C6" s="277">
        <v>736</v>
      </c>
      <c r="D6" s="278">
        <f t="shared" si="0"/>
        <v>0</v>
      </c>
      <c r="E6" s="279">
        <f t="shared" si="1"/>
        <v>0</v>
      </c>
    </row>
    <row r="7" s="267" customFormat="1" ht="15.95" customHeight="1" spans="1:5">
      <c r="A7" s="281" t="s">
        <v>112</v>
      </c>
      <c r="B7" s="277">
        <v>8656</v>
      </c>
      <c r="C7" s="277">
        <v>8656</v>
      </c>
      <c r="D7" s="278">
        <f t="shared" si="0"/>
        <v>0</v>
      </c>
      <c r="E7" s="279">
        <f t="shared" si="1"/>
        <v>0</v>
      </c>
    </row>
    <row r="8" s="267" customFormat="1" ht="15.95" customHeight="1" spans="1:5">
      <c r="A8" s="282" t="s">
        <v>113</v>
      </c>
      <c r="B8" s="277">
        <v>56950</v>
      </c>
      <c r="C8" s="277">
        <v>57186</v>
      </c>
      <c r="D8" s="278">
        <f t="shared" si="0"/>
        <v>236</v>
      </c>
      <c r="E8" s="279">
        <f t="shared" si="1"/>
        <v>0.00414398595258999</v>
      </c>
    </row>
    <row r="9" s="267" customFormat="1" ht="15.95" customHeight="1" spans="1:5">
      <c r="A9" s="283" t="s">
        <v>114</v>
      </c>
      <c r="B9" s="277">
        <v>5003</v>
      </c>
      <c r="C9" s="277">
        <v>5126</v>
      </c>
      <c r="D9" s="278">
        <f t="shared" si="0"/>
        <v>123</v>
      </c>
      <c r="E9" s="279">
        <f t="shared" si="1"/>
        <v>0.0245852488506896</v>
      </c>
    </row>
    <row r="10" s="267" customFormat="1" ht="15.95" customHeight="1" spans="1:5">
      <c r="A10" s="283" t="s">
        <v>115</v>
      </c>
      <c r="B10" s="277">
        <v>3065</v>
      </c>
      <c r="C10" s="277">
        <v>3980</v>
      </c>
      <c r="D10" s="278">
        <f t="shared" si="0"/>
        <v>915</v>
      </c>
      <c r="E10" s="279">
        <f t="shared" si="1"/>
        <v>0.298531810766721</v>
      </c>
    </row>
    <row r="11" s="267" customFormat="1" ht="15.95" customHeight="1" spans="1:5">
      <c r="A11" s="282" t="s">
        <v>116</v>
      </c>
      <c r="B11" s="277">
        <v>42944</v>
      </c>
      <c r="C11" s="277">
        <v>50565</v>
      </c>
      <c r="D11" s="278">
        <f t="shared" si="0"/>
        <v>7621</v>
      </c>
      <c r="E11" s="279">
        <f t="shared" si="1"/>
        <v>0.177463673621461</v>
      </c>
    </row>
    <row r="12" s="267" customFormat="1" ht="15.95" customHeight="1" spans="1:5">
      <c r="A12" s="283" t="s">
        <v>117</v>
      </c>
      <c r="B12" s="277">
        <v>35209</v>
      </c>
      <c r="C12" s="277">
        <v>35903</v>
      </c>
      <c r="D12" s="278">
        <f t="shared" si="0"/>
        <v>694</v>
      </c>
      <c r="E12" s="279">
        <f t="shared" si="1"/>
        <v>0.0197108693799881</v>
      </c>
    </row>
    <row r="13" s="267" customFormat="1" ht="15.95" customHeight="1" spans="1:5">
      <c r="A13" s="283" t="s">
        <v>118</v>
      </c>
      <c r="B13" s="277">
        <v>3968</v>
      </c>
      <c r="C13" s="277">
        <v>4610</v>
      </c>
      <c r="D13" s="278">
        <f t="shared" si="0"/>
        <v>642</v>
      </c>
      <c r="E13" s="279">
        <f t="shared" si="1"/>
        <v>0.16179435483871</v>
      </c>
    </row>
    <row r="14" s="267" customFormat="1" ht="15.95" customHeight="1" spans="1:5">
      <c r="A14" s="284" t="s">
        <v>119</v>
      </c>
      <c r="B14" s="277">
        <v>15559</v>
      </c>
      <c r="C14" s="277">
        <v>27392</v>
      </c>
      <c r="D14" s="278">
        <f t="shared" si="0"/>
        <v>11833</v>
      </c>
      <c r="E14" s="279">
        <f t="shared" si="1"/>
        <v>0.760524455299184</v>
      </c>
    </row>
    <row r="15" s="267" customFormat="1" ht="15.95" customHeight="1" spans="1:5">
      <c r="A15" s="282" t="s">
        <v>120</v>
      </c>
      <c r="B15" s="277">
        <v>60503</v>
      </c>
      <c r="C15" s="277">
        <v>62885</v>
      </c>
      <c r="D15" s="278">
        <f t="shared" si="0"/>
        <v>2382</v>
      </c>
      <c r="E15" s="279">
        <f t="shared" si="1"/>
        <v>0.0393699485975902</v>
      </c>
    </row>
    <row r="16" s="267" customFormat="1" ht="15.95" customHeight="1" spans="1:5">
      <c r="A16" s="284" t="s">
        <v>121</v>
      </c>
      <c r="B16" s="277">
        <v>9793</v>
      </c>
      <c r="C16" s="277">
        <v>9802</v>
      </c>
      <c r="D16" s="278">
        <f t="shared" si="0"/>
        <v>9</v>
      </c>
      <c r="E16" s="279">
        <f t="shared" si="1"/>
        <v>0.00091902379250485</v>
      </c>
    </row>
    <row r="17" s="267" customFormat="1" ht="15.95" customHeight="1" spans="1:5">
      <c r="A17" s="283" t="s">
        <v>122</v>
      </c>
      <c r="B17" s="277">
        <v>800</v>
      </c>
      <c r="C17" s="277">
        <v>800</v>
      </c>
      <c r="D17" s="278">
        <f t="shared" si="0"/>
        <v>0</v>
      </c>
      <c r="E17" s="279">
        <f t="shared" si="1"/>
        <v>0</v>
      </c>
    </row>
    <row r="18" s="267" customFormat="1" ht="15.95" customHeight="1" spans="1:5">
      <c r="A18" s="284" t="s">
        <v>123</v>
      </c>
      <c r="B18" s="277">
        <v>1357</v>
      </c>
      <c r="C18" s="277">
        <v>1388</v>
      </c>
      <c r="D18" s="278">
        <f t="shared" si="0"/>
        <v>31</v>
      </c>
      <c r="E18" s="279">
        <f t="shared" si="1"/>
        <v>0.0228445099484156</v>
      </c>
    </row>
    <row r="19" s="267" customFormat="1" ht="15.95" customHeight="1" spans="1:5">
      <c r="A19" s="283" t="s">
        <v>124</v>
      </c>
      <c r="B19" s="277">
        <v>0</v>
      </c>
      <c r="C19" s="277"/>
      <c r="D19" s="278">
        <f t="shared" si="0"/>
        <v>0</v>
      </c>
      <c r="E19" s="279"/>
    </row>
    <row r="20" s="267" customFormat="1" ht="15.95" customHeight="1" spans="1:5">
      <c r="A20" s="283" t="s">
        <v>125</v>
      </c>
      <c r="B20" s="277">
        <v>1566</v>
      </c>
      <c r="C20" s="277">
        <v>1650</v>
      </c>
      <c r="D20" s="278">
        <f t="shared" si="0"/>
        <v>84</v>
      </c>
      <c r="E20" s="279">
        <f t="shared" si="1"/>
        <v>0.053639846743295</v>
      </c>
    </row>
    <row r="21" s="267" customFormat="1" ht="15.95" customHeight="1" spans="1:5">
      <c r="A21" s="283" t="s">
        <v>126</v>
      </c>
      <c r="B21" s="277">
        <v>5235</v>
      </c>
      <c r="C21" s="277">
        <v>6023</v>
      </c>
      <c r="D21" s="278">
        <f t="shared" si="0"/>
        <v>788</v>
      </c>
      <c r="E21" s="279">
        <f t="shared" si="1"/>
        <v>0.150525310410697</v>
      </c>
    </row>
    <row r="22" s="267" customFormat="1" ht="15.95" customHeight="1" spans="1:5">
      <c r="A22" s="283" t="s">
        <v>127</v>
      </c>
      <c r="B22" s="277">
        <v>900</v>
      </c>
      <c r="C22" s="277">
        <v>1100</v>
      </c>
      <c r="D22" s="278">
        <f t="shared" si="0"/>
        <v>200</v>
      </c>
      <c r="E22" s="279">
        <f t="shared" si="1"/>
        <v>0.222222222222222</v>
      </c>
    </row>
    <row r="23" s="267" customFormat="1" ht="15.95" customHeight="1" spans="1:5">
      <c r="A23" s="285" t="s">
        <v>128</v>
      </c>
      <c r="B23" s="277">
        <v>3533</v>
      </c>
      <c r="C23" s="277">
        <v>3568</v>
      </c>
      <c r="D23" s="278">
        <f t="shared" si="0"/>
        <v>35</v>
      </c>
      <c r="E23" s="279">
        <f t="shared" si="1"/>
        <v>0.00990659496178885</v>
      </c>
    </row>
    <row r="24" s="267" customFormat="1" ht="15.95" customHeight="1" spans="1:5">
      <c r="A24" s="286" t="s">
        <v>129</v>
      </c>
      <c r="B24" s="278">
        <v>8253</v>
      </c>
      <c r="C24" s="278">
        <v>8357</v>
      </c>
      <c r="D24" s="278">
        <f t="shared" si="0"/>
        <v>104</v>
      </c>
      <c r="E24" s="279">
        <f t="shared" si="1"/>
        <v>0.0126014782503332</v>
      </c>
    </row>
    <row r="25" s="268" customFormat="1" ht="15.95" customHeight="1" spans="1:5">
      <c r="A25" s="286" t="s">
        <v>130</v>
      </c>
      <c r="B25" s="278">
        <v>0</v>
      </c>
      <c r="C25" s="278"/>
      <c r="D25" s="278">
        <f t="shared" si="0"/>
        <v>0</v>
      </c>
      <c r="E25" s="279"/>
    </row>
    <row r="26" s="268" customFormat="1" ht="15.95" customHeight="1" spans="1:5">
      <c r="A26" s="286" t="s">
        <v>131</v>
      </c>
      <c r="B26" s="278">
        <v>3500</v>
      </c>
      <c r="C26" s="278">
        <v>3500</v>
      </c>
      <c r="D26" s="278">
        <f t="shared" si="0"/>
        <v>0</v>
      </c>
      <c r="E26" s="279">
        <f t="shared" si="1"/>
        <v>0</v>
      </c>
    </row>
    <row r="27" s="268" customFormat="1" ht="15.95" customHeight="1" spans="1:5">
      <c r="A27" s="286" t="s">
        <v>132</v>
      </c>
      <c r="B27" s="278">
        <v>12022</v>
      </c>
      <c r="C27" s="278">
        <v>10068</v>
      </c>
      <c r="D27" s="278">
        <f t="shared" si="0"/>
        <v>-1954</v>
      </c>
      <c r="E27" s="279">
        <f t="shared" si="1"/>
        <v>-0.162535351854933</v>
      </c>
    </row>
    <row r="28" s="267" customFormat="1" ht="15.95" customHeight="1" spans="1:5">
      <c r="A28" s="287" t="s">
        <v>103</v>
      </c>
      <c r="B28" s="288">
        <f>SUM(B5:B27)</f>
        <v>294478</v>
      </c>
      <c r="C28" s="288">
        <f>SUM(C5:C27)</f>
        <v>307221</v>
      </c>
      <c r="D28" s="278">
        <f t="shared" si="0"/>
        <v>12743</v>
      </c>
      <c r="E28" s="279">
        <f t="shared" si="1"/>
        <v>0.0432731816977839</v>
      </c>
    </row>
    <row r="29" spans="2:5">
      <c r="B29" s="120"/>
      <c r="C29" s="120"/>
      <c r="E29" s="269"/>
    </row>
    <row r="30" spans="2:3">
      <c r="B30" s="289"/>
      <c r="C30" s="289"/>
    </row>
    <row r="31" ht="15" spans="9:9">
      <c r="I31" s="290"/>
    </row>
  </sheetData>
  <mergeCells count="1">
    <mergeCell ref="A2:E2"/>
  </mergeCells>
  <pageMargins left="1.10236220472441" right="0.905511811023622"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29"/>
  <sheetViews>
    <sheetView showZeros="0" workbookViewId="0">
      <pane ySplit="4" topLeftCell="A5" activePane="bottomLeft" state="frozen"/>
      <selection/>
      <selection pane="bottomLeft" activeCell="K373" sqref="K373"/>
    </sheetView>
  </sheetViews>
  <sheetFormatPr defaultColWidth="9" defaultRowHeight="15"/>
  <cols>
    <col min="1" max="1" width="15.5" style="197" customWidth="1"/>
    <col min="2" max="2" width="10.875" style="120" customWidth="1"/>
    <col min="3" max="3" width="21.375" style="198" customWidth="1"/>
    <col min="4" max="4" width="13.75" style="199" customWidth="1"/>
    <col min="5" max="5" width="12.625" style="199" customWidth="1"/>
    <col min="6" max="6" width="13.375" style="199" customWidth="1"/>
    <col min="7" max="7" width="58.25" style="200" customWidth="1"/>
    <col min="8" max="16384" width="9" style="4"/>
  </cols>
  <sheetData>
    <row r="1" ht="30" customHeight="1" spans="1:1">
      <c r="A1" s="121" t="s">
        <v>133</v>
      </c>
    </row>
    <row r="2" ht="30" customHeight="1" spans="1:7">
      <c r="A2" s="201" t="s">
        <v>134</v>
      </c>
      <c r="B2" s="202"/>
      <c r="C2" s="203"/>
      <c r="D2" s="204"/>
      <c r="E2" s="204"/>
      <c r="F2" s="204"/>
      <c r="G2" s="205"/>
    </row>
    <row r="3" spans="7:7">
      <c r="G3" s="206" t="s">
        <v>135</v>
      </c>
    </row>
    <row r="4" s="186" customFormat="1" ht="18" customHeight="1" spans="1:7">
      <c r="A4" s="207" t="s">
        <v>136</v>
      </c>
      <c r="B4" s="207" t="s">
        <v>137</v>
      </c>
      <c r="C4" s="208" t="s">
        <v>138</v>
      </c>
      <c r="D4" s="209" t="s">
        <v>139</v>
      </c>
      <c r="E4" s="209" t="s">
        <v>140</v>
      </c>
      <c r="F4" s="209" t="s">
        <v>141</v>
      </c>
      <c r="G4" s="210" t="s">
        <v>142</v>
      </c>
    </row>
    <row r="5" ht="19.5" customHeight="1" spans="1:7">
      <c r="A5" s="211" t="s">
        <v>143</v>
      </c>
      <c r="B5" s="212">
        <v>35</v>
      </c>
      <c r="C5" s="213" t="s">
        <v>144</v>
      </c>
      <c r="D5" s="214">
        <f>SUM(D6:D14)</f>
        <v>443.76</v>
      </c>
      <c r="E5" s="214">
        <f>SUM(E6:E15)</f>
        <v>463.39</v>
      </c>
      <c r="F5" s="214">
        <f t="shared" ref="F5:F23" si="0">E5-D5</f>
        <v>19.63</v>
      </c>
      <c r="G5" s="215"/>
    </row>
    <row r="6" ht="21.75" customHeight="1" spans="1:7">
      <c r="A6" s="216"/>
      <c r="B6" s="212"/>
      <c r="C6" s="217" t="s">
        <v>145</v>
      </c>
      <c r="D6" s="218">
        <v>49.2</v>
      </c>
      <c r="E6" s="218">
        <v>42</v>
      </c>
      <c r="F6" s="214">
        <f t="shared" si="0"/>
        <v>-7.2</v>
      </c>
      <c r="G6" s="219" t="s">
        <v>146</v>
      </c>
    </row>
    <row r="7" ht="21.75" customHeight="1" spans="1:7">
      <c r="A7" s="216"/>
      <c r="B7" s="212"/>
      <c r="C7" s="132" t="s">
        <v>147</v>
      </c>
      <c r="D7" s="136">
        <v>60</v>
      </c>
      <c r="E7" s="136">
        <v>60</v>
      </c>
      <c r="F7" s="214">
        <f t="shared" si="0"/>
        <v>0</v>
      </c>
      <c r="G7" s="134" t="s">
        <v>148</v>
      </c>
    </row>
    <row r="8" ht="21.75" customHeight="1" spans="1:7">
      <c r="A8" s="216"/>
      <c r="B8" s="212"/>
      <c r="C8" s="132" t="s">
        <v>149</v>
      </c>
      <c r="D8" s="136">
        <v>2.16</v>
      </c>
      <c r="E8" s="136">
        <v>2.88</v>
      </c>
      <c r="F8" s="214">
        <f t="shared" si="0"/>
        <v>0.72</v>
      </c>
      <c r="G8" s="132" t="s">
        <v>150</v>
      </c>
    </row>
    <row r="9" ht="21.75" customHeight="1" spans="1:7">
      <c r="A9" s="216"/>
      <c r="B9" s="212"/>
      <c r="C9" s="132" t="s">
        <v>151</v>
      </c>
      <c r="D9" s="136">
        <v>24.6</v>
      </c>
      <c r="E9" s="136">
        <v>24.6</v>
      </c>
      <c r="F9" s="214">
        <f t="shared" si="0"/>
        <v>0</v>
      </c>
      <c r="G9" s="134"/>
    </row>
    <row r="10" ht="21.75" customHeight="1" spans="1:7">
      <c r="A10" s="216"/>
      <c r="B10" s="212"/>
      <c r="C10" s="132" t="s">
        <v>152</v>
      </c>
      <c r="D10" s="129">
        <f>50+8</f>
        <v>58</v>
      </c>
      <c r="E10" s="129">
        <v>30</v>
      </c>
      <c r="F10" s="214">
        <f t="shared" si="0"/>
        <v>-28</v>
      </c>
      <c r="G10" s="134" t="s">
        <v>153</v>
      </c>
    </row>
    <row r="11" ht="21.75" customHeight="1" spans="1:7">
      <c r="A11" s="216"/>
      <c r="B11" s="212"/>
      <c r="C11" s="217" t="s">
        <v>154</v>
      </c>
      <c r="D11" s="136">
        <v>249.8</v>
      </c>
      <c r="E11" s="136">
        <v>249.8</v>
      </c>
      <c r="F11" s="214">
        <f t="shared" si="0"/>
        <v>0</v>
      </c>
      <c r="G11" s="134" t="s">
        <v>155</v>
      </c>
    </row>
    <row r="12" s="187" customFormat="1" ht="21.75" customHeight="1" spans="1:7">
      <c r="A12" s="216"/>
      <c r="B12" s="212"/>
      <c r="C12" s="217" t="s">
        <v>156</v>
      </c>
      <c r="D12" s="147"/>
      <c r="E12" s="136">
        <v>20</v>
      </c>
      <c r="F12" s="214">
        <f t="shared" si="0"/>
        <v>20</v>
      </c>
      <c r="G12" s="219" t="s">
        <v>157</v>
      </c>
    </row>
    <row r="13" s="187" customFormat="1" ht="21.75" customHeight="1" spans="1:7">
      <c r="A13" s="216"/>
      <c r="B13" s="212"/>
      <c r="C13" s="217" t="s">
        <v>158</v>
      </c>
      <c r="D13" s="147"/>
      <c r="E13" s="136">
        <v>18</v>
      </c>
      <c r="F13" s="214">
        <f t="shared" si="0"/>
        <v>18</v>
      </c>
      <c r="G13" s="219" t="s">
        <v>159</v>
      </c>
    </row>
    <row r="14" s="187" customFormat="1" ht="21.75" customHeight="1" spans="1:7">
      <c r="A14" s="216"/>
      <c r="B14" s="212"/>
      <c r="C14" s="217" t="s">
        <v>160</v>
      </c>
      <c r="D14" s="147"/>
      <c r="E14" s="136">
        <v>15</v>
      </c>
      <c r="F14" s="214">
        <f t="shared" si="0"/>
        <v>15</v>
      </c>
      <c r="G14" s="219" t="s">
        <v>161</v>
      </c>
    </row>
    <row r="15" s="187" customFormat="1" ht="21.75" customHeight="1" spans="1:7">
      <c r="A15" s="216"/>
      <c r="B15" s="212"/>
      <c r="C15" s="217" t="s">
        <v>162</v>
      </c>
      <c r="D15" s="147"/>
      <c r="E15" s="136">
        <v>1.11</v>
      </c>
      <c r="F15" s="214">
        <f t="shared" si="0"/>
        <v>1.11</v>
      </c>
      <c r="G15" s="219" t="s">
        <v>163</v>
      </c>
    </row>
    <row r="16" s="187" customFormat="1" ht="21.75" customHeight="1" spans="1:7">
      <c r="A16" s="216" t="s">
        <v>164</v>
      </c>
      <c r="B16" s="212">
        <v>27</v>
      </c>
      <c r="C16" s="213" t="s">
        <v>144</v>
      </c>
      <c r="D16" s="147">
        <f>SUM(D17:D25)</f>
        <v>393.74</v>
      </c>
      <c r="E16" s="147">
        <f>SUM(E17:E25)</f>
        <v>453.64</v>
      </c>
      <c r="F16" s="214">
        <f t="shared" si="0"/>
        <v>59.9</v>
      </c>
      <c r="G16" s="219"/>
    </row>
    <row r="17" ht="21.75" customHeight="1" spans="1:7">
      <c r="A17" s="216"/>
      <c r="B17" s="220"/>
      <c r="C17" s="221" t="s">
        <v>145</v>
      </c>
      <c r="D17" s="136">
        <v>42</v>
      </c>
      <c r="E17" s="136">
        <v>32.4</v>
      </c>
      <c r="F17" s="214">
        <f t="shared" si="0"/>
        <v>-9.6</v>
      </c>
      <c r="G17" s="219" t="s">
        <v>165</v>
      </c>
    </row>
    <row r="18" ht="21.75" customHeight="1" spans="1:7">
      <c r="A18" s="216"/>
      <c r="B18" s="220"/>
      <c r="C18" s="132" t="s">
        <v>166</v>
      </c>
      <c r="D18" s="136">
        <v>40</v>
      </c>
      <c r="E18" s="136">
        <v>40</v>
      </c>
      <c r="F18" s="214">
        <f t="shared" si="0"/>
        <v>0</v>
      </c>
      <c r="G18" s="219"/>
    </row>
    <row r="19" ht="21.75" customHeight="1" spans="1:7">
      <c r="A19" s="216"/>
      <c r="B19" s="220"/>
      <c r="C19" s="132" t="s">
        <v>147</v>
      </c>
      <c r="D19" s="136">
        <v>56</v>
      </c>
      <c r="E19" s="136">
        <v>56</v>
      </c>
      <c r="F19" s="214">
        <f t="shared" si="0"/>
        <v>0</v>
      </c>
      <c r="G19" s="134" t="s">
        <v>167</v>
      </c>
    </row>
    <row r="20" ht="21.75" customHeight="1" spans="1:7">
      <c r="A20" s="216"/>
      <c r="B20" s="220"/>
      <c r="C20" s="132" t="s">
        <v>168</v>
      </c>
      <c r="D20" s="136">
        <v>21</v>
      </c>
      <c r="E20" s="136">
        <v>21</v>
      </c>
      <c r="F20" s="214">
        <f t="shared" si="0"/>
        <v>0</v>
      </c>
      <c r="G20" s="134" t="s">
        <v>169</v>
      </c>
    </row>
    <row r="21" ht="21.75" customHeight="1" spans="1:7">
      <c r="A21" s="216"/>
      <c r="B21" s="220"/>
      <c r="C21" s="217" t="s">
        <v>170</v>
      </c>
      <c r="D21" s="136">
        <v>168.24</v>
      </c>
      <c r="E21" s="136">
        <v>168.24</v>
      </c>
      <c r="F21" s="214">
        <f t="shared" si="0"/>
        <v>0</v>
      </c>
      <c r="G21" s="134" t="s">
        <v>155</v>
      </c>
    </row>
    <row r="22" ht="21.75" customHeight="1" spans="1:7">
      <c r="A22" s="216"/>
      <c r="B22" s="220"/>
      <c r="C22" s="217" t="s">
        <v>171</v>
      </c>
      <c r="D22" s="136">
        <v>18.5</v>
      </c>
      <c r="E22" s="136"/>
      <c r="F22" s="214">
        <f t="shared" si="0"/>
        <v>-18.5</v>
      </c>
      <c r="G22" s="134" t="s">
        <v>172</v>
      </c>
    </row>
    <row r="23" ht="21.75" customHeight="1" spans="1:7">
      <c r="A23" s="216"/>
      <c r="B23" s="220"/>
      <c r="C23" s="135" t="s">
        <v>173</v>
      </c>
      <c r="D23" s="136"/>
      <c r="E23" s="136">
        <v>80</v>
      </c>
      <c r="F23" s="214">
        <f t="shared" si="0"/>
        <v>80</v>
      </c>
      <c r="G23" s="134" t="s">
        <v>174</v>
      </c>
    </row>
    <row r="24" ht="21.75" customHeight="1" spans="1:7">
      <c r="A24" s="216"/>
      <c r="B24" s="220"/>
      <c r="C24" s="217" t="s">
        <v>175</v>
      </c>
      <c r="D24" s="136">
        <v>20</v>
      </c>
      <c r="E24" s="136">
        <v>25</v>
      </c>
      <c r="F24" s="214">
        <f t="shared" ref="F24:F47" si="1">E24-D24</f>
        <v>5</v>
      </c>
      <c r="G24" s="134" t="s">
        <v>176</v>
      </c>
    </row>
    <row r="25" ht="21.75" customHeight="1" spans="1:7">
      <c r="A25" s="216"/>
      <c r="B25" s="220"/>
      <c r="C25" s="221" t="s">
        <v>177</v>
      </c>
      <c r="D25" s="136">
        <v>28</v>
      </c>
      <c r="E25" s="136">
        <v>31</v>
      </c>
      <c r="F25" s="214">
        <f t="shared" si="1"/>
        <v>3</v>
      </c>
      <c r="G25" s="134"/>
    </row>
    <row r="26" s="188" customFormat="1" ht="21.75" customHeight="1" spans="1:7">
      <c r="A26" s="216" t="s">
        <v>178</v>
      </c>
      <c r="B26" s="212">
        <v>37</v>
      </c>
      <c r="C26" s="213" t="s">
        <v>144</v>
      </c>
      <c r="D26" s="147">
        <f>SUM(D27:D32)</f>
        <v>488.95</v>
      </c>
      <c r="E26" s="147">
        <f>SUM(E27:E32)</f>
        <v>503.75</v>
      </c>
      <c r="F26" s="214">
        <f t="shared" si="1"/>
        <v>14.8</v>
      </c>
      <c r="G26" s="219"/>
    </row>
    <row r="27" ht="21.75" customHeight="1" spans="1:7">
      <c r="A27" s="216"/>
      <c r="B27" s="220"/>
      <c r="C27" s="221" t="s">
        <v>145</v>
      </c>
      <c r="D27" s="136">
        <v>42</v>
      </c>
      <c r="E27" s="136">
        <v>44.4</v>
      </c>
      <c r="F27" s="214">
        <f t="shared" si="1"/>
        <v>2.4</v>
      </c>
      <c r="G27" s="219" t="s">
        <v>179</v>
      </c>
    </row>
    <row r="28" ht="55.5" customHeight="1" spans="1:7">
      <c r="A28" s="216"/>
      <c r="B28" s="220"/>
      <c r="C28" s="132" t="s">
        <v>180</v>
      </c>
      <c r="D28" s="136">
        <v>423.95</v>
      </c>
      <c r="E28" s="136">
        <v>423.95</v>
      </c>
      <c r="F28" s="214">
        <f t="shared" si="1"/>
        <v>0</v>
      </c>
      <c r="G28" s="134" t="s">
        <v>181</v>
      </c>
    </row>
    <row r="29" ht="19.5" customHeight="1" spans="1:7">
      <c r="A29" s="216"/>
      <c r="B29" s="220"/>
      <c r="C29" s="132" t="s">
        <v>182</v>
      </c>
      <c r="D29" s="136">
        <v>8</v>
      </c>
      <c r="E29" s="136">
        <v>8</v>
      </c>
      <c r="F29" s="214">
        <f t="shared" si="1"/>
        <v>0</v>
      </c>
      <c r="G29" s="134"/>
    </row>
    <row r="30" ht="19.5" customHeight="1" spans="1:7">
      <c r="A30" s="216"/>
      <c r="B30" s="220"/>
      <c r="C30" s="132" t="s">
        <v>183</v>
      </c>
      <c r="D30" s="136">
        <v>0</v>
      </c>
      <c r="E30" s="136">
        <v>25</v>
      </c>
      <c r="F30" s="214">
        <f t="shared" si="1"/>
        <v>25</v>
      </c>
      <c r="G30" s="134" t="s">
        <v>184</v>
      </c>
    </row>
    <row r="31" ht="19.5" customHeight="1" spans="1:7">
      <c r="A31" s="216"/>
      <c r="B31" s="220"/>
      <c r="C31" s="132" t="s">
        <v>162</v>
      </c>
      <c r="D31" s="136"/>
      <c r="E31" s="136">
        <v>2.4</v>
      </c>
      <c r="F31" s="214">
        <f t="shared" si="1"/>
        <v>2.4</v>
      </c>
      <c r="G31" s="134" t="s">
        <v>163</v>
      </c>
    </row>
    <row r="32" ht="19.5" customHeight="1" spans="1:7">
      <c r="A32" s="216"/>
      <c r="B32" s="220"/>
      <c r="C32" s="132" t="s">
        <v>185</v>
      </c>
      <c r="D32" s="136">
        <v>15</v>
      </c>
      <c r="E32" s="136"/>
      <c r="F32" s="214">
        <f t="shared" si="1"/>
        <v>-15</v>
      </c>
      <c r="G32" s="134" t="s">
        <v>172</v>
      </c>
    </row>
    <row r="33" s="188" customFormat="1" ht="19.5" customHeight="1" spans="1:7">
      <c r="A33" s="216" t="s">
        <v>186</v>
      </c>
      <c r="B33" s="212">
        <v>5</v>
      </c>
      <c r="C33" s="213" t="s">
        <v>144</v>
      </c>
      <c r="D33" s="147">
        <f>SUM(D34:D37)</f>
        <v>56.4</v>
      </c>
      <c r="E33" s="147">
        <f>SUM(E34:E37)</f>
        <v>56.4</v>
      </c>
      <c r="F33" s="214">
        <f t="shared" si="1"/>
        <v>0</v>
      </c>
      <c r="G33" s="219"/>
    </row>
    <row r="34" ht="19.5" customHeight="1" spans="1:7">
      <c r="A34" s="216"/>
      <c r="B34" s="220"/>
      <c r="C34" s="221" t="s">
        <v>145</v>
      </c>
      <c r="D34" s="136">
        <v>6</v>
      </c>
      <c r="E34" s="136">
        <v>6</v>
      </c>
      <c r="F34" s="214">
        <f t="shared" si="1"/>
        <v>0</v>
      </c>
      <c r="G34" s="219"/>
    </row>
    <row r="35" ht="19.5" customHeight="1" spans="1:7">
      <c r="A35" s="216"/>
      <c r="B35" s="220"/>
      <c r="C35" s="132" t="s">
        <v>187</v>
      </c>
      <c r="D35" s="136">
        <v>18.8</v>
      </c>
      <c r="E35" s="136">
        <v>18.8</v>
      </c>
      <c r="F35" s="214">
        <f t="shared" si="1"/>
        <v>0</v>
      </c>
      <c r="G35" s="132" t="s">
        <v>188</v>
      </c>
    </row>
    <row r="36" ht="19.5" customHeight="1" spans="1:7">
      <c r="A36" s="216"/>
      <c r="B36" s="220"/>
      <c r="C36" s="134" t="s">
        <v>189</v>
      </c>
      <c r="D36" s="136">
        <v>25.6</v>
      </c>
      <c r="E36" s="136">
        <v>25.6</v>
      </c>
      <c r="F36" s="214">
        <f t="shared" si="1"/>
        <v>0</v>
      </c>
      <c r="G36" s="132" t="s">
        <v>188</v>
      </c>
    </row>
    <row r="37" ht="19.5" customHeight="1" spans="1:7">
      <c r="A37" s="216"/>
      <c r="B37" s="220"/>
      <c r="C37" s="132" t="s">
        <v>190</v>
      </c>
      <c r="D37" s="136">
        <v>6</v>
      </c>
      <c r="E37" s="136">
        <v>6</v>
      </c>
      <c r="F37" s="214">
        <f t="shared" si="1"/>
        <v>0</v>
      </c>
      <c r="G37" s="134"/>
    </row>
    <row r="38" s="188" customFormat="1" ht="19.5" customHeight="1" spans="1:7">
      <c r="A38" s="216" t="s">
        <v>191</v>
      </c>
      <c r="B38" s="212">
        <v>6</v>
      </c>
      <c r="C38" s="213" t="s">
        <v>144</v>
      </c>
      <c r="D38" s="147">
        <f>SUM(D39:D42)</f>
        <v>47</v>
      </c>
      <c r="E38" s="147">
        <f>SUM(E39:E42)</f>
        <v>47</v>
      </c>
      <c r="F38" s="214">
        <f t="shared" si="1"/>
        <v>0</v>
      </c>
      <c r="G38" s="219"/>
    </row>
    <row r="39" ht="19.5" customHeight="1" spans="1:7">
      <c r="A39" s="216"/>
      <c r="B39" s="220"/>
      <c r="C39" s="221" t="s">
        <v>145</v>
      </c>
      <c r="D39" s="136">
        <v>7.2</v>
      </c>
      <c r="E39" s="136">
        <v>7.2</v>
      </c>
      <c r="F39" s="214">
        <f t="shared" si="1"/>
        <v>0</v>
      </c>
      <c r="G39" s="219"/>
    </row>
    <row r="40" ht="19.5" customHeight="1" spans="1:7">
      <c r="A40" s="216"/>
      <c r="B40" s="220"/>
      <c r="C40" s="132" t="s">
        <v>192</v>
      </c>
      <c r="D40" s="136">
        <v>9.2</v>
      </c>
      <c r="E40" s="136">
        <v>9.2</v>
      </c>
      <c r="F40" s="214">
        <f t="shared" si="1"/>
        <v>0</v>
      </c>
      <c r="G40" s="219" t="s">
        <v>188</v>
      </c>
    </row>
    <row r="41" ht="19.5" customHeight="1" spans="1:7">
      <c r="A41" s="216"/>
      <c r="B41" s="220"/>
      <c r="C41" s="132" t="s">
        <v>193</v>
      </c>
      <c r="D41" s="136">
        <v>25.6</v>
      </c>
      <c r="E41" s="136">
        <v>25.6</v>
      </c>
      <c r="F41" s="214">
        <f t="shared" si="1"/>
        <v>0</v>
      </c>
      <c r="G41" s="134" t="s">
        <v>188</v>
      </c>
    </row>
    <row r="42" ht="19.5" customHeight="1" spans="1:7">
      <c r="A42" s="216"/>
      <c r="B42" s="220"/>
      <c r="C42" s="132" t="s">
        <v>194</v>
      </c>
      <c r="D42" s="136">
        <v>5</v>
      </c>
      <c r="E42" s="136">
        <v>5</v>
      </c>
      <c r="F42" s="214">
        <f t="shared" si="1"/>
        <v>0</v>
      </c>
      <c r="G42" s="134"/>
    </row>
    <row r="43" s="188" customFormat="1" ht="19.5" customHeight="1" spans="1:7">
      <c r="A43" s="216" t="s">
        <v>195</v>
      </c>
      <c r="B43" s="212">
        <v>6</v>
      </c>
      <c r="C43" s="213" t="s">
        <v>144</v>
      </c>
      <c r="D43" s="147">
        <f>SUM(D44:D48)</f>
        <v>43.4</v>
      </c>
      <c r="E43" s="147">
        <f>SUM(E44:E48)</f>
        <v>92.2</v>
      </c>
      <c r="F43" s="214">
        <f t="shared" si="1"/>
        <v>48.8</v>
      </c>
      <c r="G43" s="219"/>
    </row>
    <row r="44" ht="19.5" customHeight="1" spans="1:7">
      <c r="A44" s="216"/>
      <c r="B44" s="220"/>
      <c r="C44" s="221" t="s">
        <v>145</v>
      </c>
      <c r="D44" s="136">
        <v>8.4</v>
      </c>
      <c r="E44" s="136">
        <v>7.2</v>
      </c>
      <c r="F44" s="214">
        <f t="shared" si="1"/>
        <v>-1.2</v>
      </c>
      <c r="G44" s="219" t="s">
        <v>196</v>
      </c>
    </row>
    <row r="45" ht="19.5" customHeight="1" spans="1:7">
      <c r="A45" s="216"/>
      <c r="B45" s="220"/>
      <c r="C45" s="132" t="s">
        <v>197</v>
      </c>
      <c r="D45" s="136">
        <v>27</v>
      </c>
      <c r="E45" s="136">
        <v>27</v>
      </c>
      <c r="F45" s="214">
        <f t="shared" si="1"/>
        <v>0</v>
      </c>
      <c r="G45" s="134"/>
    </row>
    <row r="46" ht="19.5" customHeight="1" spans="1:7">
      <c r="A46" s="216"/>
      <c r="B46" s="220"/>
      <c r="C46" s="132" t="s">
        <v>198</v>
      </c>
      <c r="D46" s="136">
        <v>5</v>
      </c>
      <c r="E46" s="136">
        <v>5</v>
      </c>
      <c r="F46" s="214">
        <f t="shared" si="1"/>
        <v>0</v>
      </c>
      <c r="G46" s="134"/>
    </row>
    <row r="47" ht="19.5" customHeight="1" spans="1:7">
      <c r="A47" s="216"/>
      <c r="B47" s="220"/>
      <c r="C47" s="132" t="s">
        <v>199</v>
      </c>
      <c r="D47" s="136"/>
      <c r="E47" s="136">
        <v>50</v>
      </c>
      <c r="F47" s="214">
        <f t="shared" si="1"/>
        <v>50</v>
      </c>
      <c r="G47" s="134" t="s">
        <v>200</v>
      </c>
    </row>
    <row r="48" ht="19.5" customHeight="1" spans="1:7">
      <c r="A48" s="216"/>
      <c r="B48" s="220"/>
      <c r="C48" s="132" t="s">
        <v>201</v>
      </c>
      <c r="D48" s="136">
        <v>3</v>
      </c>
      <c r="E48" s="136">
        <v>3</v>
      </c>
      <c r="F48" s="214">
        <f t="shared" ref="F48:F83" si="2">E48-D48</f>
        <v>0</v>
      </c>
      <c r="G48" s="134"/>
    </row>
    <row r="49" s="189" customFormat="1" ht="19.5" customHeight="1" spans="1:7">
      <c r="A49" s="216" t="s">
        <v>202</v>
      </c>
      <c r="B49" s="212">
        <v>8</v>
      </c>
      <c r="C49" s="213" t="s">
        <v>144</v>
      </c>
      <c r="D49" s="147">
        <f>SUM(D50:D51)</f>
        <v>29.6</v>
      </c>
      <c r="E49" s="147">
        <f>SUM(E50:E51)</f>
        <v>29.6</v>
      </c>
      <c r="F49" s="214">
        <f t="shared" si="2"/>
        <v>0</v>
      </c>
      <c r="G49" s="219"/>
    </row>
    <row r="50" ht="19.5" customHeight="1" spans="1:7">
      <c r="A50" s="216"/>
      <c r="B50" s="220"/>
      <c r="C50" s="221" t="s">
        <v>145</v>
      </c>
      <c r="D50" s="136">
        <v>9.6</v>
      </c>
      <c r="E50" s="136">
        <v>9.6</v>
      </c>
      <c r="F50" s="214">
        <f t="shared" si="2"/>
        <v>0</v>
      </c>
      <c r="G50" s="219"/>
    </row>
    <row r="51" ht="42.75" customHeight="1" spans="1:7">
      <c r="A51" s="216"/>
      <c r="B51" s="220"/>
      <c r="C51" s="217" t="s">
        <v>203</v>
      </c>
      <c r="D51" s="136">
        <v>20</v>
      </c>
      <c r="E51" s="136">
        <v>20</v>
      </c>
      <c r="F51" s="214">
        <f t="shared" si="2"/>
        <v>0</v>
      </c>
      <c r="G51" s="134" t="s">
        <v>204</v>
      </c>
    </row>
    <row r="52" s="188" customFormat="1" ht="20.25" customHeight="1" spans="1:7">
      <c r="A52" s="216" t="s">
        <v>205</v>
      </c>
      <c r="B52" s="212">
        <v>19</v>
      </c>
      <c r="C52" s="213" t="s">
        <v>144</v>
      </c>
      <c r="D52" s="147">
        <f>SUM(D53:D62)</f>
        <v>519.8</v>
      </c>
      <c r="E52" s="147">
        <f>SUM(E53:E62)</f>
        <v>543.76</v>
      </c>
      <c r="F52" s="214">
        <f t="shared" si="2"/>
        <v>23.9599999999999</v>
      </c>
      <c r="G52" s="219"/>
    </row>
    <row r="53" ht="20.25" customHeight="1" spans="1:7">
      <c r="A53" s="216"/>
      <c r="B53" s="220"/>
      <c r="C53" s="221" t="s">
        <v>145</v>
      </c>
      <c r="D53" s="136">
        <v>17.28</v>
      </c>
      <c r="E53" s="136">
        <v>18.24</v>
      </c>
      <c r="F53" s="214">
        <f t="shared" si="2"/>
        <v>0.959999999999997</v>
      </c>
      <c r="G53" s="219" t="s">
        <v>206</v>
      </c>
    </row>
    <row r="54" ht="20.25" customHeight="1" spans="1:7">
      <c r="A54" s="216"/>
      <c r="B54" s="220"/>
      <c r="C54" s="135" t="s">
        <v>207</v>
      </c>
      <c r="D54" s="136">
        <v>200</v>
      </c>
      <c r="E54" s="136">
        <v>200</v>
      </c>
      <c r="F54" s="214">
        <f t="shared" si="2"/>
        <v>0</v>
      </c>
      <c r="G54" s="134"/>
    </row>
    <row r="55" ht="20.25" customHeight="1" spans="1:7">
      <c r="A55" s="216"/>
      <c r="B55" s="220"/>
      <c r="C55" s="135" t="s">
        <v>208</v>
      </c>
      <c r="D55" s="136">
        <v>16.56</v>
      </c>
      <c r="E55" s="136">
        <v>16.56</v>
      </c>
      <c r="F55" s="214">
        <f t="shared" si="2"/>
        <v>0</v>
      </c>
      <c r="G55" s="134"/>
    </row>
    <row r="56" ht="20.25" customHeight="1" spans="1:7">
      <c r="A56" s="216"/>
      <c r="B56" s="220"/>
      <c r="C56" s="135" t="s">
        <v>209</v>
      </c>
      <c r="D56" s="136">
        <v>80</v>
      </c>
      <c r="E56" s="136">
        <v>84</v>
      </c>
      <c r="F56" s="214">
        <f t="shared" si="2"/>
        <v>4</v>
      </c>
      <c r="G56" s="134" t="s">
        <v>210</v>
      </c>
    </row>
    <row r="57" ht="20.25" customHeight="1" spans="1:7">
      <c r="A57" s="216"/>
      <c r="B57" s="220"/>
      <c r="C57" s="135" t="s">
        <v>211</v>
      </c>
      <c r="D57" s="136">
        <v>72</v>
      </c>
      <c r="E57" s="136">
        <v>72</v>
      </c>
      <c r="F57" s="214">
        <f t="shared" si="2"/>
        <v>0</v>
      </c>
      <c r="G57" s="134"/>
    </row>
    <row r="58" ht="20.25" customHeight="1" spans="1:7">
      <c r="A58" s="216"/>
      <c r="B58" s="220"/>
      <c r="C58" s="135" t="s">
        <v>212</v>
      </c>
      <c r="D58" s="136">
        <v>52.8</v>
      </c>
      <c r="E58" s="136">
        <v>52.8</v>
      </c>
      <c r="F58" s="214">
        <f t="shared" si="2"/>
        <v>0</v>
      </c>
      <c r="G58" s="134"/>
    </row>
    <row r="59" ht="20.25" customHeight="1" spans="1:7">
      <c r="A59" s="216"/>
      <c r="B59" s="220"/>
      <c r="C59" s="135" t="s">
        <v>213</v>
      </c>
      <c r="D59" s="136">
        <v>18.16</v>
      </c>
      <c r="E59" s="136">
        <v>18.16</v>
      </c>
      <c r="F59" s="214">
        <f t="shared" si="2"/>
        <v>0</v>
      </c>
      <c r="G59" s="134"/>
    </row>
    <row r="60" ht="20.25" customHeight="1" spans="1:7">
      <c r="A60" s="216"/>
      <c r="B60" s="220"/>
      <c r="C60" s="135" t="s">
        <v>214</v>
      </c>
      <c r="D60" s="136">
        <v>10</v>
      </c>
      <c r="E60" s="136">
        <v>10</v>
      </c>
      <c r="F60" s="214">
        <f t="shared" si="2"/>
        <v>0</v>
      </c>
      <c r="G60" s="134"/>
    </row>
    <row r="61" ht="20.25" customHeight="1" spans="1:7">
      <c r="A61" s="216"/>
      <c r="B61" s="220"/>
      <c r="C61" s="135" t="s">
        <v>215</v>
      </c>
      <c r="D61" s="136">
        <v>53</v>
      </c>
      <c r="E61" s="136">
        <v>62</v>
      </c>
      <c r="F61" s="214">
        <f t="shared" si="2"/>
        <v>9</v>
      </c>
      <c r="G61" s="134" t="s">
        <v>216</v>
      </c>
    </row>
    <row r="62" ht="20.25" customHeight="1" spans="1:7">
      <c r="A62" s="216"/>
      <c r="B62" s="220"/>
      <c r="C62" s="135" t="s">
        <v>217</v>
      </c>
      <c r="D62" s="136"/>
      <c r="E62" s="136">
        <v>10</v>
      </c>
      <c r="F62" s="214">
        <f t="shared" si="2"/>
        <v>10</v>
      </c>
      <c r="G62" s="134" t="s">
        <v>218</v>
      </c>
    </row>
    <row r="63" s="188" customFormat="1" ht="20.25" customHeight="1" spans="1:7">
      <c r="A63" s="216" t="s">
        <v>219</v>
      </c>
      <c r="B63" s="212">
        <v>48</v>
      </c>
      <c r="C63" s="213" t="s">
        <v>144</v>
      </c>
      <c r="D63" s="147">
        <f>SUM(D64:D68)</f>
        <v>500.52</v>
      </c>
      <c r="E63" s="147">
        <f>SUM(E64:E68)</f>
        <v>489.92</v>
      </c>
      <c r="F63" s="214">
        <f t="shared" si="2"/>
        <v>-10.6</v>
      </c>
      <c r="G63" s="219"/>
    </row>
    <row r="64" ht="20.25" customHeight="1" spans="1:7">
      <c r="A64" s="216"/>
      <c r="B64" s="220"/>
      <c r="C64" s="221" t="s">
        <v>145</v>
      </c>
      <c r="D64" s="136">
        <v>58.8</v>
      </c>
      <c r="E64" s="136">
        <v>57.6</v>
      </c>
      <c r="F64" s="214">
        <f t="shared" si="2"/>
        <v>-1.2</v>
      </c>
      <c r="G64" s="219" t="s">
        <v>196</v>
      </c>
    </row>
    <row r="65" ht="35.25" customHeight="1" spans="1:7">
      <c r="A65" s="216"/>
      <c r="B65" s="220"/>
      <c r="C65" s="135" t="s">
        <v>220</v>
      </c>
      <c r="D65" s="136">
        <v>414.4</v>
      </c>
      <c r="E65" s="136">
        <v>415</v>
      </c>
      <c r="F65" s="214">
        <f t="shared" si="2"/>
        <v>0.600000000000023</v>
      </c>
      <c r="G65" s="134" t="s">
        <v>221</v>
      </c>
    </row>
    <row r="66" ht="20.25" customHeight="1" spans="1:7">
      <c r="A66" s="216"/>
      <c r="B66" s="220"/>
      <c r="C66" s="135" t="s">
        <v>222</v>
      </c>
      <c r="D66" s="136">
        <v>10</v>
      </c>
      <c r="E66" s="136"/>
      <c r="F66" s="214">
        <f t="shared" si="2"/>
        <v>-10</v>
      </c>
      <c r="G66" s="134" t="s">
        <v>172</v>
      </c>
    </row>
    <row r="67" ht="20.25" customHeight="1" spans="1:7">
      <c r="A67" s="216"/>
      <c r="B67" s="220"/>
      <c r="C67" s="135" t="s">
        <v>223</v>
      </c>
      <c r="D67" s="136">
        <v>15</v>
      </c>
      <c r="E67" s="136">
        <v>15</v>
      </c>
      <c r="F67" s="214">
        <f t="shared" si="2"/>
        <v>0</v>
      </c>
      <c r="G67" s="219"/>
    </row>
    <row r="68" ht="20.25" customHeight="1" spans="1:7">
      <c r="A68" s="216"/>
      <c r="B68" s="220"/>
      <c r="C68" s="135" t="s">
        <v>162</v>
      </c>
      <c r="D68" s="136">
        <v>2.32</v>
      </c>
      <c r="E68" s="136">
        <v>2.32</v>
      </c>
      <c r="F68" s="214">
        <f t="shared" si="2"/>
        <v>0</v>
      </c>
      <c r="G68" s="219" t="s">
        <v>163</v>
      </c>
    </row>
    <row r="69" s="188" customFormat="1" ht="24" spans="1:7">
      <c r="A69" s="216" t="s">
        <v>224</v>
      </c>
      <c r="B69" s="212">
        <v>5</v>
      </c>
      <c r="C69" s="213" t="s">
        <v>144</v>
      </c>
      <c r="D69" s="147">
        <f>SUM(D70:D76)</f>
        <v>177.24</v>
      </c>
      <c r="E69" s="147">
        <f>SUM(E70:E76)</f>
        <v>182.24</v>
      </c>
      <c r="F69" s="214">
        <f t="shared" si="2"/>
        <v>5</v>
      </c>
      <c r="G69" s="219"/>
    </row>
    <row r="70" ht="23.25" customHeight="1" spans="1:7">
      <c r="A70" s="216"/>
      <c r="B70" s="220"/>
      <c r="C70" s="221" t="s">
        <v>145</v>
      </c>
      <c r="D70" s="136">
        <v>12</v>
      </c>
      <c r="E70" s="136">
        <v>12</v>
      </c>
      <c r="F70" s="214">
        <f t="shared" si="2"/>
        <v>0</v>
      </c>
      <c r="G70" s="219"/>
    </row>
    <row r="71" ht="41.25" customHeight="1" spans="1:7">
      <c r="A71" s="216"/>
      <c r="B71" s="220"/>
      <c r="C71" s="135" t="s">
        <v>225</v>
      </c>
      <c r="D71" s="136">
        <v>6</v>
      </c>
      <c r="E71" s="136">
        <v>6</v>
      </c>
      <c r="F71" s="214">
        <f t="shared" si="2"/>
        <v>0</v>
      </c>
      <c r="G71" s="134"/>
    </row>
    <row r="72" ht="30" customHeight="1" spans="1:7">
      <c r="A72" s="216"/>
      <c r="B72" s="220"/>
      <c r="C72" s="135" t="s">
        <v>226</v>
      </c>
      <c r="D72" s="136">
        <v>19.2</v>
      </c>
      <c r="E72" s="136">
        <v>19.2</v>
      </c>
      <c r="F72" s="214">
        <f t="shared" si="2"/>
        <v>0</v>
      </c>
      <c r="G72" s="134"/>
    </row>
    <row r="73" ht="23.25" customHeight="1" spans="1:7">
      <c r="A73" s="216"/>
      <c r="B73" s="220"/>
      <c r="C73" s="135" t="s">
        <v>227</v>
      </c>
      <c r="D73" s="136">
        <v>5</v>
      </c>
      <c r="E73" s="136">
        <v>66.44</v>
      </c>
      <c r="F73" s="214">
        <f t="shared" si="2"/>
        <v>61.44</v>
      </c>
      <c r="G73" s="134" t="s">
        <v>228</v>
      </c>
    </row>
    <row r="74" ht="36.75" customHeight="1" spans="1:7">
      <c r="A74" s="216"/>
      <c r="B74" s="220"/>
      <c r="C74" s="135" t="s">
        <v>229</v>
      </c>
      <c r="D74" s="136">
        <v>73.6</v>
      </c>
      <c r="E74" s="136">
        <v>73.6</v>
      </c>
      <c r="F74" s="214">
        <f t="shared" si="2"/>
        <v>0</v>
      </c>
      <c r="G74" s="134" t="s">
        <v>230</v>
      </c>
    </row>
    <row r="75" ht="28.5" customHeight="1" spans="1:7">
      <c r="A75" s="216"/>
      <c r="B75" s="220"/>
      <c r="C75" s="135" t="s">
        <v>231</v>
      </c>
      <c r="D75" s="136"/>
      <c r="E75" s="136">
        <v>5</v>
      </c>
      <c r="F75" s="214">
        <f t="shared" si="2"/>
        <v>5</v>
      </c>
      <c r="G75" s="134" t="s">
        <v>232</v>
      </c>
    </row>
    <row r="76" ht="25.5" customHeight="1" spans="1:7">
      <c r="A76" s="216"/>
      <c r="B76" s="220"/>
      <c r="C76" s="135" t="s">
        <v>233</v>
      </c>
      <c r="D76" s="136">
        <v>61.44</v>
      </c>
      <c r="E76" s="136"/>
      <c r="F76" s="214">
        <f t="shared" si="2"/>
        <v>-61.44</v>
      </c>
      <c r="G76" s="134" t="s">
        <v>234</v>
      </c>
    </row>
    <row r="77" s="188" customFormat="1" ht="25.5" customHeight="1" spans="1:7">
      <c r="A77" s="216" t="s">
        <v>235</v>
      </c>
      <c r="B77" s="212">
        <v>12</v>
      </c>
      <c r="C77" s="213" t="s">
        <v>144</v>
      </c>
      <c r="D77" s="147">
        <f>SUM(D78:D79)</f>
        <v>27.8</v>
      </c>
      <c r="E77" s="147">
        <f>SUM(E78:E79)</f>
        <v>29.4</v>
      </c>
      <c r="F77" s="214">
        <f t="shared" si="2"/>
        <v>1.6</v>
      </c>
      <c r="G77" s="219"/>
    </row>
    <row r="78" ht="25.5" customHeight="1" spans="1:7">
      <c r="A78" s="216"/>
      <c r="B78" s="220"/>
      <c r="C78" s="221" t="s">
        <v>145</v>
      </c>
      <c r="D78" s="136">
        <v>17.6</v>
      </c>
      <c r="E78" s="136">
        <v>19.2</v>
      </c>
      <c r="F78" s="214">
        <f t="shared" si="2"/>
        <v>1.6</v>
      </c>
      <c r="G78" s="219" t="s">
        <v>206</v>
      </c>
    </row>
    <row r="79" ht="25.5" customHeight="1" spans="1:7">
      <c r="A79" s="216"/>
      <c r="B79" s="220"/>
      <c r="C79" s="132" t="s">
        <v>236</v>
      </c>
      <c r="D79" s="136">
        <v>10.2</v>
      </c>
      <c r="E79" s="136">
        <v>10.2</v>
      </c>
      <c r="F79" s="214">
        <f t="shared" si="2"/>
        <v>0</v>
      </c>
      <c r="G79" s="134" t="s">
        <v>237</v>
      </c>
    </row>
    <row r="80" s="189" customFormat="1" ht="25.5" customHeight="1" spans="1:7">
      <c r="A80" s="216" t="s">
        <v>238</v>
      </c>
      <c r="B80" s="212">
        <v>21</v>
      </c>
      <c r="C80" s="213" t="s">
        <v>144</v>
      </c>
      <c r="D80" s="147">
        <f>SUM(D81:D84)</f>
        <v>256.08</v>
      </c>
      <c r="E80" s="147">
        <f>SUM(E81:E84)</f>
        <v>245.88</v>
      </c>
      <c r="F80" s="214">
        <f t="shared" si="2"/>
        <v>-10.2</v>
      </c>
      <c r="G80" s="219"/>
    </row>
    <row r="81" ht="25.5" customHeight="1" spans="1:7">
      <c r="A81" s="216"/>
      <c r="B81" s="220"/>
      <c r="C81" s="221" t="s">
        <v>145</v>
      </c>
      <c r="D81" s="136">
        <v>22.8</v>
      </c>
      <c r="E81" s="136">
        <v>25.2</v>
      </c>
      <c r="F81" s="214">
        <f t="shared" si="2"/>
        <v>2.4</v>
      </c>
      <c r="G81" s="219" t="s">
        <v>179</v>
      </c>
    </row>
    <row r="82" ht="50.25" customHeight="1" spans="1:7">
      <c r="A82" s="216"/>
      <c r="B82" s="220"/>
      <c r="C82" s="135" t="s">
        <v>239</v>
      </c>
      <c r="D82" s="136">
        <v>190</v>
      </c>
      <c r="E82" s="136">
        <v>138.6</v>
      </c>
      <c r="F82" s="214">
        <f t="shared" si="2"/>
        <v>-51.4</v>
      </c>
      <c r="G82" s="128" t="s">
        <v>240</v>
      </c>
    </row>
    <row r="83" ht="31.5" customHeight="1" spans="1:7">
      <c r="A83" s="216"/>
      <c r="B83" s="220"/>
      <c r="C83" s="135" t="s">
        <v>241</v>
      </c>
      <c r="D83" s="136"/>
      <c r="E83" s="136">
        <v>18.8</v>
      </c>
      <c r="F83" s="214">
        <f t="shared" si="2"/>
        <v>18.8</v>
      </c>
      <c r="G83" s="134" t="s">
        <v>242</v>
      </c>
    </row>
    <row r="84" ht="31.5" customHeight="1" spans="1:7">
      <c r="A84" s="216"/>
      <c r="B84" s="220"/>
      <c r="C84" s="135" t="s">
        <v>243</v>
      </c>
      <c r="D84" s="136">
        <v>43.28</v>
      </c>
      <c r="E84" s="136">
        <v>63.28</v>
      </c>
      <c r="F84" s="214">
        <f t="shared" ref="F84:F104" si="3">E84-D84</f>
        <v>20</v>
      </c>
      <c r="G84" s="134" t="s">
        <v>244</v>
      </c>
    </row>
    <row r="85" s="188" customFormat="1" ht="31.5" customHeight="1" spans="1:7">
      <c r="A85" s="216" t="s">
        <v>245</v>
      </c>
      <c r="B85" s="212">
        <v>120</v>
      </c>
      <c r="C85" s="213" t="s">
        <v>144</v>
      </c>
      <c r="D85" s="147">
        <f>SUM(D86:D97)</f>
        <v>658.2</v>
      </c>
      <c r="E85" s="147">
        <f>SUM(E86:E97)</f>
        <v>704.4</v>
      </c>
      <c r="F85" s="214">
        <f t="shared" si="3"/>
        <v>46.1999999999999</v>
      </c>
      <c r="G85" s="219"/>
    </row>
    <row r="86" ht="31.5" customHeight="1" spans="1:7">
      <c r="A86" s="216"/>
      <c r="B86" s="220"/>
      <c r="C86" s="221" t="s">
        <v>145</v>
      </c>
      <c r="D86" s="136">
        <v>145.2</v>
      </c>
      <c r="E86" s="136">
        <v>144</v>
      </c>
      <c r="F86" s="214">
        <f t="shared" si="3"/>
        <v>-1.19999999999999</v>
      </c>
      <c r="G86" s="219" t="s">
        <v>196</v>
      </c>
    </row>
    <row r="87" ht="31.5" customHeight="1" spans="1:7">
      <c r="A87" s="216"/>
      <c r="B87" s="220"/>
      <c r="C87" s="135" t="s">
        <v>246</v>
      </c>
      <c r="D87" s="136">
        <v>25</v>
      </c>
      <c r="E87" s="136">
        <v>25</v>
      </c>
      <c r="F87" s="214">
        <f t="shared" si="3"/>
        <v>0</v>
      </c>
      <c r="G87" s="134"/>
    </row>
    <row r="88" ht="45.75" customHeight="1" spans="1:7">
      <c r="A88" s="216"/>
      <c r="B88" s="220"/>
      <c r="C88" s="135" t="s">
        <v>247</v>
      </c>
      <c r="D88" s="136">
        <v>18</v>
      </c>
      <c r="E88" s="136">
        <v>30</v>
      </c>
      <c r="F88" s="214">
        <f t="shared" si="3"/>
        <v>12</v>
      </c>
      <c r="G88" s="134" t="s">
        <v>248</v>
      </c>
    </row>
    <row r="89" ht="32.25" customHeight="1" spans="1:7">
      <c r="A89" s="216"/>
      <c r="B89" s="220"/>
      <c r="C89" s="135" t="s">
        <v>249</v>
      </c>
      <c r="D89" s="136">
        <v>56</v>
      </c>
      <c r="E89" s="136">
        <v>56</v>
      </c>
      <c r="F89" s="214">
        <f t="shared" si="3"/>
        <v>0</v>
      </c>
      <c r="G89" s="134"/>
    </row>
    <row r="90" ht="32.25" customHeight="1" spans="1:7">
      <c r="A90" s="216"/>
      <c r="B90" s="220"/>
      <c r="C90" s="135" t="s">
        <v>250</v>
      </c>
      <c r="D90" s="136">
        <v>20</v>
      </c>
      <c r="E90" s="136">
        <v>20</v>
      </c>
      <c r="F90" s="214">
        <f t="shared" si="3"/>
        <v>0</v>
      </c>
      <c r="G90" s="134"/>
    </row>
    <row r="91" ht="32.25" customHeight="1" spans="1:7">
      <c r="A91" s="216"/>
      <c r="B91" s="220"/>
      <c r="C91" s="135" t="s">
        <v>251</v>
      </c>
      <c r="D91" s="136">
        <v>70</v>
      </c>
      <c r="E91" s="136">
        <v>70</v>
      </c>
      <c r="F91" s="214">
        <f t="shared" si="3"/>
        <v>0</v>
      </c>
      <c r="G91" s="134" t="s">
        <v>252</v>
      </c>
    </row>
    <row r="92" ht="32.25" customHeight="1" spans="1:7">
      <c r="A92" s="216"/>
      <c r="B92" s="220"/>
      <c r="C92" s="135" t="s">
        <v>253</v>
      </c>
      <c r="D92" s="136">
        <v>196</v>
      </c>
      <c r="E92" s="136">
        <v>231.4</v>
      </c>
      <c r="F92" s="214">
        <f t="shared" si="3"/>
        <v>35.4</v>
      </c>
      <c r="G92" s="134" t="s">
        <v>254</v>
      </c>
    </row>
    <row r="93" ht="32.25" customHeight="1" spans="1:7">
      <c r="A93" s="216"/>
      <c r="B93" s="220"/>
      <c r="C93" s="135" t="s">
        <v>255</v>
      </c>
      <c r="D93" s="136">
        <v>40</v>
      </c>
      <c r="E93" s="136">
        <v>40</v>
      </c>
      <c r="F93" s="214">
        <f t="shared" si="3"/>
        <v>0</v>
      </c>
      <c r="G93" s="134"/>
    </row>
    <row r="94" ht="32.25" customHeight="1" spans="1:7">
      <c r="A94" s="216"/>
      <c r="B94" s="220"/>
      <c r="C94" s="135" t="s">
        <v>256</v>
      </c>
      <c r="D94" s="136">
        <v>16</v>
      </c>
      <c r="E94" s="136">
        <v>16</v>
      </c>
      <c r="F94" s="214">
        <f t="shared" si="3"/>
        <v>0</v>
      </c>
      <c r="G94" s="134"/>
    </row>
    <row r="95" ht="32.25" customHeight="1" spans="1:7">
      <c r="A95" s="216"/>
      <c r="B95" s="220"/>
      <c r="C95" s="135" t="s">
        <v>257</v>
      </c>
      <c r="D95" s="136">
        <v>30</v>
      </c>
      <c r="E95" s="136">
        <v>30</v>
      </c>
      <c r="F95" s="214">
        <f t="shared" si="3"/>
        <v>0</v>
      </c>
      <c r="G95" s="134"/>
    </row>
    <row r="96" s="188" customFormat="1" ht="32.25" customHeight="1" spans="1:7">
      <c r="A96" s="216"/>
      <c r="B96" s="212"/>
      <c r="C96" s="135" t="s">
        <v>258</v>
      </c>
      <c r="D96" s="136">
        <v>10</v>
      </c>
      <c r="E96" s="136">
        <v>10</v>
      </c>
      <c r="F96" s="214">
        <f t="shared" si="3"/>
        <v>0</v>
      </c>
      <c r="G96" s="219"/>
    </row>
    <row r="97" ht="32.25" customHeight="1" spans="1:7">
      <c r="A97" s="216"/>
      <c r="B97" s="220"/>
      <c r="C97" s="135" t="s">
        <v>162</v>
      </c>
      <c r="D97" s="136">
        <v>32</v>
      </c>
      <c r="E97" s="136">
        <v>32</v>
      </c>
      <c r="F97" s="214">
        <f t="shared" si="3"/>
        <v>0</v>
      </c>
      <c r="G97" s="134" t="s">
        <v>163</v>
      </c>
    </row>
    <row r="98" s="188" customFormat="1" ht="32.25" customHeight="1" spans="1:7">
      <c r="A98" s="216" t="s">
        <v>259</v>
      </c>
      <c r="B98" s="212">
        <v>25</v>
      </c>
      <c r="C98" s="213" t="s">
        <v>144</v>
      </c>
      <c r="D98" s="147">
        <f>SUM(D99:D102)</f>
        <v>111.16</v>
      </c>
      <c r="E98" s="147">
        <f>SUM(E99:E102)</f>
        <v>113.02</v>
      </c>
      <c r="F98" s="214">
        <f t="shared" si="3"/>
        <v>1.85999999999999</v>
      </c>
      <c r="G98" s="219"/>
    </row>
    <row r="99" ht="32.25" customHeight="1" spans="1:7">
      <c r="A99" s="216"/>
      <c r="B99" s="220"/>
      <c r="C99" s="221" t="s">
        <v>145</v>
      </c>
      <c r="D99" s="136">
        <v>38.4</v>
      </c>
      <c r="E99" s="136">
        <v>40</v>
      </c>
      <c r="F99" s="214">
        <f t="shared" si="3"/>
        <v>1.6</v>
      </c>
      <c r="G99" s="219" t="s">
        <v>206</v>
      </c>
    </row>
    <row r="100" ht="32.25" customHeight="1" spans="1:7">
      <c r="A100" s="216"/>
      <c r="B100" s="220"/>
      <c r="C100" s="135" t="s">
        <v>260</v>
      </c>
      <c r="D100" s="136">
        <v>40</v>
      </c>
      <c r="E100" s="136">
        <v>40</v>
      </c>
      <c r="F100" s="214">
        <f t="shared" si="3"/>
        <v>0</v>
      </c>
      <c r="G100" s="134"/>
    </row>
    <row r="101" ht="32.25" customHeight="1" spans="1:7">
      <c r="A101" s="216"/>
      <c r="B101" s="220"/>
      <c r="C101" s="135" t="s">
        <v>261</v>
      </c>
      <c r="D101" s="136">
        <v>26.42</v>
      </c>
      <c r="E101" s="136">
        <v>26.42</v>
      </c>
      <c r="F101" s="214">
        <f t="shared" si="3"/>
        <v>0</v>
      </c>
      <c r="G101" s="134"/>
    </row>
    <row r="102" ht="32.25" customHeight="1" spans="1:7">
      <c r="A102" s="216"/>
      <c r="B102" s="220"/>
      <c r="C102" s="135" t="s">
        <v>262</v>
      </c>
      <c r="D102" s="136">
        <v>6.34</v>
      </c>
      <c r="E102" s="136">
        <v>6.6</v>
      </c>
      <c r="F102" s="214">
        <f t="shared" si="3"/>
        <v>0.26</v>
      </c>
      <c r="G102" s="134" t="s">
        <v>206</v>
      </c>
    </row>
    <row r="103" s="189" customFormat="1" ht="32.25" customHeight="1" spans="1:7">
      <c r="A103" s="216" t="s">
        <v>263</v>
      </c>
      <c r="B103" s="212">
        <v>9</v>
      </c>
      <c r="C103" s="213" t="s">
        <v>144</v>
      </c>
      <c r="D103" s="147">
        <f>SUM(D104:D108)</f>
        <v>50.7</v>
      </c>
      <c r="E103" s="147">
        <f>SUM(E104:E108)</f>
        <v>57.7</v>
      </c>
      <c r="F103" s="214">
        <f t="shared" ref="F103:F155" si="4">E103-D103</f>
        <v>7</v>
      </c>
      <c r="G103" s="219"/>
    </row>
    <row r="104" ht="32.25" customHeight="1" spans="1:7">
      <c r="A104" s="216"/>
      <c r="B104" s="220"/>
      <c r="C104" s="221" t="s">
        <v>145</v>
      </c>
      <c r="D104" s="136">
        <v>10.8</v>
      </c>
      <c r="E104" s="136">
        <v>10.8</v>
      </c>
      <c r="F104" s="214">
        <f t="shared" si="4"/>
        <v>0</v>
      </c>
      <c r="G104" s="134"/>
    </row>
    <row r="105" ht="32.25" customHeight="1" spans="1:7">
      <c r="A105" s="216"/>
      <c r="B105" s="220"/>
      <c r="C105" s="135" t="s">
        <v>264</v>
      </c>
      <c r="D105" s="136">
        <v>20</v>
      </c>
      <c r="E105" s="136">
        <v>27</v>
      </c>
      <c r="F105" s="214">
        <f t="shared" si="4"/>
        <v>7</v>
      </c>
      <c r="G105" s="134" t="s">
        <v>265</v>
      </c>
    </row>
    <row r="106" ht="32.25" customHeight="1" spans="1:12">
      <c r="A106" s="216"/>
      <c r="B106" s="220"/>
      <c r="C106" s="135" t="s">
        <v>266</v>
      </c>
      <c r="D106" s="136">
        <v>4.5</v>
      </c>
      <c r="E106" s="136">
        <v>4.5</v>
      </c>
      <c r="F106" s="214">
        <f t="shared" si="4"/>
        <v>0</v>
      </c>
      <c r="G106" s="134"/>
      <c r="L106" s="4" t="s">
        <v>267</v>
      </c>
    </row>
    <row r="107" ht="32.25" customHeight="1" spans="1:7">
      <c r="A107" s="216"/>
      <c r="B107" s="220"/>
      <c r="C107" s="135" t="s">
        <v>268</v>
      </c>
      <c r="D107" s="136">
        <v>10</v>
      </c>
      <c r="E107" s="136">
        <v>10</v>
      </c>
      <c r="F107" s="214">
        <f t="shared" si="4"/>
        <v>0</v>
      </c>
      <c r="G107" s="134"/>
    </row>
    <row r="108" ht="32.25" customHeight="1" spans="1:7">
      <c r="A108" s="216"/>
      <c r="B108" s="220"/>
      <c r="C108" s="135" t="s">
        <v>269</v>
      </c>
      <c r="D108" s="136">
        <v>5.4</v>
      </c>
      <c r="E108" s="136">
        <v>5.4</v>
      </c>
      <c r="F108" s="214">
        <f t="shared" si="4"/>
        <v>0</v>
      </c>
      <c r="G108" s="134"/>
    </row>
    <row r="109" s="189" customFormat="1" ht="32.25" customHeight="1" spans="1:7">
      <c r="A109" s="216" t="s">
        <v>270</v>
      </c>
      <c r="B109" s="212">
        <v>73</v>
      </c>
      <c r="C109" s="213" t="s">
        <v>144</v>
      </c>
      <c r="D109" s="147">
        <f>SUM(D110:D114)</f>
        <v>420.8</v>
      </c>
      <c r="E109" s="147">
        <f>SUM(E110:E114)</f>
        <v>518.3</v>
      </c>
      <c r="F109" s="214">
        <f t="shared" si="4"/>
        <v>97.4999999999999</v>
      </c>
      <c r="G109" s="219"/>
    </row>
    <row r="110" ht="32.25" customHeight="1" spans="1:7">
      <c r="A110" s="216"/>
      <c r="B110" s="220"/>
      <c r="C110" s="221" t="s">
        <v>145</v>
      </c>
      <c r="D110" s="136">
        <v>175.2</v>
      </c>
      <c r="E110" s="136">
        <v>175.2</v>
      </c>
      <c r="F110" s="214">
        <f t="shared" si="4"/>
        <v>0</v>
      </c>
      <c r="G110" s="134"/>
    </row>
    <row r="111" ht="32.25" customHeight="1" spans="1:7">
      <c r="A111" s="216"/>
      <c r="B111" s="220"/>
      <c r="C111" s="135" t="s">
        <v>271</v>
      </c>
      <c r="D111" s="136">
        <v>50</v>
      </c>
      <c r="E111" s="136">
        <v>50</v>
      </c>
      <c r="F111" s="214">
        <f t="shared" si="4"/>
        <v>0</v>
      </c>
      <c r="G111" s="134"/>
    </row>
    <row r="112" ht="32.25" customHeight="1" spans="1:7">
      <c r="A112" s="216"/>
      <c r="B112" s="220"/>
      <c r="C112" s="135" t="s">
        <v>272</v>
      </c>
      <c r="D112" s="136">
        <v>20</v>
      </c>
      <c r="E112" s="136">
        <v>20</v>
      </c>
      <c r="F112" s="214">
        <f t="shared" si="4"/>
        <v>0</v>
      </c>
      <c r="G112" s="134" t="s">
        <v>273</v>
      </c>
    </row>
    <row r="113" ht="32.25" customHeight="1" spans="1:7">
      <c r="A113" s="216"/>
      <c r="B113" s="220"/>
      <c r="C113" s="135" t="s">
        <v>274</v>
      </c>
      <c r="D113" s="136">
        <v>25.6</v>
      </c>
      <c r="E113" s="136">
        <v>25.6</v>
      </c>
      <c r="F113" s="214">
        <f t="shared" si="4"/>
        <v>0</v>
      </c>
      <c r="G113" s="134"/>
    </row>
    <row r="114" s="188" customFormat="1" ht="32.25" customHeight="1" spans="1:7">
      <c r="A114" s="216"/>
      <c r="B114" s="212"/>
      <c r="C114" s="135" t="s">
        <v>162</v>
      </c>
      <c r="D114" s="136">
        <v>150</v>
      </c>
      <c r="E114" s="136">
        <v>247.5</v>
      </c>
      <c r="F114" s="214">
        <f t="shared" si="4"/>
        <v>97.5</v>
      </c>
      <c r="G114" s="134" t="s">
        <v>275</v>
      </c>
    </row>
    <row r="115" s="188" customFormat="1" ht="32.25" customHeight="1" spans="1:7">
      <c r="A115" s="216" t="s">
        <v>276</v>
      </c>
      <c r="B115" s="212">
        <v>13</v>
      </c>
      <c r="C115" s="213" t="s">
        <v>144</v>
      </c>
      <c r="D115" s="147">
        <f>SUM(D116:D118)</f>
        <v>120.3</v>
      </c>
      <c r="E115" s="147">
        <f>SUM(E116:E118)</f>
        <v>120.3</v>
      </c>
      <c r="F115" s="214">
        <f t="shared" si="4"/>
        <v>0</v>
      </c>
      <c r="G115" s="219"/>
    </row>
    <row r="116" ht="32.25" customHeight="1" spans="1:7">
      <c r="A116" s="216"/>
      <c r="B116" s="220"/>
      <c r="C116" s="221" t="s">
        <v>145</v>
      </c>
      <c r="D116" s="136">
        <v>15.6</v>
      </c>
      <c r="E116" s="136">
        <v>15.6</v>
      </c>
      <c r="F116" s="214">
        <f t="shared" si="4"/>
        <v>0</v>
      </c>
      <c r="G116" s="134"/>
    </row>
    <row r="117" ht="32.25" customHeight="1" spans="1:7">
      <c r="A117" s="216"/>
      <c r="B117" s="220"/>
      <c r="C117" s="132" t="s">
        <v>277</v>
      </c>
      <c r="D117" s="136">
        <v>54.7</v>
      </c>
      <c r="E117" s="136">
        <v>54.7</v>
      </c>
      <c r="F117" s="214">
        <f t="shared" si="4"/>
        <v>0</v>
      </c>
      <c r="G117" s="134" t="s">
        <v>188</v>
      </c>
    </row>
    <row r="118" ht="32.25" customHeight="1" spans="1:7">
      <c r="A118" s="216"/>
      <c r="B118" s="220"/>
      <c r="C118" s="135" t="s">
        <v>162</v>
      </c>
      <c r="D118" s="136">
        <v>50</v>
      </c>
      <c r="E118" s="136">
        <v>50</v>
      </c>
      <c r="F118" s="214">
        <f t="shared" si="4"/>
        <v>0</v>
      </c>
      <c r="G118" s="219" t="s">
        <v>163</v>
      </c>
    </row>
    <row r="119" ht="32.25" customHeight="1" spans="1:7">
      <c r="A119" s="211" t="s">
        <v>278</v>
      </c>
      <c r="B119" s="212">
        <v>9</v>
      </c>
      <c r="C119" s="213" t="s">
        <v>144</v>
      </c>
      <c r="D119" s="214">
        <f>SUM(D120:D122)</f>
        <v>83.9</v>
      </c>
      <c r="E119" s="214">
        <f>SUM(E120:E122)</f>
        <v>83.9</v>
      </c>
      <c r="F119" s="214">
        <f t="shared" si="4"/>
        <v>0</v>
      </c>
      <c r="G119" s="219"/>
    </row>
    <row r="120" ht="32.25" customHeight="1" spans="1:7">
      <c r="A120" s="222"/>
      <c r="B120" s="223"/>
      <c r="C120" s="132" t="s">
        <v>145</v>
      </c>
      <c r="D120" s="136">
        <v>10.8</v>
      </c>
      <c r="E120" s="136">
        <v>10.8</v>
      </c>
      <c r="F120" s="214">
        <f t="shared" si="4"/>
        <v>0</v>
      </c>
      <c r="G120" s="134"/>
    </row>
    <row r="121" ht="32.25" customHeight="1" spans="1:7">
      <c r="A121" s="222"/>
      <c r="B121" s="223"/>
      <c r="C121" s="135" t="s">
        <v>279</v>
      </c>
      <c r="D121" s="136">
        <v>50</v>
      </c>
      <c r="E121" s="136">
        <v>50</v>
      </c>
      <c r="F121" s="214">
        <f t="shared" si="4"/>
        <v>0</v>
      </c>
      <c r="G121" s="134" t="s">
        <v>280</v>
      </c>
    </row>
    <row r="122" ht="32.25" customHeight="1" spans="1:7">
      <c r="A122" s="222"/>
      <c r="B122" s="223"/>
      <c r="C122" s="135" t="s">
        <v>281</v>
      </c>
      <c r="D122" s="136">
        <v>23.1</v>
      </c>
      <c r="E122" s="136">
        <v>23.1</v>
      </c>
      <c r="F122" s="214">
        <f t="shared" si="4"/>
        <v>0</v>
      </c>
      <c r="G122" s="134" t="s">
        <v>282</v>
      </c>
    </row>
    <row r="123" s="189" customFormat="1" ht="32.25" customHeight="1" spans="1:7">
      <c r="A123" s="211" t="s">
        <v>283</v>
      </c>
      <c r="B123" s="212">
        <v>7</v>
      </c>
      <c r="C123" s="213" t="s">
        <v>144</v>
      </c>
      <c r="D123" s="224">
        <f>SUM(D124:D125)</f>
        <v>15.8</v>
      </c>
      <c r="E123" s="224">
        <f>SUM(E124:E125)</f>
        <v>13.4</v>
      </c>
      <c r="F123" s="214">
        <f t="shared" si="4"/>
        <v>-2.4</v>
      </c>
      <c r="G123" s="219"/>
    </row>
    <row r="124" ht="32.25" customHeight="1" spans="1:7">
      <c r="A124" s="222"/>
      <c r="B124" s="223"/>
      <c r="C124" s="132" t="s">
        <v>145</v>
      </c>
      <c r="D124" s="136">
        <v>10.8</v>
      </c>
      <c r="E124" s="136">
        <v>8.4</v>
      </c>
      <c r="F124" s="214">
        <f t="shared" si="4"/>
        <v>-2.4</v>
      </c>
      <c r="G124" s="134" t="s">
        <v>284</v>
      </c>
    </row>
    <row r="125" ht="32.25" customHeight="1" spans="1:7">
      <c r="A125" s="222"/>
      <c r="B125" s="223"/>
      <c r="C125" s="132" t="s">
        <v>285</v>
      </c>
      <c r="D125" s="136">
        <v>5</v>
      </c>
      <c r="E125" s="136">
        <v>5</v>
      </c>
      <c r="F125" s="214">
        <f t="shared" si="4"/>
        <v>0</v>
      </c>
      <c r="G125" s="134"/>
    </row>
    <row r="126" s="188" customFormat="1" ht="32.25" customHeight="1" spans="1:7">
      <c r="A126" s="211" t="s">
        <v>286</v>
      </c>
      <c r="B126" s="212">
        <v>8</v>
      </c>
      <c r="C126" s="213" t="s">
        <v>144</v>
      </c>
      <c r="D126" s="224">
        <f>SUM(D127:D130)</f>
        <v>120.73</v>
      </c>
      <c r="E126" s="224">
        <f>SUM(E127:E130)</f>
        <v>125.53</v>
      </c>
      <c r="F126" s="214">
        <f t="shared" si="4"/>
        <v>4.8</v>
      </c>
      <c r="G126" s="219"/>
    </row>
    <row r="127" ht="32.25" customHeight="1" spans="1:7">
      <c r="A127" s="222"/>
      <c r="B127" s="223"/>
      <c r="C127" s="132" t="s">
        <v>145</v>
      </c>
      <c r="D127" s="136">
        <v>10.8</v>
      </c>
      <c r="E127" s="136">
        <v>9.6</v>
      </c>
      <c r="F127" s="214">
        <f t="shared" si="4"/>
        <v>-1.2</v>
      </c>
      <c r="G127" s="134" t="s">
        <v>196</v>
      </c>
    </row>
    <row r="128" ht="32.25" customHeight="1" spans="1:7">
      <c r="A128" s="222"/>
      <c r="B128" s="223"/>
      <c r="C128" s="135" t="s">
        <v>287</v>
      </c>
      <c r="D128" s="136">
        <v>14</v>
      </c>
      <c r="E128" s="136">
        <v>14</v>
      </c>
      <c r="F128" s="214">
        <f t="shared" si="4"/>
        <v>0</v>
      </c>
      <c r="G128" s="134" t="s">
        <v>288</v>
      </c>
    </row>
    <row r="129" ht="32.25" customHeight="1" spans="1:7">
      <c r="A129" s="222"/>
      <c r="B129" s="223"/>
      <c r="C129" s="135" t="s">
        <v>289</v>
      </c>
      <c r="D129" s="136">
        <v>92.93</v>
      </c>
      <c r="E129" s="136">
        <v>98.93</v>
      </c>
      <c r="F129" s="214">
        <f t="shared" si="4"/>
        <v>6</v>
      </c>
      <c r="G129" s="134" t="s">
        <v>188</v>
      </c>
    </row>
    <row r="130" ht="32.25" customHeight="1" spans="1:7">
      <c r="A130" s="222"/>
      <c r="B130" s="223"/>
      <c r="C130" s="135" t="s">
        <v>162</v>
      </c>
      <c r="D130" s="136">
        <v>3</v>
      </c>
      <c r="E130" s="136">
        <v>3</v>
      </c>
      <c r="F130" s="214">
        <f t="shared" si="4"/>
        <v>0</v>
      </c>
      <c r="G130" s="134" t="s">
        <v>163</v>
      </c>
    </row>
    <row r="131" s="187" customFormat="1" ht="32.25" customHeight="1" spans="1:7">
      <c r="A131" s="211" t="s">
        <v>290</v>
      </c>
      <c r="B131" s="212">
        <v>37</v>
      </c>
      <c r="C131" s="213" t="s">
        <v>144</v>
      </c>
      <c r="D131" s="224">
        <f>SUM(D132:D142)</f>
        <v>1535.82</v>
      </c>
      <c r="E131" s="224">
        <f>SUM(E132:E142)</f>
        <v>1413.1</v>
      </c>
      <c r="F131" s="214">
        <f t="shared" si="4"/>
        <v>-122.72</v>
      </c>
      <c r="G131" s="219"/>
    </row>
    <row r="132" ht="32.25" customHeight="1" spans="1:7">
      <c r="A132" s="222"/>
      <c r="B132" s="223"/>
      <c r="C132" s="132" t="s">
        <v>145</v>
      </c>
      <c r="D132" s="136">
        <v>38.4</v>
      </c>
      <c r="E132" s="136">
        <v>44.4</v>
      </c>
      <c r="F132" s="214">
        <f t="shared" si="4"/>
        <v>6</v>
      </c>
      <c r="G132" s="134" t="s">
        <v>291</v>
      </c>
    </row>
    <row r="133" ht="72" customHeight="1" spans="1:7">
      <c r="A133" s="222"/>
      <c r="B133" s="223"/>
      <c r="C133" s="135" t="s">
        <v>292</v>
      </c>
      <c r="D133" s="136">
        <v>189.3</v>
      </c>
      <c r="E133" s="136">
        <v>189.3</v>
      </c>
      <c r="F133" s="214">
        <f t="shared" si="4"/>
        <v>0</v>
      </c>
      <c r="G133" s="134" t="s">
        <v>293</v>
      </c>
    </row>
    <row r="134" ht="24" customHeight="1" spans="1:7">
      <c r="A134" s="222"/>
      <c r="B134" s="223"/>
      <c r="C134" s="135" t="s">
        <v>294</v>
      </c>
      <c r="D134" s="136">
        <v>50</v>
      </c>
      <c r="E134" s="136">
        <v>50</v>
      </c>
      <c r="F134" s="214">
        <f t="shared" si="4"/>
        <v>0</v>
      </c>
      <c r="G134" s="134"/>
    </row>
    <row r="135" ht="24" customHeight="1" spans="1:7">
      <c r="A135" s="222"/>
      <c r="B135" s="223"/>
      <c r="C135" s="135" t="s">
        <v>295</v>
      </c>
      <c r="D135" s="136">
        <v>32</v>
      </c>
      <c r="E135" s="136">
        <v>32</v>
      </c>
      <c r="F135" s="214">
        <f t="shared" si="4"/>
        <v>0</v>
      </c>
      <c r="G135" s="134"/>
    </row>
    <row r="136" ht="24" customHeight="1" spans="1:7">
      <c r="A136" s="222"/>
      <c r="B136" s="223"/>
      <c r="C136" s="135" t="s">
        <v>296</v>
      </c>
      <c r="D136" s="136">
        <v>25</v>
      </c>
      <c r="E136" s="136">
        <v>25</v>
      </c>
      <c r="F136" s="214">
        <f t="shared" si="4"/>
        <v>0</v>
      </c>
      <c r="G136" s="134"/>
    </row>
    <row r="137" ht="24" customHeight="1" spans="1:7">
      <c r="A137" s="222"/>
      <c r="B137" s="223"/>
      <c r="C137" s="135" t="s">
        <v>297</v>
      </c>
      <c r="D137" s="136">
        <v>43</v>
      </c>
      <c r="E137" s="136">
        <v>43</v>
      </c>
      <c r="F137" s="214">
        <f t="shared" si="4"/>
        <v>0</v>
      </c>
      <c r="G137" s="134" t="s">
        <v>298</v>
      </c>
    </row>
    <row r="138" ht="24" customHeight="1" spans="1:7">
      <c r="A138" s="222"/>
      <c r="B138" s="223"/>
      <c r="C138" s="135" t="s">
        <v>299</v>
      </c>
      <c r="D138" s="136">
        <v>500</v>
      </c>
      <c r="E138" s="136">
        <v>500</v>
      </c>
      <c r="F138" s="214">
        <f t="shared" si="4"/>
        <v>0</v>
      </c>
      <c r="G138" s="134"/>
    </row>
    <row r="139" ht="24" customHeight="1" spans="1:7">
      <c r="A139" s="222"/>
      <c r="B139" s="223"/>
      <c r="C139" s="135" t="s">
        <v>300</v>
      </c>
      <c r="D139" s="136">
        <v>50</v>
      </c>
      <c r="E139" s="136">
        <v>50</v>
      </c>
      <c r="F139" s="214">
        <f t="shared" si="4"/>
        <v>0</v>
      </c>
      <c r="G139" s="134"/>
    </row>
    <row r="140" ht="24" customHeight="1" spans="1:7">
      <c r="A140" s="222"/>
      <c r="B140" s="223"/>
      <c r="C140" s="135" t="s">
        <v>301</v>
      </c>
      <c r="D140" s="136">
        <v>581.32</v>
      </c>
      <c r="E140" s="136">
        <v>452.6</v>
      </c>
      <c r="F140" s="214">
        <f t="shared" si="4"/>
        <v>-128.72</v>
      </c>
      <c r="G140" s="134" t="s">
        <v>188</v>
      </c>
    </row>
    <row r="141" ht="24" customHeight="1" spans="1:7">
      <c r="A141" s="222"/>
      <c r="B141" s="223"/>
      <c r="C141" s="135" t="s">
        <v>302</v>
      </c>
      <c r="D141" s="136">
        <v>14</v>
      </c>
      <c r="E141" s="136">
        <v>14</v>
      </c>
      <c r="F141" s="214">
        <f t="shared" si="4"/>
        <v>0</v>
      </c>
      <c r="G141" s="134"/>
    </row>
    <row r="142" ht="24" customHeight="1" spans="1:7">
      <c r="A142" s="222"/>
      <c r="B142" s="223"/>
      <c r="C142" s="135" t="s">
        <v>303</v>
      </c>
      <c r="D142" s="136">
        <v>12.8</v>
      </c>
      <c r="E142" s="136">
        <v>12.8</v>
      </c>
      <c r="F142" s="214">
        <f t="shared" si="4"/>
        <v>0</v>
      </c>
      <c r="G142" s="134"/>
    </row>
    <row r="143" ht="24" customHeight="1" spans="1:7">
      <c r="A143" s="211" t="s">
        <v>304</v>
      </c>
      <c r="B143" s="212">
        <v>21</v>
      </c>
      <c r="C143" s="213" t="s">
        <v>144</v>
      </c>
      <c r="D143" s="224">
        <f>SUM(D144:D157)</f>
        <v>233.966</v>
      </c>
      <c r="E143" s="224">
        <f>SUM(E144:E157)</f>
        <v>305.31</v>
      </c>
      <c r="F143" s="214">
        <f t="shared" si="4"/>
        <v>71.344</v>
      </c>
      <c r="G143" s="219"/>
    </row>
    <row r="144" ht="24" customHeight="1" spans="1:7">
      <c r="A144" s="222"/>
      <c r="B144" s="223"/>
      <c r="C144" s="132" t="s">
        <v>145</v>
      </c>
      <c r="D144" s="136">
        <v>24</v>
      </c>
      <c r="E144" s="136">
        <v>25.2</v>
      </c>
      <c r="F144" s="214">
        <f t="shared" si="4"/>
        <v>1.2</v>
      </c>
      <c r="G144" s="134" t="s">
        <v>206</v>
      </c>
    </row>
    <row r="145" ht="24" customHeight="1" spans="1:7">
      <c r="A145" s="222"/>
      <c r="B145" s="223"/>
      <c r="C145" s="135" t="s">
        <v>305</v>
      </c>
      <c r="D145" s="136">
        <v>16</v>
      </c>
      <c r="E145" s="136">
        <v>16</v>
      </c>
      <c r="F145" s="214">
        <f t="shared" si="4"/>
        <v>0</v>
      </c>
      <c r="G145" s="134"/>
    </row>
    <row r="146" ht="24" customHeight="1" spans="1:7">
      <c r="A146" s="222"/>
      <c r="B146" s="223"/>
      <c r="C146" s="135" t="s">
        <v>306</v>
      </c>
      <c r="D146" s="136">
        <v>16.15</v>
      </c>
      <c r="E146" s="136">
        <v>16.15</v>
      </c>
      <c r="F146" s="214">
        <f t="shared" si="4"/>
        <v>0</v>
      </c>
      <c r="G146" s="134"/>
    </row>
    <row r="147" ht="24" customHeight="1" spans="1:7">
      <c r="A147" s="222"/>
      <c r="B147" s="223"/>
      <c r="C147" s="135" t="s">
        <v>307</v>
      </c>
      <c r="D147" s="136">
        <v>40.7</v>
      </c>
      <c r="E147" s="136">
        <v>40.7</v>
      </c>
      <c r="F147" s="214">
        <f t="shared" si="4"/>
        <v>0</v>
      </c>
      <c r="G147" s="134" t="s">
        <v>308</v>
      </c>
    </row>
    <row r="148" ht="24" customHeight="1" spans="1:7">
      <c r="A148" s="222"/>
      <c r="B148" s="223"/>
      <c r="C148" s="135" t="s">
        <v>309</v>
      </c>
      <c r="D148" s="136">
        <v>8</v>
      </c>
      <c r="E148" s="136">
        <v>8</v>
      </c>
      <c r="F148" s="214">
        <f t="shared" si="4"/>
        <v>0</v>
      </c>
      <c r="G148" s="134"/>
    </row>
    <row r="149" ht="24" customHeight="1" spans="1:7">
      <c r="A149" s="222"/>
      <c r="B149" s="223"/>
      <c r="C149" s="135" t="s">
        <v>310</v>
      </c>
      <c r="D149" s="136">
        <v>16.8</v>
      </c>
      <c r="E149" s="136">
        <v>16.8</v>
      </c>
      <c r="F149" s="214">
        <f t="shared" si="4"/>
        <v>0</v>
      </c>
      <c r="G149" s="134"/>
    </row>
    <row r="150" ht="24" customHeight="1" spans="1:7">
      <c r="A150" s="222"/>
      <c r="B150" s="223"/>
      <c r="C150" s="135" t="s">
        <v>311</v>
      </c>
      <c r="D150" s="136">
        <v>32</v>
      </c>
      <c r="E150" s="136">
        <v>32</v>
      </c>
      <c r="F150" s="214">
        <f t="shared" si="4"/>
        <v>0</v>
      </c>
      <c r="G150" s="134"/>
    </row>
    <row r="151" ht="24" customHeight="1" spans="1:7">
      <c r="A151" s="222"/>
      <c r="B151" s="223"/>
      <c r="C151" s="135" t="s">
        <v>312</v>
      </c>
      <c r="D151" s="136">
        <v>58</v>
      </c>
      <c r="E151" s="136">
        <v>58</v>
      </c>
      <c r="F151" s="214">
        <f t="shared" si="4"/>
        <v>0</v>
      </c>
      <c r="G151" s="134" t="s">
        <v>308</v>
      </c>
    </row>
    <row r="152" ht="24" customHeight="1" spans="1:7">
      <c r="A152" s="222"/>
      <c r="B152" s="223"/>
      <c r="C152" s="135" t="s">
        <v>313</v>
      </c>
      <c r="D152" s="136">
        <v>8</v>
      </c>
      <c r="E152" s="136">
        <v>8</v>
      </c>
      <c r="F152" s="214">
        <f t="shared" si="4"/>
        <v>0</v>
      </c>
      <c r="G152" s="134"/>
    </row>
    <row r="153" ht="24" customHeight="1" spans="1:7">
      <c r="A153" s="222"/>
      <c r="B153" s="223"/>
      <c r="C153" s="135" t="s">
        <v>314</v>
      </c>
      <c r="D153" s="136"/>
      <c r="E153" s="136">
        <v>20</v>
      </c>
      <c r="F153" s="214">
        <f t="shared" si="4"/>
        <v>20</v>
      </c>
      <c r="G153" s="134" t="s">
        <v>188</v>
      </c>
    </row>
    <row r="154" ht="24" customHeight="1" spans="1:7">
      <c r="A154" s="222"/>
      <c r="B154" s="223"/>
      <c r="C154" s="135" t="s">
        <v>315</v>
      </c>
      <c r="D154" s="136">
        <v>6</v>
      </c>
      <c r="E154" s="136">
        <v>6</v>
      </c>
      <c r="F154" s="214">
        <f t="shared" si="4"/>
        <v>0</v>
      </c>
      <c r="G154" s="134" t="s">
        <v>316</v>
      </c>
    </row>
    <row r="155" ht="24" customHeight="1" spans="1:7">
      <c r="A155" s="222"/>
      <c r="B155" s="223"/>
      <c r="C155" s="135" t="s">
        <v>317</v>
      </c>
      <c r="D155" s="136"/>
      <c r="E155" s="136">
        <v>30</v>
      </c>
      <c r="F155" s="214">
        <f t="shared" si="4"/>
        <v>30</v>
      </c>
      <c r="G155" s="134" t="s">
        <v>318</v>
      </c>
    </row>
    <row r="156" ht="24" customHeight="1" spans="1:7">
      <c r="A156" s="222"/>
      <c r="B156" s="223"/>
      <c r="C156" s="135" t="s">
        <v>319</v>
      </c>
      <c r="D156" s="136"/>
      <c r="E156" s="136">
        <v>20</v>
      </c>
      <c r="F156" s="214">
        <f t="shared" ref="F156:F189" si="5">E156-D156</f>
        <v>20</v>
      </c>
      <c r="G156" s="134" t="s">
        <v>320</v>
      </c>
    </row>
    <row r="157" ht="24" customHeight="1" spans="1:7">
      <c r="A157" s="222"/>
      <c r="B157" s="223"/>
      <c r="C157" s="135" t="s">
        <v>321</v>
      </c>
      <c r="D157" s="136">
        <v>8.316</v>
      </c>
      <c r="E157" s="136">
        <v>8.46</v>
      </c>
      <c r="F157" s="214">
        <f t="shared" si="5"/>
        <v>0.144</v>
      </c>
      <c r="G157" s="134" t="s">
        <v>206</v>
      </c>
    </row>
    <row r="158" ht="24" customHeight="1" spans="1:7">
      <c r="A158" s="211" t="s">
        <v>322</v>
      </c>
      <c r="B158" s="212">
        <v>16</v>
      </c>
      <c r="C158" s="213" t="s">
        <v>144</v>
      </c>
      <c r="D158" s="224">
        <f>SUM(D159:D172)</f>
        <v>162.5</v>
      </c>
      <c r="E158" s="224">
        <f>SUM(E159:E172)</f>
        <v>178.1</v>
      </c>
      <c r="F158" s="214">
        <f t="shared" si="5"/>
        <v>15.6</v>
      </c>
      <c r="G158" s="219"/>
    </row>
    <row r="159" ht="24" customHeight="1" spans="1:7">
      <c r="A159" s="222"/>
      <c r="B159" s="223"/>
      <c r="C159" s="132" t="s">
        <v>145</v>
      </c>
      <c r="D159" s="136">
        <v>21.6</v>
      </c>
      <c r="E159" s="136">
        <v>19.2</v>
      </c>
      <c r="F159" s="214">
        <f t="shared" si="5"/>
        <v>-2.4</v>
      </c>
      <c r="G159" s="134" t="s">
        <v>284</v>
      </c>
    </row>
    <row r="160" ht="24" customHeight="1" spans="1:7">
      <c r="A160" s="222"/>
      <c r="B160" s="223"/>
      <c r="C160" s="135" t="s">
        <v>323</v>
      </c>
      <c r="D160" s="136">
        <v>9.1</v>
      </c>
      <c r="E160" s="136">
        <v>9.1</v>
      </c>
      <c r="F160" s="214">
        <f t="shared" si="5"/>
        <v>0</v>
      </c>
      <c r="G160" s="134"/>
    </row>
    <row r="161" ht="24" customHeight="1" spans="1:7">
      <c r="A161" s="222"/>
      <c r="B161" s="223"/>
      <c r="C161" s="135" t="s">
        <v>324</v>
      </c>
      <c r="D161" s="136">
        <v>8</v>
      </c>
      <c r="E161" s="136">
        <v>8</v>
      </c>
      <c r="F161" s="214">
        <f t="shared" si="5"/>
        <v>0</v>
      </c>
      <c r="G161" s="134"/>
    </row>
    <row r="162" ht="24" customHeight="1" spans="1:7">
      <c r="A162" s="222"/>
      <c r="B162" s="223"/>
      <c r="C162" s="135" t="s">
        <v>325</v>
      </c>
      <c r="D162" s="136">
        <v>16</v>
      </c>
      <c r="E162" s="136">
        <v>16</v>
      </c>
      <c r="F162" s="214">
        <f t="shared" si="5"/>
        <v>0</v>
      </c>
      <c r="G162" s="134"/>
    </row>
    <row r="163" ht="24" customHeight="1" spans="1:7">
      <c r="A163" s="222"/>
      <c r="B163" s="223"/>
      <c r="C163" s="135" t="s">
        <v>326</v>
      </c>
      <c r="D163" s="136">
        <v>20</v>
      </c>
      <c r="E163" s="136">
        <v>20</v>
      </c>
      <c r="F163" s="214">
        <f t="shared" si="5"/>
        <v>0</v>
      </c>
      <c r="G163" s="134"/>
    </row>
    <row r="164" ht="24" customHeight="1" spans="1:7">
      <c r="A164" s="222"/>
      <c r="B164" s="223"/>
      <c r="C164" s="135" t="s">
        <v>327</v>
      </c>
      <c r="D164" s="136">
        <v>32</v>
      </c>
      <c r="E164" s="136">
        <v>32</v>
      </c>
      <c r="F164" s="214">
        <f t="shared" si="5"/>
        <v>0</v>
      </c>
      <c r="G164" s="134"/>
    </row>
    <row r="165" ht="24" customHeight="1" spans="1:7">
      <c r="A165" s="222"/>
      <c r="B165" s="223"/>
      <c r="C165" s="135" t="s">
        <v>328</v>
      </c>
      <c r="D165" s="136">
        <v>3</v>
      </c>
      <c r="E165" s="136">
        <v>3</v>
      </c>
      <c r="F165" s="214">
        <f t="shared" si="5"/>
        <v>0</v>
      </c>
      <c r="G165" s="134"/>
    </row>
    <row r="166" ht="24" customHeight="1" spans="1:7">
      <c r="A166" s="222"/>
      <c r="B166" s="223"/>
      <c r="C166" s="135" t="s">
        <v>329</v>
      </c>
      <c r="D166" s="136">
        <v>5</v>
      </c>
      <c r="E166" s="136">
        <v>5</v>
      </c>
      <c r="F166" s="214">
        <f t="shared" si="5"/>
        <v>0</v>
      </c>
      <c r="G166" s="134"/>
    </row>
    <row r="167" ht="24" customHeight="1" spans="1:7">
      <c r="A167" s="222"/>
      <c r="B167" s="223"/>
      <c r="C167" s="135" t="s">
        <v>330</v>
      </c>
      <c r="D167" s="136">
        <v>10</v>
      </c>
      <c r="E167" s="136">
        <v>10</v>
      </c>
      <c r="F167" s="214">
        <f t="shared" si="5"/>
        <v>0</v>
      </c>
      <c r="G167" s="134"/>
    </row>
    <row r="168" ht="24" customHeight="1" spans="1:7">
      <c r="A168" s="222"/>
      <c r="B168" s="223"/>
      <c r="C168" s="135" t="s">
        <v>331</v>
      </c>
      <c r="D168" s="136">
        <v>20.8</v>
      </c>
      <c r="E168" s="136">
        <v>20.8</v>
      </c>
      <c r="F168" s="214">
        <f t="shared" si="5"/>
        <v>0</v>
      </c>
      <c r="G168" s="134"/>
    </row>
    <row r="169" ht="24" customHeight="1" spans="1:7">
      <c r="A169" s="222"/>
      <c r="B169" s="223"/>
      <c r="C169" s="135" t="s">
        <v>332</v>
      </c>
      <c r="D169" s="136">
        <v>10</v>
      </c>
      <c r="E169" s="136">
        <v>10</v>
      </c>
      <c r="F169" s="214">
        <f t="shared" si="5"/>
        <v>0</v>
      </c>
      <c r="G169" s="134"/>
    </row>
    <row r="170" ht="24" customHeight="1" spans="1:7">
      <c r="A170" s="222"/>
      <c r="B170" s="223"/>
      <c r="C170" s="135" t="s">
        <v>333</v>
      </c>
      <c r="D170" s="136">
        <v>2</v>
      </c>
      <c r="E170" s="136">
        <v>2</v>
      </c>
      <c r="F170" s="214">
        <f t="shared" si="5"/>
        <v>0</v>
      </c>
      <c r="G170" s="134"/>
    </row>
    <row r="171" ht="24" customHeight="1" spans="1:7">
      <c r="A171" s="222"/>
      <c r="B171" s="223"/>
      <c r="C171" s="135" t="s">
        <v>334</v>
      </c>
      <c r="D171" s="136"/>
      <c r="E171" s="136">
        <v>18</v>
      </c>
      <c r="F171" s="214">
        <f t="shared" si="5"/>
        <v>18</v>
      </c>
      <c r="G171" s="134"/>
    </row>
    <row r="172" ht="24" customHeight="1" spans="1:7">
      <c r="A172" s="222"/>
      <c r="B172" s="223"/>
      <c r="C172" s="135" t="s">
        <v>162</v>
      </c>
      <c r="D172" s="136">
        <v>5</v>
      </c>
      <c r="E172" s="136">
        <v>5</v>
      </c>
      <c r="F172" s="214">
        <f t="shared" si="5"/>
        <v>0</v>
      </c>
      <c r="G172" s="134" t="s">
        <v>163</v>
      </c>
    </row>
    <row r="173" ht="24" customHeight="1" spans="1:7">
      <c r="A173" s="211" t="s">
        <v>335</v>
      </c>
      <c r="B173" s="212">
        <v>7</v>
      </c>
      <c r="C173" s="213" t="s">
        <v>144</v>
      </c>
      <c r="D173" s="224">
        <f>SUM(D174:D182)</f>
        <v>101.45</v>
      </c>
      <c r="E173" s="224">
        <f>SUM(E174:E182)</f>
        <v>102.65</v>
      </c>
      <c r="F173" s="214">
        <f t="shared" si="5"/>
        <v>1.2</v>
      </c>
      <c r="G173" s="219"/>
    </row>
    <row r="174" ht="24" customHeight="1" spans="1:7">
      <c r="A174" s="222"/>
      <c r="B174" s="223"/>
      <c r="C174" s="132" t="s">
        <v>145</v>
      </c>
      <c r="D174" s="136">
        <v>7.2</v>
      </c>
      <c r="E174" s="136">
        <v>8.4</v>
      </c>
      <c r="F174" s="214">
        <f t="shared" si="5"/>
        <v>1.2</v>
      </c>
      <c r="G174" s="134" t="s">
        <v>206</v>
      </c>
    </row>
    <row r="175" ht="24" customHeight="1" spans="1:7">
      <c r="A175" s="222"/>
      <c r="B175" s="223"/>
      <c r="C175" s="135" t="s">
        <v>336</v>
      </c>
      <c r="D175" s="136">
        <v>4.75</v>
      </c>
      <c r="E175" s="136">
        <v>4.75</v>
      </c>
      <c r="F175" s="214">
        <f t="shared" si="5"/>
        <v>0</v>
      </c>
      <c r="G175" s="134" t="s">
        <v>337</v>
      </c>
    </row>
    <row r="176" ht="24" customHeight="1" spans="1:7">
      <c r="A176" s="222"/>
      <c r="B176" s="223"/>
      <c r="C176" s="135" t="s">
        <v>338</v>
      </c>
      <c r="D176" s="136">
        <v>19</v>
      </c>
      <c r="E176" s="136">
        <v>19</v>
      </c>
      <c r="F176" s="214">
        <f t="shared" si="5"/>
        <v>0</v>
      </c>
      <c r="G176" s="134" t="s">
        <v>337</v>
      </c>
    </row>
    <row r="177" ht="24" customHeight="1" spans="1:7">
      <c r="A177" s="222"/>
      <c r="B177" s="223"/>
      <c r="C177" s="135" t="s">
        <v>339</v>
      </c>
      <c r="D177" s="136">
        <v>19</v>
      </c>
      <c r="E177" s="136">
        <v>19</v>
      </c>
      <c r="F177" s="214">
        <f t="shared" si="5"/>
        <v>0</v>
      </c>
      <c r="G177" s="134" t="s">
        <v>337</v>
      </c>
    </row>
    <row r="178" ht="24" customHeight="1" spans="1:7">
      <c r="A178" s="222"/>
      <c r="B178" s="223"/>
      <c r="C178" s="135" t="s">
        <v>340</v>
      </c>
      <c r="D178" s="136">
        <v>14.25</v>
      </c>
      <c r="E178" s="136">
        <v>14.25</v>
      </c>
      <c r="F178" s="214">
        <f t="shared" si="5"/>
        <v>0</v>
      </c>
      <c r="G178" s="134" t="s">
        <v>337</v>
      </c>
    </row>
    <row r="179" ht="24" customHeight="1" spans="1:7">
      <c r="A179" s="222"/>
      <c r="B179" s="223"/>
      <c r="C179" s="135" t="s">
        <v>341</v>
      </c>
      <c r="D179" s="136">
        <v>14.25</v>
      </c>
      <c r="E179" s="136">
        <v>14.25</v>
      </c>
      <c r="F179" s="214">
        <f t="shared" si="5"/>
        <v>0</v>
      </c>
      <c r="G179" s="134" t="s">
        <v>337</v>
      </c>
    </row>
    <row r="180" ht="24" customHeight="1" spans="1:7">
      <c r="A180" s="222"/>
      <c r="B180" s="223"/>
      <c r="C180" s="135" t="s">
        <v>342</v>
      </c>
      <c r="D180" s="136">
        <v>10</v>
      </c>
      <c r="E180" s="136">
        <v>10</v>
      </c>
      <c r="F180" s="214">
        <f t="shared" si="5"/>
        <v>0</v>
      </c>
      <c r="G180" s="134" t="s">
        <v>343</v>
      </c>
    </row>
    <row r="181" ht="24" customHeight="1" spans="1:7">
      <c r="A181" s="222"/>
      <c r="B181" s="223"/>
      <c r="C181" s="135" t="s">
        <v>344</v>
      </c>
      <c r="D181" s="136">
        <v>10</v>
      </c>
      <c r="E181" s="136">
        <v>10</v>
      </c>
      <c r="F181" s="214">
        <f t="shared" si="5"/>
        <v>0</v>
      </c>
      <c r="G181" s="134" t="s">
        <v>343</v>
      </c>
    </row>
    <row r="182" ht="24" customHeight="1" spans="1:7">
      <c r="A182" s="222"/>
      <c r="B182" s="223"/>
      <c r="C182" s="135" t="s">
        <v>345</v>
      </c>
      <c r="D182" s="136">
        <v>3</v>
      </c>
      <c r="E182" s="136">
        <v>3</v>
      </c>
      <c r="F182" s="214">
        <f t="shared" si="5"/>
        <v>0</v>
      </c>
      <c r="G182" s="134" t="s">
        <v>346</v>
      </c>
    </row>
    <row r="183" ht="24" customHeight="1" spans="1:7">
      <c r="A183" s="211" t="s">
        <v>347</v>
      </c>
      <c r="B183" s="212">
        <v>219</v>
      </c>
      <c r="C183" s="213" t="s">
        <v>144</v>
      </c>
      <c r="D183" s="224">
        <f>SUM(D184:D198)</f>
        <v>2124.49</v>
      </c>
      <c r="E183" s="224">
        <f>SUM(E184:E198)</f>
        <v>2325.36</v>
      </c>
      <c r="F183" s="214">
        <f t="shared" si="5"/>
        <v>200.87</v>
      </c>
      <c r="G183" s="219"/>
    </row>
    <row r="184" ht="24" customHeight="1" spans="1:7">
      <c r="A184" s="222"/>
      <c r="B184" s="223"/>
      <c r="C184" s="132" t="s">
        <v>145</v>
      </c>
      <c r="D184" s="136">
        <v>429.6</v>
      </c>
      <c r="E184" s="136">
        <v>405.6</v>
      </c>
      <c r="F184" s="214">
        <f t="shared" si="5"/>
        <v>-24</v>
      </c>
      <c r="G184" s="134" t="s">
        <v>348</v>
      </c>
    </row>
    <row r="185" ht="24" customHeight="1" spans="1:7">
      <c r="A185" s="222"/>
      <c r="B185" s="223"/>
      <c r="C185" s="135" t="s">
        <v>349</v>
      </c>
      <c r="D185" s="136">
        <v>20</v>
      </c>
      <c r="E185" s="136">
        <v>20</v>
      </c>
      <c r="F185" s="214">
        <f t="shared" si="5"/>
        <v>0</v>
      </c>
      <c r="G185" s="134"/>
    </row>
    <row r="186" ht="24" customHeight="1" spans="1:7">
      <c r="A186" s="222"/>
      <c r="B186" s="223"/>
      <c r="C186" s="135" t="s">
        <v>350</v>
      </c>
      <c r="D186" s="136">
        <v>305.01</v>
      </c>
      <c r="E186" s="136">
        <v>305.01</v>
      </c>
      <c r="F186" s="214">
        <f t="shared" si="5"/>
        <v>0</v>
      </c>
      <c r="G186" s="134" t="s">
        <v>351</v>
      </c>
    </row>
    <row r="187" ht="24" customHeight="1" spans="1:7">
      <c r="A187" s="222"/>
      <c r="B187" s="223"/>
      <c r="C187" s="135" t="s">
        <v>352</v>
      </c>
      <c r="D187" s="136">
        <v>662.16</v>
      </c>
      <c r="E187" s="136">
        <v>662.16</v>
      </c>
      <c r="F187" s="214">
        <f t="shared" si="5"/>
        <v>0</v>
      </c>
      <c r="G187" s="134" t="s">
        <v>230</v>
      </c>
    </row>
    <row r="188" ht="24" customHeight="1" spans="1:7">
      <c r="A188" s="222"/>
      <c r="B188" s="223"/>
      <c r="C188" s="135" t="s">
        <v>353</v>
      </c>
      <c r="D188" s="136">
        <v>90</v>
      </c>
      <c r="E188" s="136">
        <v>90</v>
      </c>
      <c r="F188" s="214">
        <f t="shared" si="5"/>
        <v>0</v>
      </c>
      <c r="G188" s="134"/>
    </row>
    <row r="189" ht="24" customHeight="1" spans="1:7">
      <c r="A189" s="222"/>
      <c r="B189" s="223"/>
      <c r="C189" s="135" t="s">
        <v>354</v>
      </c>
      <c r="D189" s="136">
        <v>100</v>
      </c>
      <c r="E189" s="136">
        <v>100</v>
      </c>
      <c r="F189" s="214">
        <f t="shared" si="5"/>
        <v>0</v>
      </c>
      <c r="G189" s="134"/>
    </row>
    <row r="190" ht="24" customHeight="1" spans="1:7">
      <c r="A190" s="222"/>
      <c r="B190" s="223"/>
      <c r="C190" s="135" t="s">
        <v>355</v>
      </c>
      <c r="D190" s="136">
        <v>50</v>
      </c>
      <c r="E190" s="136">
        <v>50</v>
      </c>
      <c r="F190" s="214">
        <f t="shared" ref="F190:F197" si="6">E190-D190</f>
        <v>0</v>
      </c>
      <c r="G190" s="134"/>
    </row>
    <row r="191" ht="24" customHeight="1" spans="1:7">
      <c r="A191" s="222"/>
      <c r="B191" s="223"/>
      <c r="C191" s="135" t="s">
        <v>356</v>
      </c>
      <c r="D191" s="136">
        <v>6.4</v>
      </c>
      <c r="E191" s="136">
        <v>6.4</v>
      </c>
      <c r="F191" s="214">
        <f t="shared" si="6"/>
        <v>0</v>
      </c>
      <c r="G191" s="134"/>
    </row>
    <row r="192" ht="24" customHeight="1" spans="1:7">
      <c r="A192" s="222"/>
      <c r="B192" s="223"/>
      <c r="C192" s="135" t="s">
        <v>357</v>
      </c>
      <c r="D192" s="136">
        <v>71</v>
      </c>
      <c r="E192" s="136">
        <v>71</v>
      </c>
      <c r="F192" s="214">
        <f t="shared" si="6"/>
        <v>0</v>
      </c>
      <c r="G192" s="134"/>
    </row>
    <row r="193" ht="24" customHeight="1" spans="1:7">
      <c r="A193" s="222"/>
      <c r="B193" s="223"/>
      <c r="C193" s="135" t="s">
        <v>358</v>
      </c>
      <c r="D193" s="136">
        <v>144.84</v>
      </c>
      <c r="E193" s="136">
        <v>143.99</v>
      </c>
      <c r="F193" s="214">
        <f t="shared" si="6"/>
        <v>-0.849999999999994</v>
      </c>
      <c r="G193" s="134" t="s">
        <v>359</v>
      </c>
    </row>
    <row r="194" ht="24" customHeight="1" spans="1:7">
      <c r="A194" s="222"/>
      <c r="B194" s="223"/>
      <c r="C194" s="135" t="s">
        <v>360</v>
      </c>
      <c r="D194" s="136"/>
      <c r="E194" s="136">
        <v>78.37</v>
      </c>
      <c r="F194" s="214">
        <f t="shared" si="6"/>
        <v>78.37</v>
      </c>
      <c r="G194" s="134" t="s">
        <v>361</v>
      </c>
    </row>
    <row r="195" ht="18" customHeight="1" spans="1:7">
      <c r="A195" s="222"/>
      <c r="B195" s="223"/>
      <c r="C195" s="135" t="s">
        <v>362</v>
      </c>
      <c r="D195" s="136">
        <v>32</v>
      </c>
      <c r="E195" s="136">
        <v>36.6</v>
      </c>
      <c r="F195" s="214">
        <f t="shared" si="6"/>
        <v>4.6</v>
      </c>
      <c r="G195" s="134"/>
    </row>
    <row r="196" ht="24" customHeight="1" spans="1:7">
      <c r="A196" s="222"/>
      <c r="B196" s="223"/>
      <c r="C196" s="135" t="s">
        <v>363</v>
      </c>
      <c r="D196" s="136">
        <v>10</v>
      </c>
      <c r="E196" s="136">
        <v>6</v>
      </c>
      <c r="F196" s="214">
        <f t="shared" si="6"/>
        <v>-4</v>
      </c>
      <c r="G196" s="134" t="s">
        <v>364</v>
      </c>
    </row>
    <row r="197" ht="24" customHeight="1" spans="1:7">
      <c r="A197" s="222"/>
      <c r="B197" s="223"/>
      <c r="C197" s="135" t="s">
        <v>365</v>
      </c>
      <c r="D197" s="136">
        <v>7.48</v>
      </c>
      <c r="E197" s="136">
        <v>6.88</v>
      </c>
      <c r="F197" s="214">
        <f t="shared" si="6"/>
        <v>-0.600000000000001</v>
      </c>
      <c r="G197" s="134"/>
    </row>
    <row r="198" ht="62.25" customHeight="1" spans="1:7">
      <c r="A198" s="222"/>
      <c r="B198" s="223"/>
      <c r="C198" s="135" t="s">
        <v>162</v>
      </c>
      <c r="D198" s="136">
        <v>196</v>
      </c>
      <c r="E198" s="136">
        <v>343.35</v>
      </c>
      <c r="F198" s="214">
        <f t="shared" ref="F198:F252" si="7">E198-D198</f>
        <v>147.35</v>
      </c>
      <c r="G198" s="134" t="s">
        <v>366</v>
      </c>
    </row>
    <row r="199" ht="24.75" customHeight="1" spans="1:7">
      <c r="A199" s="211" t="s">
        <v>367</v>
      </c>
      <c r="B199" s="212">
        <v>25</v>
      </c>
      <c r="C199" s="213" t="s">
        <v>144</v>
      </c>
      <c r="D199" s="224">
        <f>SUM(D200:D208)</f>
        <v>838.03</v>
      </c>
      <c r="E199" s="224">
        <f>SUM(E200:E208)</f>
        <v>1123.19</v>
      </c>
      <c r="F199" s="214">
        <f t="shared" si="7"/>
        <v>285.16</v>
      </c>
      <c r="G199" s="219"/>
    </row>
    <row r="200" ht="24.75" customHeight="1" spans="1:7">
      <c r="A200" s="222"/>
      <c r="B200" s="223"/>
      <c r="C200" s="132" t="s">
        <v>145</v>
      </c>
      <c r="D200" s="136">
        <v>69.6</v>
      </c>
      <c r="E200" s="136">
        <v>60</v>
      </c>
      <c r="F200" s="214">
        <f t="shared" si="7"/>
        <v>-9.59999999999999</v>
      </c>
      <c r="G200" s="134" t="s">
        <v>368</v>
      </c>
    </row>
    <row r="201" ht="24.75" customHeight="1" spans="1:7">
      <c r="A201" s="222"/>
      <c r="B201" s="223"/>
      <c r="C201" s="135" t="s">
        <v>369</v>
      </c>
      <c r="D201" s="136">
        <v>10</v>
      </c>
      <c r="E201" s="136">
        <v>10</v>
      </c>
      <c r="F201" s="214">
        <f t="shared" si="7"/>
        <v>0</v>
      </c>
      <c r="G201" s="134"/>
    </row>
    <row r="202" ht="24.75" customHeight="1" spans="1:7">
      <c r="A202" s="222"/>
      <c r="B202" s="223"/>
      <c r="C202" s="135" t="s">
        <v>370</v>
      </c>
      <c r="D202" s="136">
        <v>393.72</v>
      </c>
      <c r="E202" s="136">
        <v>399.84</v>
      </c>
      <c r="F202" s="214">
        <f t="shared" si="7"/>
        <v>6.11999999999995</v>
      </c>
      <c r="G202" s="134" t="s">
        <v>364</v>
      </c>
    </row>
    <row r="203" ht="24.75" customHeight="1" spans="1:7">
      <c r="A203" s="222"/>
      <c r="B203" s="223"/>
      <c r="C203" s="135" t="s">
        <v>371</v>
      </c>
      <c r="D203" s="136">
        <v>30</v>
      </c>
      <c r="E203" s="136">
        <v>30</v>
      </c>
      <c r="F203" s="214">
        <f t="shared" si="7"/>
        <v>0</v>
      </c>
      <c r="G203" s="134"/>
    </row>
    <row r="204" ht="24.75" customHeight="1" spans="1:7">
      <c r="A204" s="222"/>
      <c r="B204" s="223"/>
      <c r="C204" s="135" t="s">
        <v>372</v>
      </c>
      <c r="D204" s="136">
        <v>24.71</v>
      </c>
      <c r="E204" s="136">
        <v>21.3</v>
      </c>
      <c r="F204" s="214">
        <f t="shared" si="7"/>
        <v>-3.41</v>
      </c>
      <c r="G204" s="134" t="s">
        <v>368</v>
      </c>
    </row>
    <row r="205" ht="24.75" customHeight="1" spans="1:7">
      <c r="A205" s="222"/>
      <c r="B205" s="223"/>
      <c r="C205" s="135" t="s">
        <v>373</v>
      </c>
      <c r="D205" s="136">
        <v>16</v>
      </c>
      <c r="E205" s="136">
        <v>16</v>
      </c>
      <c r="F205" s="214">
        <f t="shared" si="7"/>
        <v>0</v>
      </c>
      <c r="G205" s="134"/>
    </row>
    <row r="206" ht="24.75" customHeight="1" spans="1:7">
      <c r="A206" s="222"/>
      <c r="B206" s="223"/>
      <c r="C206" s="135" t="s">
        <v>374</v>
      </c>
      <c r="D206" s="136"/>
      <c r="E206" s="136">
        <v>10</v>
      </c>
      <c r="F206" s="214">
        <f t="shared" si="7"/>
        <v>10</v>
      </c>
      <c r="G206" s="134" t="s">
        <v>232</v>
      </c>
    </row>
    <row r="207" ht="24.75" customHeight="1" spans="1:7">
      <c r="A207" s="222"/>
      <c r="B207" s="223"/>
      <c r="C207" s="135" t="s">
        <v>375</v>
      </c>
      <c r="D207" s="136"/>
      <c r="E207" s="136">
        <v>10</v>
      </c>
      <c r="F207" s="214">
        <f t="shared" si="7"/>
        <v>10</v>
      </c>
      <c r="G207" s="134" t="s">
        <v>232</v>
      </c>
    </row>
    <row r="208" ht="24.75" customHeight="1" spans="1:7">
      <c r="A208" s="222"/>
      <c r="B208" s="223"/>
      <c r="C208" s="135" t="s">
        <v>162</v>
      </c>
      <c r="D208" s="136">
        <v>294</v>
      </c>
      <c r="E208" s="136">
        <v>566.05</v>
      </c>
      <c r="F208" s="214">
        <f t="shared" si="7"/>
        <v>272.05</v>
      </c>
      <c r="G208" s="134" t="s">
        <v>163</v>
      </c>
    </row>
    <row r="209" ht="24.75" customHeight="1" spans="1:7">
      <c r="A209" s="211" t="s">
        <v>376</v>
      </c>
      <c r="B209" s="212">
        <v>53</v>
      </c>
      <c r="C209" s="213" t="s">
        <v>144</v>
      </c>
      <c r="D209" s="224">
        <f>SUM(D210:D218)</f>
        <v>296.4</v>
      </c>
      <c r="E209" s="224">
        <f>SUM(E210:E218)</f>
        <v>230</v>
      </c>
      <c r="F209" s="214">
        <f t="shared" si="7"/>
        <v>-66.4</v>
      </c>
      <c r="G209" s="219"/>
    </row>
    <row r="210" ht="24.75" customHeight="1" spans="1:7">
      <c r="A210" s="222"/>
      <c r="B210" s="223"/>
      <c r="C210" s="132" t="s">
        <v>145</v>
      </c>
      <c r="D210" s="136">
        <v>117.6</v>
      </c>
      <c r="E210" s="136">
        <v>127.2</v>
      </c>
      <c r="F210" s="214">
        <f t="shared" si="7"/>
        <v>9.60000000000001</v>
      </c>
      <c r="G210" s="134" t="s">
        <v>377</v>
      </c>
    </row>
    <row r="211" ht="24.75" customHeight="1" spans="1:7">
      <c r="A211" s="222"/>
      <c r="B211" s="223"/>
      <c r="C211" s="135" t="s">
        <v>378</v>
      </c>
      <c r="D211" s="136">
        <v>16</v>
      </c>
      <c r="E211" s="136">
        <v>16</v>
      </c>
      <c r="F211" s="214">
        <f t="shared" si="7"/>
        <v>0</v>
      </c>
      <c r="G211" s="134"/>
    </row>
    <row r="212" ht="24.75" customHeight="1" spans="1:7">
      <c r="A212" s="222"/>
      <c r="B212" s="223"/>
      <c r="C212" s="135" t="s">
        <v>379</v>
      </c>
      <c r="D212" s="136">
        <v>16.8</v>
      </c>
      <c r="E212" s="136">
        <v>16.8</v>
      </c>
      <c r="F212" s="214">
        <f t="shared" si="7"/>
        <v>0</v>
      </c>
      <c r="G212" s="134"/>
    </row>
    <row r="213" ht="24.75" customHeight="1" spans="1:7">
      <c r="A213" s="222"/>
      <c r="B213" s="223"/>
      <c r="C213" s="135" t="s">
        <v>380</v>
      </c>
      <c r="D213" s="136">
        <v>6</v>
      </c>
      <c r="E213" s="136">
        <v>6</v>
      </c>
      <c r="F213" s="214">
        <f t="shared" si="7"/>
        <v>0</v>
      </c>
      <c r="G213" s="134"/>
    </row>
    <row r="214" ht="24.75" customHeight="1" spans="1:7">
      <c r="A214" s="222"/>
      <c r="B214" s="223"/>
      <c r="C214" s="135" t="s">
        <v>381</v>
      </c>
      <c r="D214" s="136">
        <v>10</v>
      </c>
      <c r="E214" s="136">
        <v>10</v>
      </c>
      <c r="F214" s="214">
        <f t="shared" si="7"/>
        <v>0</v>
      </c>
      <c r="G214" s="134"/>
    </row>
    <row r="215" ht="24.75" customHeight="1" spans="1:7">
      <c r="A215" s="222"/>
      <c r="B215" s="223"/>
      <c r="C215" s="135" t="s">
        <v>382</v>
      </c>
      <c r="D215" s="136">
        <v>12</v>
      </c>
      <c r="E215" s="136">
        <v>12</v>
      </c>
      <c r="F215" s="214">
        <f t="shared" si="7"/>
        <v>0</v>
      </c>
      <c r="G215" s="134" t="s">
        <v>383</v>
      </c>
    </row>
    <row r="216" ht="24.75" customHeight="1" spans="1:7">
      <c r="A216" s="222"/>
      <c r="B216" s="223"/>
      <c r="C216" s="135" t="s">
        <v>384</v>
      </c>
      <c r="D216" s="136"/>
      <c r="E216" s="136">
        <v>10</v>
      </c>
      <c r="F216" s="214">
        <f t="shared" si="7"/>
        <v>10</v>
      </c>
      <c r="G216" s="134" t="s">
        <v>385</v>
      </c>
    </row>
    <row r="217" ht="24.75" customHeight="1" spans="1:7">
      <c r="A217" s="222"/>
      <c r="B217" s="223"/>
      <c r="C217" s="135" t="s">
        <v>386</v>
      </c>
      <c r="D217" s="136">
        <v>86</v>
      </c>
      <c r="E217" s="136"/>
      <c r="F217" s="214">
        <f t="shared" si="7"/>
        <v>-86</v>
      </c>
      <c r="G217" s="134" t="s">
        <v>172</v>
      </c>
    </row>
    <row r="218" ht="24.75" customHeight="1" spans="1:7">
      <c r="A218" s="211"/>
      <c r="B218" s="212"/>
      <c r="C218" s="135" t="s">
        <v>162</v>
      </c>
      <c r="D218" s="136">
        <v>32</v>
      </c>
      <c r="E218" s="136">
        <v>32</v>
      </c>
      <c r="F218" s="214">
        <f t="shared" si="7"/>
        <v>0</v>
      </c>
      <c r="G218" s="134" t="s">
        <v>387</v>
      </c>
    </row>
    <row r="219" ht="24.75" customHeight="1" spans="1:7">
      <c r="A219" s="211" t="s">
        <v>388</v>
      </c>
      <c r="B219" s="212">
        <v>36</v>
      </c>
      <c r="C219" s="213" t="s">
        <v>144</v>
      </c>
      <c r="D219" s="224">
        <f>SUM(D220:D225)</f>
        <v>244.78</v>
      </c>
      <c r="E219" s="224">
        <f>SUM(E220:E225)</f>
        <v>279.65</v>
      </c>
      <c r="F219" s="214">
        <f t="shared" si="7"/>
        <v>34.87</v>
      </c>
      <c r="G219" s="219"/>
    </row>
    <row r="220" ht="24.75" customHeight="1" spans="1:7">
      <c r="A220" s="222"/>
      <c r="B220" s="223"/>
      <c r="C220" s="132" t="s">
        <v>145</v>
      </c>
      <c r="D220" s="136">
        <v>98.4</v>
      </c>
      <c r="E220" s="136">
        <v>86.4</v>
      </c>
      <c r="F220" s="214">
        <f t="shared" si="7"/>
        <v>-12</v>
      </c>
      <c r="G220" s="134" t="s">
        <v>389</v>
      </c>
    </row>
    <row r="221" ht="24.75" customHeight="1" spans="1:7">
      <c r="A221" s="222"/>
      <c r="B221" s="223"/>
      <c r="C221" s="135" t="s">
        <v>390</v>
      </c>
      <c r="D221" s="136">
        <v>32.38</v>
      </c>
      <c r="E221" s="136">
        <v>30.67</v>
      </c>
      <c r="F221" s="214">
        <f t="shared" si="7"/>
        <v>-1.71</v>
      </c>
      <c r="G221" s="134" t="s">
        <v>284</v>
      </c>
    </row>
    <row r="222" ht="24.75" customHeight="1" spans="1:7">
      <c r="A222" s="222"/>
      <c r="B222" s="223"/>
      <c r="C222" s="135" t="s">
        <v>391</v>
      </c>
      <c r="D222" s="136">
        <v>50</v>
      </c>
      <c r="E222" s="136">
        <v>60</v>
      </c>
      <c r="F222" s="214">
        <f t="shared" si="7"/>
        <v>10</v>
      </c>
      <c r="G222" s="134" t="s">
        <v>179</v>
      </c>
    </row>
    <row r="223" ht="24.75" customHeight="1" spans="1:7">
      <c r="A223" s="222"/>
      <c r="B223" s="223"/>
      <c r="C223" s="135" t="s">
        <v>392</v>
      </c>
      <c r="D223" s="136">
        <v>10</v>
      </c>
      <c r="E223" s="136">
        <v>10</v>
      </c>
      <c r="F223" s="214">
        <f t="shared" si="7"/>
        <v>0</v>
      </c>
      <c r="G223" s="134"/>
    </row>
    <row r="224" ht="24.75" customHeight="1" spans="1:7">
      <c r="A224" s="222"/>
      <c r="B224" s="223"/>
      <c r="C224" s="135" t="s">
        <v>393</v>
      </c>
      <c r="D224" s="136">
        <v>15</v>
      </c>
      <c r="E224" s="136">
        <v>15</v>
      </c>
      <c r="F224" s="214">
        <f t="shared" si="7"/>
        <v>0</v>
      </c>
      <c r="G224" s="134"/>
    </row>
    <row r="225" ht="24.75" customHeight="1" spans="1:7">
      <c r="A225" s="222"/>
      <c r="B225" s="223"/>
      <c r="C225" s="135" t="s">
        <v>162</v>
      </c>
      <c r="D225" s="136">
        <v>39</v>
      </c>
      <c r="E225" s="136">
        <v>77.58</v>
      </c>
      <c r="F225" s="214">
        <f t="shared" si="7"/>
        <v>38.58</v>
      </c>
      <c r="G225" s="134" t="s">
        <v>163</v>
      </c>
    </row>
    <row r="226" ht="24.75" customHeight="1" spans="1:7">
      <c r="A226" s="211" t="s">
        <v>394</v>
      </c>
      <c r="B226" s="212">
        <v>25</v>
      </c>
      <c r="C226" s="213" t="s">
        <v>144</v>
      </c>
      <c r="D226" s="224">
        <f>SUM(D227:D237)</f>
        <v>240.71</v>
      </c>
      <c r="E226" s="224">
        <f>SUM(E227:E237)</f>
        <v>414.96</v>
      </c>
      <c r="F226" s="214">
        <f t="shared" si="7"/>
        <v>174.25</v>
      </c>
      <c r="G226" s="219"/>
    </row>
    <row r="227" ht="24.75" customHeight="1" spans="1:7">
      <c r="A227" s="222"/>
      <c r="B227" s="223"/>
      <c r="C227" s="132" t="s">
        <v>145</v>
      </c>
      <c r="D227" s="136">
        <v>40</v>
      </c>
      <c r="E227" s="136">
        <v>40</v>
      </c>
      <c r="F227" s="214">
        <f t="shared" si="7"/>
        <v>0</v>
      </c>
      <c r="G227" s="219"/>
    </row>
    <row r="228" ht="26.25" customHeight="1" spans="1:7">
      <c r="A228" s="222"/>
      <c r="B228" s="223"/>
      <c r="C228" s="135" t="s">
        <v>395</v>
      </c>
      <c r="D228" s="136">
        <v>13</v>
      </c>
      <c r="E228" s="136">
        <v>13</v>
      </c>
      <c r="F228" s="214">
        <f t="shared" si="7"/>
        <v>0</v>
      </c>
      <c r="G228" s="134"/>
    </row>
    <row r="229" ht="51.75" customHeight="1" spans="1:7">
      <c r="A229" s="222"/>
      <c r="B229" s="223"/>
      <c r="C229" s="135" t="s">
        <v>396</v>
      </c>
      <c r="D229" s="136">
        <v>59.25</v>
      </c>
      <c r="E229" s="136">
        <v>59.25</v>
      </c>
      <c r="F229" s="214">
        <f t="shared" si="7"/>
        <v>0</v>
      </c>
      <c r="G229" s="134" t="s">
        <v>397</v>
      </c>
    </row>
    <row r="230" ht="48" customHeight="1" spans="1:7">
      <c r="A230" s="222"/>
      <c r="B230" s="223"/>
      <c r="C230" s="135" t="s">
        <v>398</v>
      </c>
      <c r="D230" s="136">
        <v>31.46</v>
      </c>
      <c r="E230" s="136">
        <v>31.46</v>
      </c>
      <c r="F230" s="214">
        <f t="shared" si="7"/>
        <v>0</v>
      </c>
      <c r="G230" s="134" t="s">
        <v>399</v>
      </c>
    </row>
    <row r="231" ht="36" customHeight="1" spans="1:7">
      <c r="A231" s="222"/>
      <c r="B231" s="223"/>
      <c r="C231" s="135" t="s">
        <v>400</v>
      </c>
      <c r="D231" s="136">
        <v>20</v>
      </c>
      <c r="E231" s="136">
        <v>20</v>
      </c>
      <c r="F231" s="214">
        <f t="shared" si="7"/>
        <v>0</v>
      </c>
      <c r="G231" s="134" t="s">
        <v>401</v>
      </c>
    </row>
    <row r="232" ht="27.75" customHeight="1" spans="1:7">
      <c r="A232" s="222"/>
      <c r="B232" s="223"/>
      <c r="C232" s="135" t="s">
        <v>402</v>
      </c>
      <c r="D232" s="136"/>
      <c r="E232" s="136">
        <v>25</v>
      </c>
      <c r="F232" s="214">
        <f t="shared" si="7"/>
        <v>25</v>
      </c>
      <c r="G232" s="134" t="s">
        <v>403</v>
      </c>
    </row>
    <row r="233" ht="21.75" customHeight="1" spans="1:7">
      <c r="A233" s="222"/>
      <c r="B233" s="223"/>
      <c r="C233" s="135" t="s">
        <v>404</v>
      </c>
      <c r="D233" s="136"/>
      <c r="E233" s="136">
        <v>59.25</v>
      </c>
      <c r="F233" s="214">
        <f t="shared" si="7"/>
        <v>59.25</v>
      </c>
      <c r="G233" s="134" t="s">
        <v>403</v>
      </c>
    </row>
    <row r="234" ht="21.75" customHeight="1" spans="1:7">
      <c r="A234" s="222"/>
      <c r="B234" s="223"/>
      <c r="C234" s="135" t="s">
        <v>405</v>
      </c>
      <c r="D234" s="136"/>
      <c r="E234" s="136">
        <v>15</v>
      </c>
      <c r="F234" s="214">
        <f t="shared" si="7"/>
        <v>15</v>
      </c>
      <c r="G234" s="134" t="s">
        <v>403</v>
      </c>
    </row>
    <row r="235" ht="21.75" customHeight="1" spans="1:7">
      <c r="A235" s="222"/>
      <c r="B235" s="223"/>
      <c r="C235" s="135" t="s">
        <v>406</v>
      </c>
      <c r="D235" s="136"/>
      <c r="E235" s="136">
        <v>15</v>
      </c>
      <c r="F235" s="214">
        <f t="shared" si="7"/>
        <v>15</v>
      </c>
      <c r="G235" s="134" t="s">
        <v>407</v>
      </c>
    </row>
    <row r="236" ht="40.5" customHeight="1" spans="1:7">
      <c r="A236" s="222"/>
      <c r="B236" s="223"/>
      <c r="C236" s="135" t="s">
        <v>408</v>
      </c>
      <c r="D236" s="136"/>
      <c r="E236" s="136">
        <v>60</v>
      </c>
      <c r="F236" s="214">
        <f t="shared" si="7"/>
        <v>60</v>
      </c>
      <c r="G236" s="134" t="s">
        <v>409</v>
      </c>
    </row>
    <row r="237" ht="21.75" customHeight="1" spans="1:7">
      <c r="A237" s="222"/>
      <c r="B237" s="223"/>
      <c r="C237" s="135" t="s">
        <v>162</v>
      </c>
      <c r="D237" s="136">
        <v>77</v>
      </c>
      <c r="E237" s="136">
        <v>77</v>
      </c>
      <c r="F237" s="214">
        <f t="shared" si="7"/>
        <v>0</v>
      </c>
      <c r="G237" s="134"/>
    </row>
    <row r="238" ht="21.75" customHeight="1" spans="1:7">
      <c r="A238" s="211" t="s">
        <v>410</v>
      </c>
      <c r="B238" s="212">
        <v>24</v>
      </c>
      <c r="C238" s="213" t="s">
        <v>144</v>
      </c>
      <c r="D238" s="224">
        <f>SUM(D239:D242)</f>
        <v>102.53</v>
      </c>
      <c r="E238" s="224">
        <f>SUM(E239:E242)</f>
        <v>103.73</v>
      </c>
      <c r="F238" s="214">
        <f t="shared" si="7"/>
        <v>1.2</v>
      </c>
      <c r="G238" s="219"/>
    </row>
    <row r="239" ht="21.75" customHeight="1" spans="1:7">
      <c r="A239" s="222"/>
      <c r="B239" s="223"/>
      <c r="C239" s="132" t="s">
        <v>145</v>
      </c>
      <c r="D239" s="136">
        <v>27.6</v>
      </c>
      <c r="E239" s="136">
        <v>28.8</v>
      </c>
      <c r="F239" s="214">
        <f t="shared" si="7"/>
        <v>1.2</v>
      </c>
      <c r="G239" s="134" t="s">
        <v>206</v>
      </c>
    </row>
    <row r="240" ht="39.75" customHeight="1" spans="1:7">
      <c r="A240" s="222"/>
      <c r="B240" s="220"/>
      <c r="C240" s="132" t="s">
        <v>411</v>
      </c>
      <c r="D240" s="136">
        <v>52.93</v>
      </c>
      <c r="E240" s="136">
        <v>52.93</v>
      </c>
      <c r="F240" s="214">
        <f t="shared" si="7"/>
        <v>0</v>
      </c>
      <c r="G240" s="134" t="s">
        <v>412</v>
      </c>
    </row>
    <row r="241" ht="21.75" customHeight="1" spans="1:7">
      <c r="A241" s="222"/>
      <c r="B241" s="223"/>
      <c r="C241" s="132" t="s">
        <v>413</v>
      </c>
      <c r="D241" s="136">
        <v>16</v>
      </c>
      <c r="E241" s="136">
        <v>16</v>
      </c>
      <c r="F241" s="214">
        <f t="shared" si="7"/>
        <v>0</v>
      </c>
      <c r="G241" s="134"/>
    </row>
    <row r="242" ht="21.75" customHeight="1" spans="1:7">
      <c r="A242" s="222"/>
      <c r="B242" s="220"/>
      <c r="C242" s="132" t="s">
        <v>162</v>
      </c>
      <c r="D242" s="136">
        <v>6</v>
      </c>
      <c r="E242" s="136">
        <v>6</v>
      </c>
      <c r="F242" s="214">
        <f t="shared" si="7"/>
        <v>0</v>
      </c>
      <c r="G242" s="134" t="s">
        <v>414</v>
      </c>
    </row>
    <row r="243" ht="21.75" customHeight="1" spans="1:7">
      <c r="A243" s="211" t="s">
        <v>415</v>
      </c>
      <c r="B243" s="212"/>
      <c r="C243" s="213" t="s">
        <v>144</v>
      </c>
      <c r="D243" s="224">
        <f>SUM(D244:D252)</f>
        <v>177.36</v>
      </c>
      <c r="E243" s="224">
        <f>SUM(E244:E252)</f>
        <v>181.36</v>
      </c>
      <c r="F243" s="214">
        <f t="shared" si="7"/>
        <v>4</v>
      </c>
      <c r="G243" s="219"/>
    </row>
    <row r="244" ht="21.75" customHeight="1" spans="1:7">
      <c r="A244" s="211"/>
      <c r="B244" s="212"/>
      <c r="C244" s="135" t="s">
        <v>416</v>
      </c>
      <c r="D244" s="136">
        <v>22.36</v>
      </c>
      <c r="E244" s="136">
        <v>22.36</v>
      </c>
      <c r="F244" s="214">
        <f t="shared" si="7"/>
        <v>0</v>
      </c>
      <c r="G244" s="128"/>
    </row>
    <row r="245" ht="21.75" customHeight="1" spans="1:7">
      <c r="A245" s="211"/>
      <c r="B245" s="212"/>
      <c r="C245" s="135" t="s">
        <v>417</v>
      </c>
      <c r="D245" s="136">
        <v>40</v>
      </c>
      <c r="E245" s="136">
        <v>40</v>
      </c>
      <c r="F245" s="214">
        <f t="shared" si="7"/>
        <v>0</v>
      </c>
      <c r="G245" s="128"/>
    </row>
    <row r="246" ht="21.75" customHeight="1" spans="1:7">
      <c r="A246" s="211"/>
      <c r="B246" s="212"/>
      <c r="C246" s="135" t="s">
        <v>418</v>
      </c>
      <c r="D246" s="136">
        <v>4</v>
      </c>
      <c r="E246" s="136">
        <v>8</v>
      </c>
      <c r="F246" s="214">
        <f t="shared" si="7"/>
        <v>4</v>
      </c>
      <c r="G246" s="128" t="s">
        <v>419</v>
      </c>
    </row>
    <row r="247" ht="21.75" customHeight="1" spans="1:7">
      <c r="A247" s="211"/>
      <c r="B247" s="212"/>
      <c r="C247" s="135" t="s">
        <v>420</v>
      </c>
      <c r="D247" s="136">
        <v>33</v>
      </c>
      <c r="E247" s="136">
        <v>33</v>
      </c>
      <c r="F247" s="214">
        <f t="shared" si="7"/>
        <v>0</v>
      </c>
      <c r="G247" s="128"/>
    </row>
    <row r="248" ht="21.75" customHeight="1" spans="1:7">
      <c r="A248" s="211"/>
      <c r="B248" s="212"/>
      <c r="C248" s="135" t="s">
        <v>421</v>
      </c>
      <c r="D248" s="136">
        <v>30</v>
      </c>
      <c r="E248" s="136">
        <v>30</v>
      </c>
      <c r="F248" s="214">
        <f t="shared" si="7"/>
        <v>0</v>
      </c>
      <c r="G248" s="128"/>
    </row>
    <row r="249" ht="21.75" customHeight="1" spans="1:7">
      <c r="A249" s="211"/>
      <c r="B249" s="212"/>
      <c r="C249" s="135" t="s">
        <v>422</v>
      </c>
      <c r="D249" s="136">
        <v>24</v>
      </c>
      <c r="E249" s="136">
        <v>24</v>
      </c>
      <c r="F249" s="214">
        <f t="shared" si="7"/>
        <v>0</v>
      </c>
      <c r="G249" s="128"/>
    </row>
    <row r="250" ht="21.75" customHeight="1" spans="1:7">
      <c r="A250" s="211"/>
      <c r="B250" s="212"/>
      <c r="C250" s="135" t="s">
        <v>423</v>
      </c>
      <c r="D250" s="136">
        <v>4</v>
      </c>
      <c r="E250" s="136">
        <v>4</v>
      </c>
      <c r="F250" s="214">
        <f t="shared" si="7"/>
        <v>0</v>
      </c>
      <c r="G250" s="128"/>
    </row>
    <row r="251" ht="21.75" customHeight="1" spans="1:7">
      <c r="A251" s="211"/>
      <c r="B251" s="212"/>
      <c r="C251" s="135" t="s">
        <v>424</v>
      </c>
      <c r="D251" s="136">
        <v>10</v>
      </c>
      <c r="E251" s="136">
        <v>10</v>
      </c>
      <c r="F251" s="214">
        <f t="shared" si="7"/>
        <v>0</v>
      </c>
      <c r="G251" s="128"/>
    </row>
    <row r="252" ht="21.75" customHeight="1" spans="1:7">
      <c r="A252" s="211"/>
      <c r="B252" s="212"/>
      <c r="C252" s="135" t="s">
        <v>425</v>
      </c>
      <c r="D252" s="136">
        <v>10</v>
      </c>
      <c r="E252" s="136">
        <v>10</v>
      </c>
      <c r="F252" s="214">
        <f t="shared" si="7"/>
        <v>0</v>
      </c>
      <c r="G252" s="128"/>
    </row>
    <row r="253" ht="27.75" customHeight="1" spans="1:7">
      <c r="A253" s="211" t="s">
        <v>426</v>
      </c>
      <c r="B253" s="212">
        <v>28</v>
      </c>
      <c r="C253" s="213" t="s">
        <v>144</v>
      </c>
      <c r="D253" s="224">
        <f>SUM(D254:D261)</f>
        <v>446.71</v>
      </c>
      <c r="E253" s="224">
        <f>SUM(E254:E261)</f>
        <v>560.71</v>
      </c>
      <c r="F253" s="214">
        <f t="shared" ref="F253:F287" si="8">E253-D253</f>
        <v>114</v>
      </c>
      <c r="G253" s="219"/>
    </row>
    <row r="254" ht="27.75" customHeight="1" spans="1:7">
      <c r="A254" s="222"/>
      <c r="B254" s="223"/>
      <c r="C254" s="135" t="s">
        <v>427</v>
      </c>
      <c r="D254" s="136">
        <v>196</v>
      </c>
      <c r="E254" s="136">
        <v>196</v>
      </c>
      <c r="F254" s="214">
        <f t="shared" si="8"/>
        <v>0</v>
      </c>
      <c r="G254" s="134" t="s">
        <v>428</v>
      </c>
    </row>
    <row r="255" ht="27.75" customHeight="1" spans="1:7">
      <c r="A255" s="222"/>
      <c r="B255" s="223"/>
      <c r="C255" s="135" t="s">
        <v>429</v>
      </c>
      <c r="D255" s="136">
        <v>171.6</v>
      </c>
      <c r="E255" s="136">
        <v>171.6</v>
      </c>
      <c r="F255" s="214">
        <f t="shared" si="8"/>
        <v>0</v>
      </c>
      <c r="G255" s="134" t="s">
        <v>430</v>
      </c>
    </row>
    <row r="256" ht="27.75" customHeight="1" spans="1:7">
      <c r="A256" s="222"/>
      <c r="B256" s="223"/>
      <c r="C256" s="135" t="s">
        <v>431</v>
      </c>
      <c r="D256" s="136">
        <v>19</v>
      </c>
      <c r="E256" s="136">
        <v>19</v>
      </c>
      <c r="F256" s="214">
        <f t="shared" si="8"/>
        <v>0</v>
      </c>
      <c r="G256" s="134"/>
    </row>
    <row r="257" ht="27.75" customHeight="1" spans="1:7">
      <c r="A257" s="222"/>
      <c r="B257" s="223"/>
      <c r="C257" s="135" t="s">
        <v>432</v>
      </c>
      <c r="D257" s="136">
        <v>5.1</v>
      </c>
      <c r="E257" s="136">
        <v>5.1</v>
      </c>
      <c r="F257" s="214">
        <f t="shared" si="8"/>
        <v>0</v>
      </c>
      <c r="G257" s="134"/>
    </row>
    <row r="258" ht="27.75" customHeight="1" spans="1:7">
      <c r="A258" s="222"/>
      <c r="B258" s="223"/>
      <c r="C258" s="135" t="s">
        <v>433</v>
      </c>
      <c r="D258" s="136">
        <v>2.6</v>
      </c>
      <c r="E258" s="136">
        <v>2.6</v>
      </c>
      <c r="F258" s="214">
        <f t="shared" si="8"/>
        <v>0</v>
      </c>
      <c r="G258" s="134" t="s">
        <v>155</v>
      </c>
    </row>
    <row r="259" ht="27.75" customHeight="1" spans="1:7">
      <c r="A259" s="222"/>
      <c r="B259" s="223"/>
      <c r="C259" s="135" t="s">
        <v>434</v>
      </c>
      <c r="D259" s="136"/>
      <c r="E259" s="136">
        <v>52</v>
      </c>
      <c r="F259" s="214">
        <f t="shared" si="8"/>
        <v>52</v>
      </c>
      <c r="G259" s="134" t="s">
        <v>435</v>
      </c>
    </row>
    <row r="260" ht="27.75" customHeight="1" spans="1:7">
      <c r="A260" s="222"/>
      <c r="B260" s="223"/>
      <c r="C260" s="135" t="s">
        <v>436</v>
      </c>
      <c r="D260" s="136"/>
      <c r="E260" s="136">
        <v>62</v>
      </c>
      <c r="F260" s="214">
        <f t="shared" si="8"/>
        <v>62</v>
      </c>
      <c r="G260" s="134" t="s">
        <v>437</v>
      </c>
    </row>
    <row r="261" ht="27.75" customHeight="1" spans="1:7">
      <c r="A261" s="222"/>
      <c r="B261" s="223"/>
      <c r="C261" s="135" t="s">
        <v>438</v>
      </c>
      <c r="D261" s="136">
        <v>52.41</v>
      </c>
      <c r="E261" s="136">
        <v>52.41</v>
      </c>
      <c r="F261" s="214">
        <f t="shared" si="8"/>
        <v>0</v>
      </c>
      <c r="G261" s="134" t="s">
        <v>439</v>
      </c>
    </row>
    <row r="262" s="188" customFormat="1" ht="27.75" customHeight="1" spans="1:7">
      <c r="A262" s="216" t="s">
        <v>440</v>
      </c>
      <c r="B262" s="212"/>
      <c r="C262" s="213" t="s">
        <v>144</v>
      </c>
      <c r="D262" s="224">
        <f>D263</f>
        <v>70.2</v>
      </c>
      <c r="E262" s="224">
        <f>E263</f>
        <v>70.2</v>
      </c>
      <c r="F262" s="214">
        <f t="shared" si="8"/>
        <v>0</v>
      </c>
      <c r="G262" s="225"/>
    </row>
    <row r="263" ht="27.75" customHeight="1" spans="1:7">
      <c r="A263" s="216"/>
      <c r="B263" s="223"/>
      <c r="C263" s="132" t="s">
        <v>441</v>
      </c>
      <c r="D263" s="136">
        <v>70.2</v>
      </c>
      <c r="E263" s="136">
        <v>70.2</v>
      </c>
      <c r="F263" s="214">
        <f t="shared" si="8"/>
        <v>0</v>
      </c>
      <c r="G263" s="134"/>
    </row>
    <row r="264" s="118" customFormat="1" ht="27.75" customHeight="1" spans="1:7">
      <c r="A264" s="211" t="s">
        <v>442</v>
      </c>
      <c r="B264" s="212">
        <v>29</v>
      </c>
      <c r="C264" s="213" t="s">
        <v>144</v>
      </c>
      <c r="D264" s="214">
        <f>SUM(D265:D274)</f>
        <v>354.5</v>
      </c>
      <c r="E264" s="214">
        <f>SUM(E265:E274)</f>
        <v>352.97</v>
      </c>
      <c r="F264" s="214">
        <f t="shared" si="8"/>
        <v>-1.53000000000003</v>
      </c>
      <c r="G264" s="134"/>
    </row>
    <row r="265" s="118" customFormat="1" ht="27.75" customHeight="1" spans="1:7">
      <c r="A265" s="222"/>
      <c r="B265" s="223"/>
      <c r="C265" s="132" t="s">
        <v>145</v>
      </c>
      <c r="D265" s="136">
        <v>38.4</v>
      </c>
      <c r="E265" s="136">
        <v>34.8</v>
      </c>
      <c r="F265" s="214">
        <f t="shared" si="8"/>
        <v>-3.6</v>
      </c>
      <c r="G265" s="132" t="s">
        <v>443</v>
      </c>
    </row>
    <row r="266" s="118" customFormat="1" ht="27.75" customHeight="1" spans="1:7">
      <c r="A266" s="222"/>
      <c r="B266" s="223"/>
      <c r="C266" s="135" t="s">
        <v>444</v>
      </c>
      <c r="D266" s="136">
        <v>4.5</v>
      </c>
      <c r="E266" s="136">
        <v>4.5</v>
      </c>
      <c r="F266" s="214">
        <f t="shared" si="8"/>
        <v>0</v>
      </c>
      <c r="G266" s="134"/>
    </row>
    <row r="267" s="118" customFormat="1" ht="27.75" customHeight="1" spans="1:7">
      <c r="A267" s="222"/>
      <c r="B267" s="223"/>
      <c r="C267" s="135" t="s">
        <v>445</v>
      </c>
      <c r="D267" s="136">
        <v>20</v>
      </c>
      <c r="E267" s="136">
        <v>20</v>
      </c>
      <c r="F267" s="214">
        <f t="shared" si="8"/>
        <v>0</v>
      </c>
      <c r="G267" s="134"/>
    </row>
    <row r="268" s="118" customFormat="1" ht="43.5" customHeight="1" spans="1:7">
      <c r="A268" s="222"/>
      <c r="B268" s="223"/>
      <c r="C268" s="135" t="s">
        <v>446</v>
      </c>
      <c r="D268" s="136">
        <v>38</v>
      </c>
      <c r="E268" s="136">
        <v>38</v>
      </c>
      <c r="F268" s="214">
        <f t="shared" si="8"/>
        <v>0</v>
      </c>
      <c r="G268" s="134" t="s">
        <v>447</v>
      </c>
    </row>
    <row r="269" s="118" customFormat="1" ht="27.75" customHeight="1" spans="1:7">
      <c r="A269" s="211"/>
      <c r="B269" s="212"/>
      <c r="C269" s="135" t="s">
        <v>448</v>
      </c>
      <c r="D269" s="136">
        <v>46.5</v>
      </c>
      <c r="E269" s="136">
        <v>46.5</v>
      </c>
      <c r="F269" s="214">
        <f t="shared" si="8"/>
        <v>0</v>
      </c>
      <c r="G269" s="134"/>
    </row>
    <row r="270" s="118" customFormat="1" ht="27.75" customHeight="1" spans="1:7">
      <c r="A270" s="211"/>
      <c r="B270" s="212"/>
      <c r="C270" s="135" t="s">
        <v>449</v>
      </c>
      <c r="D270" s="136"/>
      <c r="E270" s="136">
        <v>2.07</v>
      </c>
      <c r="F270" s="214">
        <f t="shared" si="8"/>
        <v>2.07</v>
      </c>
      <c r="G270" s="134" t="s">
        <v>450</v>
      </c>
    </row>
    <row r="271" s="118" customFormat="1" ht="27.75" customHeight="1" spans="1:7">
      <c r="A271" s="211"/>
      <c r="B271" s="212"/>
      <c r="C271" s="135" t="s">
        <v>451</v>
      </c>
      <c r="D271" s="136">
        <v>81.5</v>
      </c>
      <c r="E271" s="136">
        <v>81.5</v>
      </c>
      <c r="F271" s="214">
        <f t="shared" si="8"/>
        <v>0</v>
      </c>
      <c r="G271" s="134"/>
    </row>
    <row r="272" s="118" customFormat="1" ht="27.75" customHeight="1" spans="1:7">
      <c r="A272" s="226" t="s">
        <v>452</v>
      </c>
      <c r="B272" s="212">
        <v>6</v>
      </c>
      <c r="C272" s="135" t="s">
        <v>453</v>
      </c>
      <c r="D272" s="136">
        <v>7.2</v>
      </c>
      <c r="E272" s="136">
        <v>7.2</v>
      </c>
      <c r="F272" s="214">
        <f t="shared" si="8"/>
        <v>0</v>
      </c>
      <c r="G272" s="134" t="s">
        <v>454</v>
      </c>
    </row>
    <row r="273" s="118" customFormat="1" ht="27.75" customHeight="1" spans="1:7">
      <c r="A273" s="227"/>
      <c r="B273" s="212"/>
      <c r="C273" s="135" t="s">
        <v>455</v>
      </c>
      <c r="D273" s="136">
        <v>100</v>
      </c>
      <c r="E273" s="136">
        <v>100</v>
      </c>
      <c r="F273" s="214">
        <f t="shared" si="8"/>
        <v>0</v>
      </c>
      <c r="G273" s="134" t="s">
        <v>456</v>
      </c>
    </row>
    <row r="274" s="118" customFormat="1" ht="27.75" customHeight="1" spans="1:7">
      <c r="A274" s="228"/>
      <c r="B274" s="212"/>
      <c r="C274" s="135" t="s">
        <v>457</v>
      </c>
      <c r="D274" s="136">
        <v>18.4</v>
      </c>
      <c r="E274" s="136">
        <v>18.4</v>
      </c>
      <c r="F274" s="214">
        <f t="shared" si="8"/>
        <v>0</v>
      </c>
      <c r="G274" s="134" t="s">
        <v>458</v>
      </c>
    </row>
    <row r="275" s="118" customFormat="1" ht="27.75" customHeight="1" spans="1:7">
      <c r="A275" s="211" t="s">
        <v>459</v>
      </c>
      <c r="B275" s="212">
        <v>14</v>
      </c>
      <c r="C275" s="213" t="s">
        <v>144</v>
      </c>
      <c r="D275" s="224">
        <f>SUM(D276:D279)</f>
        <v>118.07</v>
      </c>
      <c r="E275" s="224">
        <f>SUM(E276:E279)</f>
        <v>116.31</v>
      </c>
      <c r="F275" s="214">
        <f t="shared" si="8"/>
        <v>-1.75999999999999</v>
      </c>
      <c r="G275" s="134"/>
    </row>
    <row r="276" s="118" customFormat="1" ht="27.75" customHeight="1" spans="1:7">
      <c r="A276" s="211"/>
      <c r="B276" s="212"/>
      <c r="C276" s="132" t="s">
        <v>145</v>
      </c>
      <c r="D276" s="136">
        <v>19.2</v>
      </c>
      <c r="E276" s="136">
        <v>16.8</v>
      </c>
      <c r="F276" s="214">
        <f t="shared" si="8"/>
        <v>-2.4</v>
      </c>
      <c r="G276" s="134" t="s">
        <v>284</v>
      </c>
    </row>
    <row r="277" s="118" customFormat="1" ht="27.75" customHeight="1" spans="1:7">
      <c r="A277" s="211"/>
      <c r="B277" s="212"/>
      <c r="C277" s="135" t="s">
        <v>460</v>
      </c>
      <c r="D277" s="136">
        <v>57.87</v>
      </c>
      <c r="E277" s="136">
        <v>58.51</v>
      </c>
      <c r="F277" s="214">
        <f t="shared" si="8"/>
        <v>0.640000000000001</v>
      </c>
      <c r="G277" s="134" t="s">
        <v>461</v>
      </c>
    </row>
    <row r="278" s="118" customFormat="1" ht="27.75" customHeight="1" spans="1:7">
      <c r="A278" s="211"/>
      <c r="B278" s="212"/>
      <c r="C278" s="135" t="s">
        <v>462</v>
      </c>
      <c r="D278" s="136">
        <v>6</v>
      </c>
      <c r="E278" s="136">
        <v>6</v>
      </c>
      <c r="F278" s="214">
        <f t="shared" si="8"/>
        <v>0</v>
      </c>
      <c r="G278" s="134" t="s">
        <v>383</v>
      </c>
    </row>
    <row r="279" s="118" customFormat="1" ht="27.75" customHeight="1" spans="1:7">
      <c r="A279" s="211"/>
      <c r="B279" s="212"/>
      <c r="C279" s="135" t="s">
        <v>463</v>
      </c>
      <c r="D279" s="136">
        <v>35</v>
      </c>
      <c r="E279" s="136">
        <v>35</v>
      </c>
      <c r="F279" s="214">
        <f t="shared" si="8"/>
        <v>0</v>
      </c>
      <c r="G279" s="134" t="s">
        <v>464</v>
      </c>
    </row>
    <row r="280" s="118" customFormat="1" ht="27.75" customHeight="1" spans="1:7">
      <c r="A280" s="222" t="s">
        <v>465</v>
      </c>
      <c r="B280" s="212">
        <v>7</v>
      </c>
      <c r="C280" s="213" t="s">
        <v>144</v>
      </c>
      <c r="D280" s="214">
        <f>SUM(D281:D284)</f>
        <v>45.65</v>
      </c>
      <c r="E280" s="214">
        <f>SUM(E281:E284)</f>
        <v>46.61</v>
      </c>
      <c r="F280" s="214">
        <f t="shared" si="8"/>
        <v>0.960000000000001</v>
      </c>
      <c r="G280" s="134"/>
    </row>
    <row r="281" s="118" customFormat="1" ht="27.75" customHeight="1" spans="1:7">
      <c r="A281" s="222"/>
      <c r="B281" s="223"/>
      <c r="C281" s="132" t="s">
        <v>145</v>
      </c>
      <c r="D281" s="136">
        <v>5.76</v>
      </c>
      <c r="E281" s="136">
        <v>8.4</v>
      </c>
      <c r="F281" s="214">
        <f t="shared" si="8"/>
        <v>2.64</v>
      </c>
      <c r="G281" s="134" t="s">
        <v>466</v>
      </c>
    </row>
    <row r="282" s="118" customFormat="1" ht="27.75" customHeight="1" spans="1:7">
      <c r="A282" s="222"/>
      <c r="B282" s="223"/>
      <c r="C282" s="135" t="s">
        <v>467</v>
      </c>
      <c r="D282" s="136">
        <v>24.89</v>
      </c>
      <c r="E282" s="136">
        <v>23.21</v>
      </c>
      <c r="F282" s="214">
        <f t="shared" si="8"/>
        <v>-1.68</v>
      </c>
      <c r="G282" s="134" t="s">
        <v>468</v>
      </c>
    </row>
    <row r="283" s="118" customFormat="1" ht="27.75" customHeight="1" spans="1:7">
      <c r="A283" s="222"/>
      <c r="B283" s="223"/>
      <c r="C283" s="135" t="s">
        <v>469</v>
      </c>
      <c r="D283" s="136">
        <v>5</v>
      </c>
      <c r="E283" s="136">
        <v>5</v>
      </c>
      <c r="F283" s="214">
        <f t="shared" si="8"/>
        <v>0</v>
      </c>
      <c r="G283" s="134" t="s">
        <v>383</v>
      </c>
    </row>
    <row r="284" s="118" customFormat="1" ht="27.75" customHeight="1" spans="1:7">
      <c r="A284" s="222"/>
      <c r="B284" s="223"/>
      <c r="C284" s="135" t="s">
        <v>470</v>
      </c>
      <c r="D284" s="136">
        <v>10</v>
      </c>
      <c r="E284" s="136">
        <v>10</v>
      </c>
      <c r="F284" s="214">
        <f t="shared" si="8"/>
        <v>0</v>
      </c>
      <c r="G284" s="134"/>
    </row>
    <row r="285" s="190" customFormat="1" ht="27.75" customHeight="1" spans="1:7">
      <c r="A285" s="222" t="s">
        <v>471</v>
      </c>
      <c r="B285" s="212">
        <v>18</v>
      </c>
      <c r="C285" s="213" t="s">
        <v>144</v>
      </c>
      <c r="D285" s="214">
        <f>SUM(D286:D298)</f>
        <v>913.7</v>
      </c>
      <c r="E285" s="214">
        <f>SUM(E286:E298)</f>
        <v>931.98</v>
      </c>
      <c r="F285" s="214">
        <f t="shared" si="8"/>
        <v>18.2800000000001</v>
      </c>
      <c r="G285" s="134"/>
    </row>
    <row r="286" s="118" customFormat="1" ht="27.75" customHeight="1" spans="1:7">
      <c r="A286" s="222"/>
      <c r="B286" s="223"/>
      <c r="C286" s="132" t="s">
        <v>145</v>
      </c>
      <c r="D286" s="136">
        <v>17.28</v>
      </c>
      <c r="E286" s="136">
        <v>21.6</v>
      </c>
      <c r="F286" s="214">
        <f t="shared" si="8"/>
        <v>4.32</v>
      </c>
      <c r="G286" s="134" t="s">
        <v>472</v>
      </c>
    </row>
    <row r="287" s="118" customFormat="1" ht="27.75" customHeight="1" spans="1:7">
      <c r="A287" s="222"/>
      <c r="B287" s="223"/>
      <c r="C287" s="135" t="s">
        <v>473</v>
      </c>
      <c r="D287" s="136">
        <v>40</v>
      </c>
      <c r="E287" s="136">
        <v>40</v>
      </c>
      <c r="F287" s="214">
        <f t="shared" si="8"/>
        <v>0</v>
      </c>
      <c r="G287" s="134"/>
    </row>
    <row r="288" s="118" customFormat="1" ht="27.75" customHeight="1" spans="1:7">
      <c r="A288" s="222"/>
      <c r="B288" s="223"/>
      <c r="C288" s="135" t="s">
        <v>474</v>
      </c>
      <c r="D288" s="136">
        <v>17</v>
      </c>
      <c r="E288" s="136">
        <v>12.68</v>
      </c>
      <c r="F288" s="214">
        <f t="shared" ref="F288:F302" si="9">E288-D288</f>
        <v>-4.32</v>
      </c>
      <c r="G288" s="134"/>
    </row>
    <row r="289" s="118" customFormat="1" ht="27.75" customHeight="1" spans="1:7">
      <c r="A289" s="222"/>
      <c r="B289" s="223"/>
      <c r="C289" s="135" t="s">
        <v>475</v>
      </c>
      <c r="D289" s="136">
        <v>40</v>
      </c>
      <c r="E289" s="136">
        <v>40</v>
      </c>
      <c r="F289" s="214">
        <f t="shared" si="9"/>
        <v>0</v>
      </c>
      <c r="G289" s="134"/>
    </row>
    <row r="290" s="118" customFormat="1" ht="27.75" customHeight="1" spans="1:7">
      <c r="A290" s="222"/>
      <c r="B290" s="223"/>
      <c r="C290" s="135" t="s">
        <v>476</v>
      </c>
      <c r="D290" s="136">
        <v>17</v>
      </c>
      <c r="E290" s="136">
        <v>17</v>
      </c>
      <c r="F290" s="214">
        <f t="shared" si="9"/>
        <v>0</v>
      </c>
      <c r="G290" s="134"/>
    </row>
    <row r="291" s="118" customFormat="1" ht="27.75" customHeight="1" spans="1:7">
      <c r="A291" s="222"/>
      <c r="B291" s="223"/>
      <c r="C291" s="135" t="s">
        <v>477</v>
      </c>
      <c r="D291" s="136">
        <v>26</v>
      </c>
      <c r="E291" s="136">
        <v>26</v>
      </c>
      <c r="F291" s="214">
        <f t="shared" si="9"/>
        <v>0</v>
      </c>
      <c r="G291" s="134"/>
    </row>
    <row r="292" s="118" customFormat="1" ht="27.75" customHeight="1" spans="1:7">
      <c r="A292" s="222"/>
      <c r="B292" s="223"/>
      <c r="C292" s="135" t="s">
        <v>478</v>
      </c>
      <c r="D292" s="136">
        <v>12</v>
      </c>
      <c r="E292" s="136">
        <v>12</v>
      </c>
      <c r="F292" s="214">
        <f t="shared" si="9"/>
        <v>0</v>
      </c>
      <c r="G292" s="134"/>
    </row>
    <row r="293" s="118" customFormat="1" ht="27.75" customHeight="1" spans="1:7">
      <c r="A293" s="222"/>
      <c r="B293" s="223"/>
      <c r="C293" s="135" t="s">
        <v>479</v>
      </c>
      <c r="D293" s="136">
        <v>250</v>
      </c>
      <c r="E293" s="136">
        <v>250</v>
      </c>
      <c r="F293" s="214">
        <f t="shared" si="9"/>
        <v>0</v>
      </c>
      <c r="G293" s="134" t="s">
        <v>188</v>
      </c>
    </row>
    <row r="294" s="118" customFormat="1" ht="27.75" customHeight="1" spans="1:7">
      <c r="A294" s="222"/>
      <c r="B294" s="223"/>
      <c r="C294" s="135" t="s">
        <v>480</v>
      </c>
      <c r="D294" s="136">
        <v>170</v>
      </c>
      <c r="E294" s="136">
        <v>170</v>
      </c>
      <c r="F294" s="214">
        <f t="shared" si="9"/>
        <v>0</v>
      </c>
      <c r="G294" s="134" t="s">
        <v>481</v>
      </c>
    </row>
    <row r="295" s="118" customFormat="1" ht="27.75" customHeight="1" spans="1:7">
      <c r="A295" s="222"/>
      <c r="B295" s="223"/>
      <c r="C295" s="135" t="s">
        <v>482</v>
      </c>
      <c r="D295" s="136">
        <v>80</v>
      </c>
      <c r="E295" s="136">
        <v>80</v>
      </c>
      <c r="F295" s="214">
        <f t="shared" si="9"/>
        <v>0</v>
      </c>
      <c r="G295" s="134" t="s">
        <v>155</v>
      </c>
    </row>
    <row r="296" s="118" customFormat="1" ht="27.75" customHeight="1" spans="1:7">
      <c r="A296" s="222"/>
      <c r="B296" s="223"/>
      <c r="C296" s="135" t="s">
        <v>483</v>
      </c>
      <c r="D296" s="136">
        <v>230</v>
      </c>
      <c r="E296" s="136">
        <v>230</v>
      </c>
      <c r="F296" s="214">
        <f t="shared" si="9"/>
        <v>0</v>
      </c>
      <c r="G296" s="134" t="s">
        <v>155</v>
      </c>
    </row>
    <row r="297" s="118" customFormat="1" ht="27.75" customHeight="1" spans="1:7">
      <c r="A297" s="222"/>
      <c r="B297" s="223"/>
      <c r="C297" s="135" t="s">
        <v>484</v>
      </c>
      <c r="D297" s="136">
        <v>7</v>
      </c>
      <c r="E297" s="136">
        <v>7</v>
      </c>
      <c r="F297" s="214">
        <f t="shared" si="9"/>
        <v>0</v>
      </c>
      <c r="G297" s="134" t="s">
        <v>383</v>
      </c>
    </row>
    <row r="298" s="118" customFormat="1" ht="27.75" customHeight="1" spans="1:7">
      <c r="A298" s="222"/>
      <c r="B298" s="223"/>
      <c r="C298" s="135" t="s">
        <v>162</v>
      </c>
      <c r="D298" s="136">
        <v>7.42</v>
      </c>
      <c r="E298" s="136">
        <v>25.7</v>
      </c>
      <c r="F298" s="214">
        <f t="shared" si="9"/>
        <v>18.28</v>
      </c>
      <c r="G298" s="134" t="s">
        <v>163</v>
      </c>
    </row>
    <row r="299" s="118" customFormat="1" ht="27.75" customHeight="1" spans="1:7">
      <c r="A299" s="222" t="s">
        <v>485</v>
      </c>
      <c r="B299" s="212">
        <v>30</v>
      </c>
      <c r="C299" s="213" t="s">
        <v>144</v>
      </c>
      <c r="D299" s="229">
        <f>SUM(D300:D312)</f>
        <v>200.3192</v>
      </c>
      <c r="E299" s="229">
        <f>SUM(E300:E312)</f>
        <v>232.3</v>
      </c>
      <c r="F299" s="214">
        <f t="shared" si="9"/>
        <v>31.9808</v>
      </c>
      <c r="G299" s="132"/>
    </row>
    <row r="300" s="118" customFormat="1" ht="27.75" customHeight="1" spans="1:7">
      <c r="A300" s="222"/>
      <c r="B300" s="223"/>
      <c r="C300" s="132" t="s">
        <v>145</v>
      </c>
      <c r="D300" s="136">
        <v>33.6</v>
      </c>
      <c r="E300" s="136">
        <v>36</v>
      </c>
      <c r="F300" s="214">
        <f t="shared" si="9"/>
        <v>2.4</v>
      </c>
      <c r="G300" s="134" t="s">
        <v>179</v>
      </c>
    </row>
    <row r="301" s="118" customFormat="1" ht="27.75" customHeight="1" spans="1:7">
      <c r="A301" s="222"/>
      <c r="B301" s="223"/>
      <c r="C301" s="230" t="s">
        <v>486</v>
      </c>
      <c r="D301" s="136">
        <v>8</v>
      </c>
      <c r="E301" s="136">
        <v>8</v>
      </c>
      <c r="F301" s="214">
        <f t="shared" si="9"/>
        <v>0</v>
      </c>
      <c r="G301" s="231" t="s">
        <v>232</v>
      </c>
    </row>
    <row r="302" s="118" customFormat="1" ht="27.75" customHeight="1" spans="1:7">
      <c r="A302" s="222"/>
      <c r="B302" s="223"/>
      <c r="C302" s="230" t="s">
        <v>487</v>
      </c>
      <c r="D302" s="136">
        <v>12.3</v>
      </c>
      <c r="E302" s="136">
        <v>12.3</v>
      </c>
      <c r="F302" s="214">
        <f t="shared" si="9"/>
        <v>0</v>
      </c>
      <c r="G302" s="231"/>
    </row>
    <row r="303" s="118" customFormat="1" ht="27.75" customHeight="1" spans="1:7">
      <c r="A303" s="222"/>
      <c r="B303" s="223"/>
      <c r="C303" s="230" t="s">
        <v>488</v>
      </c>
      <c r="D303" s="136">
        <v>8</v>
      </c>
      <c r="E303" s="136">
        <v>8</v>
      </c>
      <c r="F303" s="214">
        <f t="shared" ref="F303:F311" si="10">E303-D303</f>
        <v>0</v>
      </c>
      <c r="G303" s="231" t="s">
        <v>489</v>
      </c>
    </row>
    <row r="304" s="118" customFormat="1" ht="27.75" customHeight="1" spans="1:7">
      <c r="A304" s="222"/>
      <c r="B304" s="223"/>
      <c r="C304" s="230" t="s">
        <v>490</v>
      </c>
      <c r="D304" s="136">
        <v>16</v>
      </c>
      <c r="E304" s="136">
        <v>16</v>
      </c>
      <c r="F304" s="214">
        <f t="shared" si="10"/>
        <v>0</v>
      </c>
      <c r="G304" s="231"/>
    </row>
    <row r="305" s="118" customFormat="1" ht="27.75" customHeight="1" spans="1:7">
      <c r="A305" s="222"/>
      <c r="B305" s="223"/>
      <c r="C305" s="132" t="s">
        <v>491</v>
      </c>
      <c r="D305" s="129">
        <v>10</v>
      </c>
      <c r="E305" s="129">
        <v>10</v>
      </c>
      <c r="F305" s="214">
        <f t="shared" si="10"/>
        <v>0</v>
      </c>
      <c r="G305" s="231" t="s">
        <v>492</v>
      </c>
    </row>
    <row r="306" s="118" customFormat="1" ht="27.75" customHeight="1" spans="1:7">
      <c r="A306" s="222"/>
      <c r="B306" s="223"/>
      <c r="C306" s="132" t="s">
        <v>493</v>
      </c>
      <c r="D306" s="129">
        <v>10</v>
      </c>
      <c r="E306" s="129">
        <v>10</v>
      </c>
      <c r="F306" s="214">
        <f t="shared" si="10"/>
        <v>0</v>
      </c>
      <c r="G306" s="231" t="s">
        <v>492</v>
      </c>
    </row>
    <row r="307" s="118" customFormat="1" ht="27.75" customHeight="1" spans="1:7">
      <c r="A307" s="222"/>
      <c r="B307" s="223"/>
      <c r="C307" s="135" t="s">
        <v>484</v>
      </c>
      <c r="D307" s="136">
        <v>7</v>
      </c>
      <c r="E307" s="136">
        <v>7</v>
      </c>
      <c r="F307" s="214">
        <f t="shared" si="10"/>
        <v>0</v>
      </c>
      <c r="G307" s="231" t="s">
        <v>383</v>
      </c>
    </row>
    <row r="308" s="118" customFormat="1" ht="27.75" customHeight="1" spans="1:7">
      <c r="A308" s="222"/>
      <c r="B308" s="223"/>
      <c r="C308" s="132" t="s">
        <v>494</v>
      </c>
      <c r="D308" s="136">
        <v>25</v>
      </c>
      <c r="E308" s="136">
        <v>25</v>
      </c>
      <c r="F308" s="214">
        <f t="shared" si="10"/>
        <v>0</v>
      </c>
      <c r="G308" s="231" t="s">
        <v>495</v>
      </c>
    </row>
    <row r="309" s="118" customFormat="1" ht="27.75" customHeight="1" spans="1:7">
      <c r="A309" s="222"/>
      <c r="B309" s="223"/>
      <c r="C309" s="132" t="s">
        <v>496</v>
      </c>
      <c r="D309" s="136">
        <v>20.4192</v>
      </c>
      <c r="E309" s="136"/>
      <c r="F309" s="214">
        <f t="shared" si="10"/>
        <v>-20.4192</v>
      </c>
      <c r="G309" s="132" t="s">
        <v>172</v>
      </c>
    </row>
    <row r="310" s="118" customFormat="1" ht="27.75" customHeight="1" spans="1:7">
      <c r="A310" s="222"/>
      <c r="B310" s="223"/>
      <c r="C310" s="132" t="s">
        <v>497</v>
      </c>
      <c r="D310" s="136"/>
      <c r="E310" s="136">
        <v>20</v>
      </c>
      <c r="F310" s="214">
        <f t="shared" si="10"/>
        <v>20</v>
      </c>
      <c r="G310" s="231" t="s">
        <v>232</v>
      </c>
    </row>
    <row r="311" s="118" customFormat="1" ht="27.75" customHeight="1" spans="1:7">
      <c r="A311" s="222"/>
      <c r="B311" s="223"/>
      <c r="C311" s="132" t="s">
        <v>498</v>
      </c>
      <c r="D311" s="136"/>
      <c r="E311" s="136">
        <v>30</v>
      </c>
      <c r="F311" s="214">
        <f t="shared" si="10"/>
        <v>30</v>
      </c>
      <c r="G311" s="231" t="s">
        <v>499</v>
      </c>
    </row>
    <row r="312" s="118" customFormat="1" ht="27.75" customHeight="1" spans="1:7">
      <c r="A312" s="222"/>
      <c r="B312" s="223"/>
      <c r="C312" s="135" t="s">
        <v>162</v>
      </c>
      <c r="D312" s="136">
        <v>50</v>
      </c>
      <c r="E312" s="136">
        <v>50</v>
      </c>
      <c r="F312" s="214">
        <f t="shared" ref="F312:F355" si="11">E312-D312</f>
        <v>0</v>
      </c>
      <c r="G312" s="231" t="s">
        <v>163</v>
      </c>
    </row>
    <row r="313" s="118" customFormat="1" ht="27.75" customHeight="1" spans="1:7">
      <c r="A313" s="222" t="s">
        <v>500</v>
      </c>
      <c r="B313" s="212">
        <v>26</v>
      </c>
      <c r="C313" s="213" t="s">
        <v>144</v>
      </c>
      <c r="D313" s="224">
        <f>SUM(D314:D323)</f>
        <v>1257</v>
      </c>
      <c r="E313" s="224">
        <f>SUM(E314:E323)</f>
        <v>1263.4</v>
      </c>
      <c r="F313" s="214">
        <f t="shared" si="11"/>
        <v>6.40000000000009</v>
      </c>
      <c r="G313" s="134"/>
    </row>
    <row r="314" s="118" customFormat="1" ht="27.75" customHeight="1" spans="1:7">
      <c r="A314" s="222"/>
      <c r="B314" s="223"/>
      <c r="C314" s="132" t="s">
        <v>145</v>
      </c>
      <c r="D314" s="136">
        <v>28.8</v>
      </c>
      <c r="E314" s="136">
        <v>31.2</v>
      </c>
      <c r="F314" s="214">
        <f t="shared" si="11"/>
        <v>2.4</v>
      </c>
      <c r="G314" s="134" t="s">
        <v>377</v>
      </c>
    </row>
    <row r="315" s="118" customFormat="1" ht="27.75" customHeight="1" spans="1:7">
      <c r="A315" s="222"/>
      <c r="B315" s="223"/>
      <c r="C315" s="135" t="s">
        <v>501</v>
      </c>
      <c r="D315" s="136">
        <v>63.2</v>
      </c>
      <c r="E315" s="136">
        <v>65.2</v>
      </c>
      <c r="F315" s="214">
        <f t="shared" si="11"/>
        <v>2</v>
      </c>
      <c r="G315" s="134"/>
    </row>
    <row r="316" s="118" customFormat="1" ht="27.75" customHeight="1" spans="1:7">
      <c r="A316" s="222"/>
      <c r="B316" s="223"/>
      <c r="C316" s="135" t="s">
        <v>502</v>
      </c>
      <c r="D316" s="136">
        <v>2</v>
      </c>
      <c r="E316" s="136">
        <v>0</v>
      </c>
      <c r="F316" s="214">
        <f t="shared" si="11"/>
        <v>-2</v>
      </c>
      <c r="G316" s="134" t="s">
        <v>503</v>
      </c>
    </row>
    <row r="317" s="118" customFormat="1" ht="27.75" customHeight="1" spans="1:7">
      <c r="A317" s="222"/>
      <c r="B317" s="223"/>
      <c r="C317" s="135" t="s">
        <v>504</v>
      </c>
      <c r="D317" s="136"/>
      <c r="E317" s="136">
        <v>4</v>
      </c>
      <c r="F317" s="214">
        <f t="shared" si="11"/>
        <v>4</v>
      </c>
      <c r="G317" s="134" t="s">
        <v>383</v>
      </c>
    </row>
    <row r="318" s="118" customFormat="1" ht="27.75" customHeight="1" spans="1:7">
      <c r="A318" s="222"/>
      <c r="B318" s="223"/>
      <c r="C318" s="135" t="s">
        <v>505</v>
      </c>
      <c r="D318" s="136">
        <v>12</v>
      </c>
      <c r="E318" s="136">
        <v>12</v>
      </c>
      <c r="F318" s="214">
        <f t="shared" si="11"/>
        <v>0</v>
      </c>
      <c r="G318" s="134"/>
    </row>
    <row r="319" s="118" customFormat="1" ht="27.75" customHeight="1" spans="1:7">
      <c r="A319" s="222"/>
      <c r="B319" s="223"/>
      <c r="C319" s="135" t="s">
        <v>506</v>
      </c>
      <c r="D319" s="136">
        <v>10</v>
      </c>
      <c r="E319" s="136">
        <v>10</v>
      </c>
      <c r="F319" s="214">
        <f t="shared" si="11"/>
        <v>0</v>
      </c>
      <c r="G319" s="134"/>
    </row>
    <row r="320" s="118" customFormat="1" ht="27.75" customHeight="1" spans="1:7">
      <c r="A320" s="222"/>
      <c r="B320" s="223"/>
      <c r="C320" s="135" t="s">
        <v>507</v>
      </c>
      <c r="D320" s="136">
        <v>250</v>
      </c>
      <c r="E320" s="136">
        <v>250</v>
      </c>
      <c r="F320" s="214">
        <f t="shared" si="11"/>
        <v>0</v>
      </c>
      <c r="G320" s="134" t="s">
        <v>188</v>
      </c>
    </row>
    <row r="321" s="118" customFormat="1" ht="27.75" customHeight="1" spans="1:7">
      <c r="A321" s="222"/>
      <c r="B321" s="223"/>
      <c r="C321" s="135" t="s">
        <v>508</v>
      </c>
      <c r="D321" s="136">
        <v>436</v>
      </c>
      <c r="E321" s="136">
        <v>436</v>
      </c>
      <c r="F321" s="214">
        <f t="shared" si="11"/>
        <v>0</v>
      </c>
      <c r="G321" s="134" t="s">
        <v>188</v>
      </c>
    </row>
    <row r="322" s="118" customFormat="1" ht="27.75" customHeight="1" spans="1:7">
      <c r="A322" s="222"/>
      <c r="B322" s="223"/>
      <c r="C322" s="135" t="s">
        <v>509</v>
      </c>
      <c r="D322" s="136">
        <v>169</v>
      </c>
      <c r="E322" s="136">
        <v>169</v>
      </c>
      <c r="F322" s="214">
        <f t="shared" si="11"/>
        <v>0</v>
      </c>
      <c r="G322" s="134" t="s">
        <v>188</v>
      </c>
    </row>
    <row r="323" s="118" customFormat="1" ht="27.75" customHeight="1" spans="1:7">
      <c r="A323" s="222"/>
      <c r="B323" s="223"/>
      <c r="C323" s="135" t="s">
        <v>510</v>
      </c>
      <c r="D323" s="136">
        <v>286</v>
      </c>
      <c r="E323" s="136">
        <v>286</v>
      </c>
      <c r="F323" s="214">
        <f t="shared" si="11"/>
        <v>0</v>
      </c>
      <c r="G323" s="134" t="s">
        <v>188</v>
      </c>
    </row>
    <row r="324" s="118" customFormat="1" ht="27.75" customHeight="1" spans="1:7">
      <c r="A324" s="222" t="s">
        <v>511</v>
      </c>
      <c r="B324" s="212">
        <v>17</v>
      </c>
      <c r="C324" s="213" t="s">
        <v>144</v>
      </c>
      <c r="D324" s="214">
        <f>SUM(D325:D337)</f>
        <v>568.86</v>
      </c>
      <c r="E324" s="214">
        <f>SUM(E325:E337)</f>
        <v>562.46</v>
      </c>
      <c r="F324" s="214">
        <f t="shared" si="11"/>
        <v>-6.40000000000009</v>
      </c>
      <c r="G324" s="134"/>
    </row>
    <row r="325" s="118" customFormat="1" ht="27.75" customHeight="1" spans="1:7">
      <c r="A325" s="222"/>
      <c r="B325" s="223"/>
      <c r="C325" s="132" t="s">
        <v>145</v>
      </c>
      <c r="D325" s="136">
        <v>22.8</v>
      </c>
      <c r="E325" s="136">
        <v>20.4</v>
      </c>
      <c r="F325" s="214">
        <f t="shared" si="11"/>
        <v>-2.4</v>
      </c>
      <c r="G325" s="134" t="s">
        <v>284</v>
      </c>
    </row>
    <row r="326" s="118" customFormat="1" ht="27.75" customHeight="1" spans="1:7">
      <c r="A326" s="222"/>
      <c r="B326" s="223"/>
      <c r="C326" s="135" t="s">
        <v>512</v>
      </c>
      <c r="D326" s="136">
        <v>15.42</v>
      </c>
      <c r="E326" s="136">
        <v>15.42</v>
      </c>
      <c r="F326" s="214">
        <f t="shared" si="11"/>
        <v>0</v>
      </c>
      <c r="G326" s="134" t="s">
        <v>155</v>
      </c>
    </row>
    <row r="327" s="118" customFormat="1" ht="27.75" customHeight="1" spans="1:7">
      <c r="A327" s="222"/>
      <c r="B327" s="223"/>
      <c r="C327" s="135" t="s">
        <v>513</v>
      </c>
      <c r="D327" s="136">
        <v>8</v>
      </c>
      <c r="E327" s="136">
        <v>8</v>
      </c>
      <c r="F327" s="214">
        <f t="shared" si="11"/>
        <v>0</v>
      </c>
      <c r="G327" s="134"/>
    </row>
    <row r="328" s="118" customFormat="1" ht="27.75" customHeight="1" spans="1:7">
      <c r="A328" s="222"/>
      <c r="B328" s="223"/>
      <c r="C328" s="135" t="s">
        <v>514</v>
      </c>
      <c r="D328" s="136">
        <v>6</v>
      </c>
      <c r="E328" s="136">
        <v>6</v>
      </c>
      <c r="F328" s="214">
        <f t="shared" si="11"/>
        <v>0</v>
      </c>
      <c r="G328" s="134"/>
    </row>
    <row r="329" s="118" customFormat="1" ht="27.75" customHeight="1" spans="1:7">
      <c r="A329" s="222"/>
      <c r="B329" s="223"/>
      <c r="C329" s="135" t="s">
        <v>515</v>
      </c>
      <c r="D329" s="136">
        <v>11.08</v>
      </c>
      <c r="E329" s="136">
        <v>11.08</v>
      </c>
      <c r="F329" s="214">
        <f t="shared" si="11"/>
        <v>0</v>
      </c>
      <c r="G329" s="134"/>
    </row>
    <row r="330" s="118" customFormat="1" ht="27.75" customHeight="1" spans="1:7">
      <c r="A330" s="222"/>
      <c r="B330" s="223"/>
      <c r="C330" s="135" t="s">
        <v>516</v>
      </c>
      <c r="D330" s="136">
        <v>4</v>
      </c>
      <c r="E330" s="136">
        <v>4</v>
      </c>
      <c r="F330" s="214">
        <f t="shared" si="11"/>
        <v>0</v>
      </c>
      <c r="G330" s="134"/>
    </row>
    <row r="331" s="118" customFormat="1" ht="27.75" customHeight="1" spans="1:7">
      <c r="A331" s="222"/>
      <c r="B331" s="223"/>
      <c r="C331" s="135" t="s">
        <v>517</v>
      </c>
      <c r="D331" s="136">
        <v>64</v>
      </c>
      <c r="E331" s="136">
        <v>64</v>
      </c>
      <c r="F331" s="214">
        <f t="shared" si="11"/>
        <v>0</v>
      </c>
      <c r="G331" s="134"/>
    </row>
    <row r="332" s="118" customFormat="1" ht="27.75" customHeight="1" spans="1:7">
      <c r="A332" s="222"/>
      <c r="B332" s="223"/>
      <c r="C332" s="135" t="s">
        <v>518</v>
      </c>
      <c r="D332" s="136">
        <v>67</v>
      </c>
      <c r="E332" s="136">
        <v>67</v>
      </c>
      <c r="F332" s="214">
        <f t="shared" si="11"/>
        <v>0</v>
      </c>
      <c r="G332" s="134"/>
    </row>
    <row r="333" s="118" customFormat="1" ht="27.75" customHeight="1" spans="1:7">
      <c r="A333" s="222"/>
      <c r="B333" s="223"/>
      <c r="C333" s="135" t="s">
        <v>519</v>
      </c>
      <c r="D333" s="136">
        <v>150</v>
      </c>
      <c r="E333" s="136">
        <v>150</v>
      </c>
      <c r="F333" s="214">
        <f t="shared" si="11"/>
        <v>0</v>
      </c>
      <c r="G333" s="134" t="s">
        <v>520</v>
      </c>
    </row>
    <row r="334" s="118" customFormat="1" ht="27.75" customHeight="1" spans="1:7">
      <c r="A334" s="222"/>
      <c r="B334" s="223"/>
      <c r="C334" s="135" t="s">
        <v>521</v>
      </c>
      <c r="D334" s="136">
        <v>181.4</v>
      </c>
      <c r="E334" s="136">
        <v>181.4</v>
      </c>
      <c r="F334" s="214">
        <f t="shared" si="11"/>
        <v>0</v>
      </c>
      <c r="G334" s="134" t="s">
        <v>155</v>
      </c>
    </row>
    <row r="335" s="118" customFormat="1" ht="27.75" customHeight="1" spans="1:7">
      <c r="A335" s="222"/>
      <c r="B335" s="223"/>
      <c r="C335" s="135" t="s">
        <v>522</v>
      </c>
      <c r="D335" s="136">
        <v>22.76</v>
      </c>
      <c r="E335" s="136">
        <v>22.76</v>
      </c>
      <c r="F335" s="214">
        <f t="shared" si="11"/>
        <v>0</v>
      </c>
      <c r="G335" s="134"/>
    </row>
    <row r="336" s="118" customFormat="1" ht="27.75" customHeight="1" spans="1:7">
      <c r="A336" s="222"/>
      <c r="B336" s="223"/>
      <c r="C336" s="135" t="s">
        <v>523</v>
      </c>
      <c r="D336" s="136">
        <v>12.4</v>
      </c>
      <c r="E336" s="136">
        <v>12.4</v>
      </c>
      <c r="F336" s="214">
        <f t="shared" si="11"/>
        <v>0</v>
      </c>
      <c r="G336" s="134"/>
    </row>
    <row r="337" s="118" customFormat="1" ht="27.75" customHeight="1" spans="1:7">
      <c r="A337" s="222"/>
      <c r="B337" s="223"/>
      <c r="C337" s="135" t="s">
        <v>524</v>
      </c>
      <c r="D337" s="136">
        <v>4</v>
      </c>
      <c r="E337" s="136">
        <v>0</v>
      </c>
      <c r="F337" s="214">
        <f t="shared" si="11"/>
        <v>-4</v>
      </c>
      <c r="G337" s="134" t="s">
        <v>525</v>
      </c>
    </row>
    <row r="338" s="118" customFormat="1" ht="27.75" customHeight="1" spans="1:7">
      <c r="A338" s="222" t="s">
        <v>526</v>
      </c>
      <c r="B338" s="212">
        <v>4</v>
      </c>
      <c r="C338" s="213" t="s">
        <v>144</v>
      </c>
      <c r="D338" s="214">
        <f>SUM(D339:D340)</f>
        <v>39.6</v>
      </c>
      <c r="E338" s="214">
        <f>SUM(E339:E340)</f>
        <v>39.6</v>
      </c>
      <c r="F338" s="214">
        <f t="shared" si="11"/>
        <v>0</v>
      </c>
      <c r="G338" s="134"/>
    </row>
    <row r="339" s="118" customFormat="1" ht="27.75" customHeight="1" spans="1:7">
      <c r="A339" s="222"/>
      <c r="B339" s="223"/>
      <c r="C339" s="132" t="s">
        <v>145</v>
      </c>
      <c r="D339" s="136">
        <v>3.84</v>
      </c>
      <c r="E339" s="136">
        <v>3.84</v>
      </c>
      <c r="F339" s="214">
        <f t="shared" si="11"/>
        <v>0</v>
      </c>
      <c r="G339" s="134"/>
    </row>
    <row r="340" s="118" customFormat="1" ht="27.75" customHeight="1" spans="1:7">
      <c r="A340" s="222"/>
      <c r="B340" s="223"/>
      <c r="C340" s="132" t="s">
        <v>527</v>
      </c>
      <c r="D340" s="136">
        <v>35.76</v>
      </c>
      <c r="E340" s="136">
        <v>35.76</v>
      </c>
      <c r="F340" s="214">
        <f t="shared" si="11"/>
        <v>0</v>
      </c>
      <c r="G340" s="134"/>
    </row>
    <row r="341" s="118" customFormat="1" ht="27.75" customHeight="1" spans="1:7">
      <c r="A341" s="222" t="s">
        <v>528</v>
      </c>
      <c r="B341" s="212">
        <v>5</v>
      </c>
      <c r="C341" s="213" t="s">
        <v>144</v>
      </c>
      <c r="D341" s="214">
        <f>SUM(D342:D344)</f>
        <v>9.76</v>
      </c>
      <c r="E341" s="214">
        <f>SUM(E342:E344)</f>
        <v>14.8</v>
      </c>
      <c r="F341" s="214">
        <f t="shared" si="11"/>
        <v>5.04</v>
      </c>
      <c r="G341" s="134"/>
    </row>
    <row r="342" s="118" customFormat="1" ht="27.75" customHeight="1" spans="1:7">
      <c r="A342" s="222"/>
      <c r="B342" s="223"/>
      <c r="C342" s="132" t="s">
        <v>145</v>
      </c>
      <c r="D342" s="136">
        <v>5.76</v>
      </c>
      <c r="E342" s="136">
        <v>4.8</v>
      </c>
      <c r="F342" s="214">
        <f t="shared" si="11"/>
        <v>-0.96</v>
      </c>
      <c r="G342" s="134" t="s">
        <v>196</v>
      </c>
    </row>
    <row r="343" s="118" customFormat="1" ht="27.75" customHeight="1" spans="1:7">
      <c r="A343" s="222"/>
      <c r="B343" s="223"/>
      <c r="C343" s="132" t="s">
        <v>529</v>
      </c>
      <c r="D343" s="136"/>
      <c r="E343" s="136">
        <v>10</v>
      </c>
      <c r="F343" s="214">
        <f t="shared" si="11"/>
        <v>10</v>
      </c>
      <c r="G343" s="134" t="s">
        <v>530</v>
      </c>
    </row>
    <row r="344" s="118" customFormat="1" ht="27.75" customHeight="1" spans="1:7">
      <c r="A344" s="222"/>
      <c r="B344" s="223"/>
      <c r="C344" s="132" t="s">
        <v>162</v>
      </c>
      <c r="D344" s="136">
        <v>4</v>
      </c>
      <c r="E344" s="136"/>
      <c r="F344" s="214">
        <f t="shared" si="11"/>
        <v>-4</v>
      </c>
      <c r="G344" s="134" t="s">
        <v>172</v>
      </c>
    </row>
    <row r="345" s="118" customFormat="1" ht="27.75" customHeight="1" spans="1:7">
      <c r="A345" s="222" t="s">
        <v>531</v>
      </c>
      <c r="B345" s="212">
        <v>9</v>
      </c>
      <c r="C345" s="213" t="s">
        <v>144</v>
      </c>
      <c r="D345" s="214">
        <f>SUM(D346:D348)</f>
        <v>176.82</v>
      </c>
      <c r="E345" s="214">
        <f>SUM(E346:E348)</f>
        <v>208.3</v>
      </c>
      <c r="F345" s="214">
        <f t="shared" si="11"/>
        <v>31.48</v>
      </c>
      <c r="G345" s="134"/>
    </row>
    <row r="346" s="118" customFormat="1" ht="27.75" customHeight="1" spans="1:7">
      <c r="A346" s="222"/>
      <c r="B346" s="232"/>
      <c r="C346" s="132" t="s">
        <v>145</v>
      </c>
      <c r="D346" s="136">
        <v>15.6</v>
      </c>
      <c r="E346" s="136">
        <v>10.8</v>
      </c>
      <c r="F346" s="214">
        <f t="shared" si="11"/>
        <v>-4.8</v>
      </c>
      <c r="G346" s="134" t="s">
        <v>368</v>
      </c>
    </row>
    <row r="347" s="118" customFormat="1" ht="27.75" customHeight="1" spans="1:7">
      <c r="A347" s="222"/>
      <c r="B347" s="223"/>
      <c r="C347" s="135" t="s">
        <v>532</v>
      </c>
      <c r="D347" s="136">
        <v>15.2</v>
      </c>
      <c r="E347" s="136">
        <v>25.2</v>
      </c>
      <c r="F347" s="214">
        <f t="shared" si="11"/>
        <v>10</v>
      </c>
      <c r="G347" s="134" t="s">
        <v>533</v>
      </c>
    </row>
    <row r="348" s="118" customFormat="1" ht="27.75" customHeight="1" spans="1:7">
      <c r="A348" s="222"/>
      <c r="B348" s="223"/>
      <c r="C348" s="135" t="s">
        <v>534</v>
      </c>
      <c r="D348" s="136">
        <v>146.02</v>
      </c>
      <c r="E348" s="136">
        <v>172.3</v>
      </c>
      <c r="F348" s="214">
        <f t="shared" si="11"/>
        <v>26.28</v>
      </c>
      <c r="G348" s="134" t="s">
        <v>535</v>
      </c>
    </row>
    <row r="349" s="118" customFormat="1" ht="27.75" customHeight="1" spans="1:7">
      <c r="A349" s="222" t="s">
        <v>536</v>
      </c>
      <c r="B349" s="212">
        <v>35</v>
      </c>
      <c r="C349" s="213" t="s">
        <v>144</v>
      </c>
      <c r="D349" s="229">
        <f>SUM(D350:D382)</f>
        <v>3607.77</v>
      </c>
      <c r="E349" s="229">
        <f>SUM(E350:E382)</f>
        <v>3350.31</v>
      </c>
      <c r="F349" s="214">
        <f t="shared" si="11"/>
        <v>-257.459999999999</v>
      </c>
      <c r="G349" s="134"/>
    </row>
    <row r="350" s="118" customFormat="1" ht="27.75" customHeight="1" spans="1:7">
      <c r="A350" s="211"/>
      <c r="B350" s="212"/>
      <c r="C350" s="132" t="s">
        <v>145</v>
      </c>
      <c r="D350" s="136">
        <v>49.2</v>
      </c>
      <c r="E350" s="136">
        <v>42</v>
      </c>
      <c r="F350" s="214">
        <f t="shared" si="11"/>
        <v>-7.2</v>
      </c>
      <c r="G350" s="134" t="s">
        <v>537</v>
      </c>
    </row>
    <row r="351" s="118" customFormat="1" ht="27.75" customHeight="1" spans="1:7">
      <c r="A351" s="233"/>
      <c r="B351" s="234"/>
      <c r="C351" s="135" t="s">
        <v>538</v>
      </c>
      <c r="D351" s="136">
        <v>62.08</v>
      </c>
      <c r="E351" s="136">
        <v>62.08</v>
      </c>
      <c r="F351" s="214">
        <f t="shared" si="11"/>
        <v>0</v>
      </c>
      <c r="G351" s="134" t="s">
        <v>539</v>
      </c>
    </row>
    <row r="352" s="118" customFormat="1" ht="27.75" customHeight="1" spans="1:7">
      <c r="A352" s="233"/>
      <c r="B352" s="234"/>
      <c r="C352" s="135" t="s">
        <v>540</v>
      </c>
      <c r="D352" s="136">
        <v>8</v>
      </c>
      <c r="E352" s="136">
        <v>8</v>
      </c>
      <c r="F352" s="214">
        <f t="shared" si="11"/>
        <v>0</v>
      </c>
      <c r="G352" s="134"/>
    </row>
    <row r="353" s="118" customFormat="1" ht="27.75" customHeight="1" spans="1:7">
      <c r="A353" s="233"/>
      <c r="B353" s="234"/>
      <c r="C353" s="135" t="s">
        <v>541</v>
      </c>
      <c r="D353" s="136">
        <v>4</v>
      </c>
      <c r="E353" s="136">
        <v>4</v>
      </c>
      <c r="F353" s="214">
        <f t="shared" si="11"/>
        <v>0</v>
      </c>
      <c r="G353" s="134"/>
    </row>
    <row r="354" s="118" customFormat="1" ht="27.75" customHeight="1" spans="1:7">
      <c r="A354" s="233"/>
      <c r="B354" s="234"/>
      <c r="C354" s="135" t="s">
        <v>542</v>
      </c>
      <c r="D354" s="136">
        <f>5+5</f>
        <v>10</v>
      </c>
      <c r="E354" s="136">
        <v>10</v>
      </c>
      <c r="F354" s="214">
        <f t="shared" si="11"/>
        <v>0</v>
      </c>
      <c r="G354" s="134"/>
    </row>
    <row r="355" s="118" customFormat="1" ht="27.75" customHeight="1" spans="1:7">
      <c r="A355" s="233"/>
      <c r="B355" s="235"/>
      <c r="C355" s="135" t="s">
        <v>543</v>
      </c>
      <c r="D355" s="136">
        <v>6</v>
      </c>
      <c r="E355" s="136">
        <v>0</v>
      </c>
      <c r="F355" s="214">
        <f t="shared" si="11"/>
        <v>-6</v>
      </c>
      <c r="G355" s="134" t="s">
        <v>544</v>
      </c>
    </row>
    <row r="356" s="118" customFormat="1" ht="27.75" customHeight="1" spans="1:7">
      <c r="A356" s="233"/>
      <c r="B356" s="235"/>
      <c r="C356" s="135" t="s">
        <v>545</v>
      </c>
      <c r="D356" s="136"/>
      <c r="E356" s="136">
        <v>23</v>
      </c>
      <c r="F356" s="214">
        <v>23</v>
      </c>
      <c r="G356" s="134" t="s">
        <v>546</v>
      </c>
    </row>
    <row r="357" s="118" customFormat="1" ht="27.75" customHeight="1" spans="1:7">
      <c r="A357" s="233"/>
      <c r="B357" s="235"/>
      <c r="C357" s="135" t="s">
        <v>547</v>
      </c>
      <c r="D357" s="136">
        <v>37.2</v>
      </c>
      <c r="E357" s="136">
        <v>37.2</v>
      </c>
      <c r="F357" s="214">
        <f t="shared" ref="F357:F382" si="12">E357-D357</f>
        <v>0</v>
      </c>
      <c r="G357" s="134"/>
    </row>
    <row r="358" s="118" customFormat="1" ht="27.75" customHeight="1" spans="1:7">
      <c r="A358" s="233"/>
      <c r="B358" s="223"/>
      <c r="C358" s="135" t="s">
        <v>548</v>
      </c>
      <c r="D358" s="136">
        <v>46</v>
      </c>
      <c r="E358" s="136">
        <v>47</v>
      </c>
      <c r="F358" s="214">
        <f t="shared" si="12"/>
        <v>1</v>
      </c>
      <c r="G358" s="134" t="s">
        <v>549</v>
      </c>
    </row>
    <row r="359" s="118" customFormat="1" ht="27.75" customHeight="1" spans="1:7">
      <c r="A359" s="233"/>
      <c r="B359" s="235"/>
      <c r="C359" s="135" t="s">
        <v>550</v>
      </c>
      <c r="D359" s="136">
        <v>33</v>
      </c>
      <c r="E359" s="136">
        <v>33</v>
      </c>
      <c r="F359" s="214">
        <f t="shared" si="12"/>
        <v>0</v>
      </c>
      <c r="G359" s="134"/>
    </row>
    <row r="360" s="118" customFormat="1" ht="27.75" customHeight="1" spans="1:7">
      <c r="A360" s="211"/>
      <c r="B360" s="212"/>
      <c r="C360" s="135" t="s">
        <v>551</v>
      </c>
      <c r="D360" s="136">
        <v>22</v>
      </c>
      <c r="E360" s="136">
        <v>22</v>
      </c>
      <c r="F360" s="214">
        <f t="shared" si="12"/>
        <v>0</v>
      </c>
      <c r="G360" s="134"/>
    </row>
    <row r="361" s="118" customFormat="1" ht="27.75" customHeight="1" spans="1:7">
      <c r="A361" s="222"/>
      <c r="B361" s="223"/>
      <c r="C361" s="135" t="s">
        <v>552</v>
      </c>
      <c r="D361" s="136">
        <v>6</v>
      </c>
      <c r="E361" s="136">
        <v>6</v>
      </c>
      <c r="F361" s="214">
        <f t="shared" si="12"/>
        <v>0</v>
      </c>
      <c r="G361" s="134"/>
    </row>
    <row r="362" s="118" customFormat="1" ht="27.75" customHeight="1" spans="1:7">
      <c r="A362" s="233"/>
      <c r="B362" s="234"/>
      <c r="C362" s="135" t="s">
        <v>553</v>
      </c>
      <c r="D362" s="136">
        <v>16.34</v>
      </c>
      <c r="E362" s="136">
        <v>16.34</v>
      </c>
      <c r="F362" s="214">
        <f t="shared" si="12"/>
        <v>0</v>
      </c>
      <c r="G362" s="134"/>
    </row>
    <row r="363" s="118" customFormat="1" ht="27.75" customHeight="1" spans="1:7">
      <c r="A363" s="233"/>
      <c r="B363" s="234"/>
      <c r="C363" s="135" t="s">
        <v>554</v>
      </c>
      <c r="D363" s="136">
        <v>13.2</v>
      </c>
      <c r="E363" s="136">
        <v>13.2</v>
      </c>
      <c r="F363" s="214">
        <f t="shared" si="12"/>
        <v>0</v>
      </c>
      <c r="G363" s="134"/>
    </row>
    <row r="364" s="118" customFormat="1" ht="27.75" customHeight="1" spans="1:7">
      <c r="A364" s="233"/>
      <c r="B364" s="234"/>
      <c r="C364" s="135" t="s">
        <v>555</v>
      </c>
      <c r="D364" s="136">
        <v>63</v>
      </c>
      <c r="E364" s="136">
        <v>63</v>
      </c>
      <c r="F364" s="214">
        <f t="shared" si="12"/>
        <v>0</v>
      </c>
      <c r="G364" s="134"/>
    </row>
    <row r="365" s="118" customFormat="1" ht="27.75" customHeight="1" spans="1:7">
      <c r="A365" s="233"/>
      <c r="B365" s="223"/>
      <c r="C365" s="135" t="s">
        <v>556</v>
      </c>
      <c r="D365" s="136">
        <v>80</v>
      </c>
      <c r="E365" s="136">
        <v>80</v>
      </c>
      <c r="F365" s="214">
        <f t="shared" si="12"/>
        <v>0</v>
      </c>
      <c r="G365" s="134"/>
    </row>
    <row r="366" s="118" customFormat="1" ht="27.75" customHeight="1" spans="1:7">
      <c r="A366" s="233"/>
      <c r="B366" s="223"/>
      <c r="C366" s="135" t="s">
        <v>557</v>
      </c>
      <c r="D366" s="136">
        <v>32</v>
      </c>
      <c r="E366" s="136">
        <v>32</v>
      </c>
      <c r="F366" s="214">
        <f t="shared" si="12"/>
        <v>0</v>
      </c>
      <c r="G366" s="134"/>
    </row>
    <row r="367" s="118" customFormat="1" ht="27.75" customHeight="1" spans="1:7">
      <c r="A367" s="233"/>
      <c r="B367" s="223"/>
      <c r="C367" s="135" t="s">
        <v>558</v>
      </c>
      <c r="D367" s="136">
        <v>180</v>
      </c>
      <c r="E367" s="136">
        <v>180</v>
      </c>
      <c r="F367" s="214">
        <f t="shared" si="12"/>
        <v>0</v>
      </c>
      <c r="G367" s="134"/>
    </row>
    <row r="368" s="118" customFormat="1" ht="27.75" customHeight="1" spans="1:7">
      <c r="A368" s="233"/>
      <c r="B368" s="235"/>
      <c r="C368" s="135" t="s">
        <v>559</v>
      </c>
      <c r="D368" s="136">
        <v>119.64</v>
      </c>
      <c r="E368" s="136">
        <v>119.64</v>
      </c>
      <c r="F368" s="214">
        <f t="shared" si="12"/>
        <v>0</v>
      </c>
      <c r="G368" s="134"/>
    </row>
    <row r="369" s="118" customFormat="1" ht="27.75" customHeight="1" spans="1:7">
      <c r="A369" s="233"/>
      <c r="B369" s="235"/>
      <c r="C369" s="135" t="s">
        <v>560</v>
      </c>
      <c r="D369" s="136">
        <v>40</v>
      </c>
      <c r="E369" s="136">
        <v>40</v>
      </c>
      <c r="F369" s="214">
        <f t="shared" si="12"/>
        <v>0</v>
      </c>
      <c r="G369" s="134"/>
    </row>
    <row r="370" s="118" customFormat="1" ht="27.75" customHeight="1" spans="1:7">
      <c r="A370" s="233"/>
      <c r="B370" s="235"/>
      <c r="C370" s="135" t="s">
        <v>561</v>
      </c>
      <c r="D370" s="136">
        <v>40</v>
      </c>
      <c r="E370" s="136">
        <v>40</v>
      </c>
      <c r="F370" s="214">
        <f t="shared" si="12"/>
        <v>0</v>
      </c>
      <c r="G370" s="134"/>
    </row>
    <row r="371" s="118" customFormat="1" ht="27.75" customHeight="1" spans="1:7">
      <c r="A371" s="233"/>
      <c r="B371" s="235"/>
      <c r="C371" s="135" t="s">
        <v>562</v>
      </c>
      <c r="D371" s="136">
        <v>1980.6</v>
      </c>
      <c r="E371" s="136">
        <v>1980.6</v>
      </c>
      <c r="F371" s="214">
        <f t="shared" si="12"/>
        <v>0</v>
      </c>
      <c r="G371" s="134"/>
    </row>
    <row r="372" s="118" customFormat="1" ht="27.75" customHeight="1" spans="1:7">
      <c r="A372" s="233"/>
      <c r="B372" s="235"/>
      <c r="C372" s="135" t="s">
        <v>563</v>
      </c>
      <c r="D372" s="136">
        <v>141</v>
      </c>
      <c r="E372" s="136">
        <v>151.5</v>
      </c>
      <c r="F372" s="214">
        <f t="shared" si="12"/>
        <v>10.5</v>
      </c>
      <c r="G372" s="134" t="s">
        <v>564</v>
      </c>
    </row>
    <row r="373" s="118" customFormat="1" ht="27.75" customHeight="1" spans="1:7">
      <c r="A373" s="233"/>
      <c r="B373" s="235"/>
      <c r="C373" s="135" t="s">
        <v>565</v>
      </c>
      <c r="D373" s="136">
        <v>180</v>
      </c>
      <c r="E373" s="136">
        <v>180</v>
      </c>
      <c r="F373" s="214">
        <f t="shared" si="12"/>
        <v>0</v>
      </c>
      <c r="G373" s="134"/>
    </row>
    <row r="374" s="118" customFormat="1" ht="27.75" customHeight="1" spans="1:7">
      <c r="A374" s="233"/>
      <c r="B374" s="235"/>
      <c r="C374" s="135" t="s">
        <v>566</v>
      </c>
      <c r="D374" s="136">
        <v>80.2</v>
      </c>
      <c r="E374" s="136">
        <v>80.2</v>
      </c>
      <c r="F374" s="214">
        <f t="shared" si="12"/>
        <v>0</v>
      </c>
      <c r="G374" s="134"/>
    </row>
    <row r="375" s="118" customFormat="1" ht="27.75" customHeight="1" spans="1:7">
      <c r="A375" s="233"/>
      <c r="B375" s="235"/>
      <c r="C375" s="135" t="s">
        <v>567</v>
      </c>
      <c r="D375" s="136">
        <v>10</v>
      </c>
      <c r="E375" s="136">
        <v>10</v>
      </c>
      <c r="F375" s="214">
        <f t="shared" si="12"/>
        <v>0</v>
      </c>
      <c r="G375" s="134" t="s">
        <v>155</v>
      </c>
    </row>
    <row r="376" s="118" customFormat="1" ht="27.75" customHeight="1" spans="1:7">
      <c r="A376" s="233"/>
      <c r="B376" s="235"/>
      <c r="C376" s="134" t="s">
        <v>568</v>
      </c>
      <c r="D376" s="129">
        <v>44.7</v>
      </c>
      <c r="E376" s="129">
        <v>0</v>
      </c>
      <c r="F376" s="214">
        <f t="shared" si="12"/>
        <v>-44.7</v>
      </c>
      <c r="G376" s="134" t="s">
        <v>172</v>
      </c>
    </row>
    <row r="377" s="118" customFormat="1" ht="27.75" customHeight="1" spans="1:7">
      <c r="A377" s="233"/>
      <c r="B377" s="235"/>
      <c r="C377" s="134" t="s">
        <v>569</v>
      </c>
      <c r="D377" s="129">
        <v>32</v>
      </c>
      <c r="E377" s="129">
        <v>0</v>
      </c>
      <c r="F377" s="214">
        <f t="shared" si="12"/>
        <v>-32</v>
      </c>
      <c r="G377" s="134" t="s">
        <v>172</v>
      </c>
    </row>
    <row r="378" s="118" customFormat="1" ht="47.25" customHeight="1" spans="1:7">
      <c r="A378" s="233"/>
      <c r="B378" s="235"/>
      <c r="C378" s="135" t="s">
        <v>570</v>
      </c>
      <c r="D378" s="136">
        <v>39.6</v>
      </c>
      <c r="E378" s="136">
        <v>39.6</v>
      </c>
      <c r="F378" s="214">
        <f t="shared" si="12"/>
        <v>0</v>
      </c>
      <c r="G378" s="134" t="s">
        <v>571</v>
      </c>
    </row>
    <row r="379" s="118" customFormat="1" ht="40.5" customHeight="1" spans="1:7">
      <c r="A379" s="233"/>
      <c r="B379" s="235"/>
      <c r="C379" s="135" t="s">
        <v>572</v>
      </c>
      <c r="D379" s="136"/>
      <c r="E379" s="136">
        <v>20</v>
      </c>
      <c r="F379" s="214">
        <f t="shared" si="12"/>
        <v>20</v>
      </c>
      <c r="G379" s="134" t="s">
        <v>499</v>
      </c>
    </row>
    <row r="380" s="118" customFormat="1" ht="27.75" customHeight="1" spans="1:7">
      <c r="A380" s="233"/>
      <c r="B380" s="235"/>
      <c r="C380" s="135" t="s">
        <v>449</v>
      </c>
      <c r="D380" s="136"/>
      <c r="E380" s="136">
        <v>8.55</v>
      </c>
      <c r="F380" s="214">
        <f t="shared" si="12"/>
        <v>8.55</v>
      </c>
      <c r="G380" s="134" t="s">
        <v>450</v>
      </c>
    </row>
    <row r="381" s="118" customFormat="1" ht="27.75" customHeight="1" spans="1:7">
      <c r="A381" s="233"/>
      <c r="B381" s="235"/>
      <c r="C381" s="134" t="s">
        <v>573</v>
      </c>
      <c r="D381" s="129">
        <v>216.1</v>
      </c>
      <c r="E381" s="129"/>
      <c r="F381" s="214">
        <f t="shared" si="12"/>
        <v>-216.1</v>
      </c>
      <c r="G381" s="134" t="s">
        <v>172</v>
      </c>
    </row>
    <row r="382" s="118" customFormat="1" ht="27.75" customHeight="1" spans="1:7">
      <c r="A382" s="233"/>
      <c r="B382" s="235"/>
      <c r="C382" s="134" t="s">
        <v>574</v>
      </c>
      <c r="D382" s="129">
        <v>15.91</v>
      </c>
      <c r="E382" s="129">
        <v>1.4</v>
      </c>
      <c r="F382" s="214">
        <f t="shared" si="12"/>
        <v>-14.51</v>
      </c>
      <c r="G382" s="134" t="s">
        <v>163</v>
      </c>
    </row>
    <row r="383" s="118" customFormat="1" ht="27.75" customHeight="1" spans="1:7">
      <c r="A383" s="236" t="s">
        <v>575</v>
      </c>
      <c r="B383" s="212">
        <v>4</v>
      </c>
      <c r="C383" s="213" t="s">
        <v>144</v>
      </c>
      <c r="D383" s="214"/>
      <c r="E383" s="214">
        <f>SUM(E384:E385)</f>
        <v>14.8</v>
      </c>
      <c r="F383" s="214">
        <f>SUM(F384:F385)</f>
        <v>14.8</v>
      </c>
      <c r="G383" s="134"/>
    </row>
    <row r="384" s="118" customFormat="1" ht="27.75" customHeight="1" spans="1:7">
      <c r="A384" s="236"/>
      <c r="B384" s="212"/>
      <c r="C384" s="132" t="s">
        <v>145</v>
      </c>
      <c r="D384" s="214"/>
      <c r="E384" s="129">
        <v>4.8</v>
      </c>
      <c r="F384" s="214">
        <v>4.8</v>
      </c>
      <c r="G384" s="134"/>
    </row>
    <row r="385" s="118" customFormat="1" ht="27.75" customHeight="1" spans="1:7">
      <c r="A385" s="236"/>
      <c r="B385" s="212"/>
      <c r="C385" s="135" t="s">
        <v>543</v>
      </c>
      <c r="D385" s="214"/>
      <c r="E385" s="214">
        <v>10</v>
      </c>
      <c r="F385" s="214">
        <v>10</v>
      </c>
      <c r="G385" s="134"/>
    </row>
    <row r="386" s="118" customFormat="1" ht="27.75" customHeight="1" spans="1:7">
      <c r="A386" s="236" t="s">
        <v>576</v>
      </c>
      <c r="B386" s="212">
        <v>32</v>
      </c>
      <c r="C386" s="213" t="s">
        <v>144</v>
      </c>
      <c r="D386" s="214">
        <f>SUM(D387:D393)</f>
        <v>290.7328</v>
      </c>
      <c r="E386" s="214">
        <f>SUM(E387:E393)</f>
        <v>138.13</v>
      </c>
      <c r="F386" s="214">
        <f t="shared" ref="F386:F414" si="13">E386-D386</f>
        <v>-152.6028</v>
      </c>
      <c r="G386" s="134"/>
    </row>
    <row r="387" s="118" customFormat="1" ht="27.75" customHeight="1" spans="1:7">
      <c r="A387" s="236"/>
      <c r="B387" s="212"/>
      <c r="C387" s="132" t="s">
        <v>145</v>
      </c>
      <c r="D387" s="136">
        <v>4.1328</v>
      </c>
      <c r="E387" s="136">
        <v>4.13</v>
      </c>
      <c r="F387" s="130"/>
      <c r="G387" s="134"/>
    </row>
    <row r="388" s="118" customFormat="1" ht="27.75" customHeight="1" spans="1:7">
      <c r="A388" s="222"/>
      <c r="B388" s="223"/>
      <c r="C388" s="135" t="s">
        <v>577</v>
      </c>
      <c r="D388" s="136">
        <v>30</v>
      </c>
      <c r="E388" s="136">
        <v>30</v>
      </c>
      <c r="F388" s="214">
        <f t="shared" si="13"/>
        <v>0</v>
      </c>
      <c r="G388" s="134"/>
    </row>
    <row r="389" s="118" customFormat="1" ht="27.75" customHeight="1" spans="1:7">
      <c r="A389" s="222"/>
      <c r="B389" s="223"/>
      <c r="C389" s="135" t="s">
        <v>578</v>
      </c>
      <c r="D389" s="136">
        <v>44</v>
      </c>
      <c r="E389" s="136">
        <v>44</v>
      </c>
      <c r="F389" s="214">
        <f t="shared" si="13"/>
        <v>0</v>
      </c>
      <c r="G389" s="134" t="s">
        <v>188</v>
      </c>
    </row>
    <row r="390" s="118" customFormat="1" ht="27.75" customHeight="1" spans="1:7">
      <c r="A390" s="236"/>
      <c r="B390" s="212"/>
      <c r="C390" s="135" t="s">
        <v>579</v>
      </c>
      <c r="D390" s="136">
        <v>50</v>
      </c>
      <c r="E390" s="136">
        <v>50</v>
      </c>
      <c r="F390" s="214">
        <f t="shared" si="13"/>
        <v>0</v>
      </c>
      <c r="G390" s="134" t="s">
        <v>188</v>
      </c>
    </row>
    <row r="391" s="118" customFormat="1" ht="27.75" customHeight="1" spans="1:7">
      <c r="A391" s="236"/>
      <c r="B391" s="212"/>
      <c r="C391" s="135" t="s">
        <v>580</v>
      </c>
      <c r="D391" s="136">
        <v>5</v>
      </c>
      <c r="E391" s="136">
        <v>5</v>
      </c>
      <c r="F391" s="214">
        <f t="shared" si="13"/>
        <v>0</v>
      </c>
      <c r="G391" s="134" t="s">
        <v>155</v>
      </c>
    </row>
    <row r="392" s="118" customFormat="1" ht="27.75" customHeight="1" spans="1:7">
      <c r="A392" s="236"/>
      <c r="B392" s="212"/>
      <c r="C392" s="134" t="s">
        <v>581</v>
      </c>
      <c r="D392" s="129">
        <v>150</v>
      </c>
      <c r="E392" s="129"/>
      <c r="F392" s="214">
        <f t="shared" si="13"/>
        <v>-150</v>
      </c>
      <c r="G392" s="134" t="s">
        <v>172</v>
      </c>
    </row>
    <row r="393" s="118" customFormat="1" ht="64.5" customHeight="1" spans="1:7">
      <c r="A393" s="236"/>
      <c r="B393" s="212"/>
      <c r="C393" s="134" t="s">
        <v>582</v>
      </c>
      <c r="D393" s="129">
        <v>7.6</v>
      </c>
      <c r="E393" s="129">
        <v>5</v>
      </c>
      <c r="F393" s="214">
        <f t="shared" si="13"/>
        <v>-2.6</v>
      </c>
      <c r="G393" s="134" t="s">
        <v>583</v>
      </c>
    </row>
    <row r="394" s="118" customFormat="1" ht="27.75" customHeight="1" spans="1:7">
      <c r="A394" s="222" t="s">
        <v>584</v>
      </c>
      <c r="B394" s="212">
        <v>4</v>
      </c>
      <c r="C394" s="213" t="s">
        <v>144</v>
      </c>
      <c r="D394" s="229">
        <f>SUM(D395:D397)</f>
        <v>25.8</v>
      </c>
      <c r="E394" s="229">
        <f>SUM(E395:E397)</f>
        <v>25.8</v>
      </c>
      <c r="F394" s="214">
        <f t="shared" si="13"/>
        <v>0</v>
      </c>
      <c r="G394" s="134"/>
    </row>
    <row r="395" s="118" customFormat="1" ht="27.75" customHeight="1" spans="1:7">
      <c r="A395" s="236"/>
      <c r="B395" s="212"/>
      <c r="C395" s="132" t="s">
        <v>145</v>
      </c>
      <c r="D395" s="136">
        <v>4.8</v>
      </c>
      <c r="E395" s="136">
        <v>4.8</v>
      </c>
      <c r="F395" s="214">
        <f t="shared" si="13"/>
        <v>0</v>
      </c>
      <c r="G395" s="134"/>
    </row>
    <row r="396" s="118" customFormat="1" ht="27.75" customHeight="1" spans="1:7">
      <c r="A396" s="236"/>
      <c r="B396" s="234"/>
      <c r="C396" s="135" t="s">
        <v>585</v>
      </c>
      <c r="D396" s="136">
        <v>6</v>
      </c>
      <c r="E396" s="136">
        <v>6</v>
      </c>
      <c r="F396" s="214">
        <f t="shared" si="13"/>
        <v>0</v>
      </c>
      <c r="G396" s="134"/>
    </row>
    <row r="397" s="118" customFormat="1" ht="27.75" customHeight="1" spans="1:7">
      <c r="A397" s="236"/>
      <c r="B397" s="212"/>
      <c r="C397" s="135" t="s">
        <v>586</v>
      </c>
      <c r="D397" s="136">
        <v>15</v>
      </c>
      <c r="E397" s="136">
        <v>15</v>
      </c>
      <c r="F397" s="214">
        <f t="shared" si="13"/>
        <v>0</v>
      </c>
      <c r="G397" s="134"/>
    </row>
    <row r="398" s="118" customFormat="1" ht="27.75" customHeight="1" spans="1:7">
      <c r="A398" s="222" t="s">
        <v>587</v>
      </c>
      <c r="B398" s="212">
        <v>6</v>
      </c>
      <c r="C398" s="213" t="s">
        <v>144</v>
      </c>
      <c r="D398" s="237">
        <f>SUM(D399:D403)</f>
        <v>23.33</v>
      </c>
      <c r="E398" s="237">
        <f>SUM(E399:E403)</f>
        <v>26.83</v>
      </c>
      <c r="F398" s="214">
        <f t="shared" si="13"/>
        <v>3.5</v>
      </c>
      <c r="G398" s="134"/>
    </row>
    <row r="399" s="118" customFormat="1" ht="27.75" customHeight="1" spans="1:7">
      <c r="A399" s="222"/>
      <c r="B399" s="212"/>
      <c r="C399" s="132" t="s">
        <v>145</v>
      </c>
      <c r="D399" s="136">
        <v>7.2</v>
      </c>
      <c r="E399" s="136">
        <v>7.2</v>
      </c>
      <c r="F399" s="214">
        <f t="shared" si="13"/>
        <v>0</v>
      </c>
      <c r="G399" s="134"/>
    </row>
    <row r="400" s="118" customFormat="1" ht="27.75" customHeight="1" spans="1:7">
      <c r="A400" s="222"/>
      <c r="B400" s="212"/>
      <c r="C400" s="135" t="s">
        <v>588</v>
      </c>
      <c r="D400" s="136">
        <v>1.13</v>
      </c>
      <c r="E400" s="136">
        <v>1.13</v>
      </c>
      <c r="F400" s="214">
        <f t="shared" si="13"/>
        <v>0</v>
      </c>
      <c r="G400" s="134"/>
    </row>
    <row r="401" s="118" customFormat="1" ht="27.75" customHeight="1" spans="1:7">
      <c r="A401" s="222"/>
      <c r="B401" s="212"/>
      <c r="C401" s="135" t="s">
        <v>589</v>
      </c>
      <c r="D401" s="136">
        <v>4</v>
      </c>
      <c r="E401" s="136">
        <v>4</v>
      </c>
      <c r="F401" s="214">
        <f t="shared" si="13"/>
        <v>0</v>
      </c>
      <c r="G401" s="134"/>
    </row>
    <row r="402" s="118" customFormat="1" ht="27.75" customHeight="1" spans="1:7">
      <c r="A402" s="222"/>
      <c r="B402" s="212"/>
      <c r="C402" s="135" t="s">
        <v>590</v>
      </c>
      <c r="D402" s="136">
        <v>4</v>
      </c>
      <c r="E402" s="136">
        <v>4</v>
      </c>
      <c r="F402" s="214">
        <f t="shared" si="13"/>
        <v>0</v>
      </c>
      <c r="G402" s="134"/>
    </row>
    <row r="403" s="118" customFormat="1" ht="27.75" customHeight="1" spans="1:7">
      <c r="A403" s="222"/>
      <c r="B403" s="212"/>
      <c r="C403" s="135" t="s">
        <v>162</v>
      </c>
      <c r="D403" s="136">
        <v>7</v>
      </c>
      <c r="E403" s="136">
        <v>10.5</v>
      </c>
      <c r="F403" s="214">
        <f t="shared" si="13"/>
        <v>3.5</v>
      </c>
      <c r="G403" s="134" t="s">
        <v>163</v>
      </c>
    </row>
    <row r="404" s="118" customFormat="1" ht="27.75" customHeight="1" spans="1:7">
      <c r="A404" s="222" t="s">
        <v>591</v>
      </c>
      <c r="B404" s="212">
        <v>523</v>
      </c>
      <c r="C404" s="213" t="s">
        <v>144</v>
      </c>
      <c r="D404" s="224">
        <f>SUM(D405:D406)</f>
        <v>443</v>
      </c>
      <c r="E404" s="224">
        <f>SUM(E405:E406)</f>
        <v>0</v>
      </c>
      <c r="F404" s="214">
        <f t="shared" si="13"/>
        <v>-443</v>
      </c>
      <c r="G404" s="134"/>
    </row>
    <row r="405" s="118" customFormat="1" ht="27.75" customHeight="1" spans="1:7">
      <c r="A405" s="222"/>
      <c r="B405" s="223"/>
      <c r="C405" s="238" t="s">
        <v>592</v>
      </c>
      <c r="D405" s="136">
        <v>383</v>
      </c>
      <c r="E405" s="136"/>
      <c r="F405" s="214">
        <f t="shared" si="13"/>
        <v>-383</v>
      </c>
      <c r="G405" s="134" t="s">
        <v>593</v>
      </c>
    </row>
    <row r="406" s="118" customFormat="1" ht="27.75" customHeight="1" spans="1:7">
      <c r="A406" s="222"/>
      <c r="B406" s="212"/>
      <c r="C406" s="238" t="s">
        <v>594</v>
      </c>
      <c r="D406" s="136">
        <v>60</v>
      </c>
      <c r="E406" s="136"/>
      <c r="F406" s="214">
        <f t="shared" si="13"/>
        <v>-60</v>
      </c>
      <c r="G406" s="134" t="s">
        <v>172</v>
      </c>
    </row>
    <row r="407" s="118" customFormat="1" ht="27.75" customHeight="1" spans="1:7">
      <c r="A407" s="222" t="s">
        <v>595</v>
      </c>
      <c r="B407" s="212">
        <v>298</v>
      </c>
      <c r="C407" s="213" t="s">
        <v>144</v>
      </c>
      <c r="D407" s="224">
        <f>D408</f>
        <v>217</v>
      </c>
      <c r="E407" s="224">
        <f>E408</f>
        <v>0</v>
      </c>
      <c r="F407" s="214">
        <f t="shared" si="13"/>
        <v>-217</v>
      </c>
      <c r="G407" s="134"/>
    </row>
    <row r="408" s="118" customFormat="1" ht="27.75" customHeight="1" spans="1:7">
      <c r="A408" s="222"/>
      <c r="B408" s="223"/>
      <c r="C408" s="238" t="s">
        <v>596</v>
      </c>
      <c r="D408" s="136">
        <v>217</v>
      </c>
      <c r="E408" s="136"/>
      <c r="F408" s="214">
        <f t="shared" si="13"/>
        <v>-217</v>
      </c>
      <c r="G408" s="134" t="s">
        <v>593</v>
      </c>
    </row>
    <row r="409" s="118" customFormat="1" ht="27.75" customHeight="1" spans="1:7">
      <c r="A409" s="222" t="s">
        <v>597</v>
      </c>
      <c r="B409" s="212">
        <v>37</v>
      </c>
      <c r="C409" s="213" t="s">
        <v>144</v>
      </c>
      <c r="D409" s="214">
        <f>SUM(D410:D413)</f>
        <v>127.8</v>
      </c>
      <c r="E409" s="214">
        <f>SUM(E410:E413)</f>
        <v>126.84</v>
      </c>
      <c r="F409" s="214">
        <f t="shared" si="13"/>
        <v>-0.959999999999994</v>
      </c>
      <c r="G409" s="134"/>
    </row>
    <row r="410" s="118" customFormat="1" ht="27.75" customHeight="1" spans="1:7">
      <c r="A410" s="211"/>
      <c r="B410" s="212"/>
      <c r="C410" s="132" t="s">
        <v>145</v>
      </c>
      <c r="D410" s="136">
        <v>36.48</v>
      </c>
      <c r="E410" s="136">
        <v>35.52</v>
      </c>
      <c r="F410" s="214">
        <f t="shared" si="13"/>
        <v>-0.959999999999994</v>
      </c>
      <c r="G410" s="134" t="s">
        <v>196</v>
      </c>
    </row>
    <row r="411" s="118" customFormat="1" ht="27.75" customHeight="1" spans="1:7">
      <c r="A411" s="222"/>
      <c r="B411" s="223"/>
      <c r="C411" s="135" t="s">
        <v>598</v>
      </c>
      <c r="D411" s="136">
        <v>35.32</v>
      </c>
      <c r="E411" s="136">
        <v>35.32</v>
      </c>
      <c r="F411" s="214">
        <f t="shared" si="13"/>
        <v>0</v>
      </c>
      <c r="G411" s="134"/>
    </row>
    <row r="412" s="118" customFormat="1" ht="27.75" customHeight="1" spans="1:7">
      <c r="A412" s="222"/>
      <c r="B412" s="223"/>
      <c r="C412" s="135" t="s">
        <v>599</v>
      </c>
      <c r="D412" s="136">
        <v>16</v>
      </c>
      <c r="E412" s="136">
        <v>16</v>
      </c>
      <c r="F412" s="214">
        <f t="shared" si="13"/>
        <v>0</v>
      </c>
      <c r="G412" s="134"/>
    </row>
    <row r="413" s="118" customFormat="1" ht="27.75" customHeight="1" spans="1:7">
      <c r="A413" s="222"/>
      <c r="B413" s="223"/>
      <c r="C413" s="135" t="s">
        <v>600</v>
      </c>
      <c r="D413" s="136">
        <v>40</v>
      </c>
      <c r="E413" s="136">
        <v>40</v>
      </c>
      <c r="F413" s="214">
        <f t="shared" si="13"/>
        <v>0</v>
      </c>
      <c r="G413" s="134"/>
    </row>
    <row r="414" s="191" customFormat="1" ht="27.75" customHeight="1" spans="1:7">
      <c r="A414" s="216"/>
      <c r="B414" s="212"/>
      <c r="C414" s="135" t="s">
        <v>162</v>
      </c>
      <c r="D414" s="147"/>
      <c r="E414" s="218">
        <v>0.2608</v>
      </c>
      <c r="F414" s="214">
        <f t="shared" si="13"/>
        <v>0.2608</v>
      </c>
      <c r="G414" s="219" t="s">
        <v>163</v>
      </c>
    </row>
    <row r="415" s="191" customFormat="1" ht="27.75" customHeight="1" spans="1:7">
      <c r="A415" s="216" t="s">
        <v>601</v>
      </c>
      <c r="B415" s="212">
        <v>9</v>
      </c>
      <c r="C415" s="213" t="s">
        <v>144</v>
      </c>
      <c r="D415" s="147">
        <f>SUM(D416:D419)</f>
        <v>29.48</v>
      </c>
      <c r="E415" s="147">
        <f>SUM(E416:E419)</f>
        <v>31.52</v>
      </c>
      <c r="F415" s="214">
        <f t="shared" ref="F415:F478" si="14">E415-D415</f>
        <v>2.04</v>
      </c>
      <c r="G415" s="219"/>
    </row>
    <row r="416" s="192" customFormat="1" ht="27.75" customHeight="1" spans="1:7">
      <c r="A416" s="216"/>
      <c r="B416" s="239"/>
      <c r="C416" s="217" t="s">
        <v>145</v>
      </c>
      <c r="D416" s="136">
        <v>16</v>
      </c>
      <c r="E416" s="136">
        <v>14.4</v>
      </c>
      <c r="F416" s="214">
        <f t="shared" si="14"/>
        <v>-1.6</v>
      </c>
      <c r="G416" s="219" t="s">
        <v>196</v>
      </c>
    </row>
    <row r="417" s="192" customFormat="1" ht="27.75" customHeight="1" spans="1:7">
      <c r="A417" s="216"/>
      <c r="B417" s="220"/>
      <c r="C417" s="135" t="s">
        <v>602</v>
      </c>
      <c r="D417" s="218">
        <v>7.22</v>
      </c>
      <c r="E417" s="218">
        <v>7.22</v>
      </c>
      <c r="F417" s="214">
        <f t="shared" si="14"/>
        <v>0</v>
      </c>
      <c r="G417" s="240"/>
    </row>
    <row r="418" s="192" customFormat="1" ht="27.75" customHeight="1" spans="1:7">
      <c r="A418" s="216"/>
      <c r="B418" s="220"/>
      <c r="C418" s="135" t="s">
        <v>603</v>
      </c>
      <c r="D418" s="218">
        <v>2.9</v>
      </c>
      <c r="E418" s="218">
        <v>2.9</v>
      </c>
      <c r="F418" s="214">
        <f t="shared" si="14"/>
        <v>0</v>
      </c>
      <c r="G418" s="240"/>
    </row>
    <row r="419" s="192" customFormat="1" ht="27.75" customHeight="1" spans="1:7">
      <c r="A419" s="216"/>
      <c r="B419" s="220"/>
      <c r="C419" s="135" t="s">
        <v>162</v>
      </c>
      <c r="D419" s="218">
        <v>3.36</v>
      </c>
      <c r="E419" s="218">
        <v>7</v>
      </c>
      <c r="F419" s="214">
        <f t="shared" si="14"/>
        <v>3.64</v>
      </c>
      <c r="G419" s="241" t="s">
        <v>163</v>
      </c>
    </row>
    <row r="420" s="191" customFormat="1" ht="27.75" customHeight="1" spans="1:7">
      <c r="A420" s="216" t="s">
        <v>604</v>
      </c>
      <c r="B420" s="212">
        <v>7</v>
      </c>
      <c r="C420" s="213" t="s">
        <v>144</v>
      </c>
      <c r="D420" s="242">
        <f>SUM(D421:D423)</f>
        <v>24.72</v>
      </c>
      <c r="E420" s="242">
        <f>SUM(E421:E423)</f>
        <v>24.72</v>
      </c>
      <c r="F420" s="214">
        <f t="shared" si="14"/>
        <v>0</v>
      </c>
      <c r="G420" s="219"/>
    </row>
    <row r="421" s="193" customFormat="1" ht="27.75" customHeight="1" spans="1:7">
      <c r="A421" s="216"/>
      <c r="B421" s="220"/>
      <c r="C421" s="243" t="s">
        <v>145</v>
      </c>
      <c r="D421" s="136">
        <v>6.72</v>
      </c>
      <c r="E421" s="136">
        <v>6.72</v>
      </c>
      <c r="F421" s="214">
        <f t="shared" si="14"/>
        <v>0</v>
      </c>
      <c r="G421" s="240"/>
    </row>
    <row r="422" s="193" customFormat="1" ht="27.75" customHeight="1" spans="1:7">
      <c r="A422" s="216"/>
      <c r="B422" s="220"/>
      <c r="C422" s="135" t="s">
        <v>605</v>
      </c>
      <c r="D422" s="218">
        <v>15</v>
      </c>
      <c r="E422" s="218">
        <v>15</v>
      </c>
      <c r="F422" s="214">
        <f t="shared" si="14"/>
        <v>0</v>
      </c>
      <c r="G422" s="134" t="s">
        <v>606</v>
      </c>
    </row>
    <row r="423" s="193" customFormat="1" ht="27.75" customHeight="1" spans="1:7">
      <c r="A423" s="216"/>
      <c r="B423" s="220"/>
      <c r="C423" s="135" t="s">
        <v>607</v>
      </c>
      <c r="D423" s="218">
        <v>3</v>
      </c>
      <c r="E423" s="218">
        <v>3</v>
      </c>
      <c r="F423" s="214">
        <f t="shared" si="14"/>
        <v>0</v>
      </c>
      <c r="G423" s="134"/>
    </row>
    <row r="424" s="193" customFormat="1" ht="27.75" customHeight="1" spans="1:7">
      <c r="A424" s="216" t="s">
        <v>608</v>
      </c>
      <c r="B424" s="212">
        <v>5</v>
      </c>
      <c r="C424" s="213" t="s">
        <v>144</v>
      </c>
      <c r="D424" s="244">
        <f>SUM(D425:D429)</f>
        <v>52.5</v>
      </c>
      <c r="E424" s="244">
        <f>SUM(E425:E429)</f>
        <v>52.5</v>
      </c>
      <c r="F424" s="214">
        <f t="shared" si="14"/>
        <v>0</v>
      </c>
      <c r="G424" s="240"/>
    </row>
    <row r="425" s="194" customFormat="1" ht="27.75" customHeight="1" spans="1:7">
      <c r="A425" s="216"/>
      <c r="B425" s="220"/>
      <c r="C425" s="243" t="s">
        <v>145</v>
      </c>
      <c r="D425" s="136">
        <v>6</v>
      </c>
      <c r="E425" s="136">
        <v>6</v>
      </c>
      <c r="F425" s="214">
        <f t="shared" si="14"/>
        <v>0</v>
      </c>
      <c r="G425" s="240"/>
    </row>
    <row r="426" s="192" customFormat="1" ht="27.75" customHeight="1" spans="1:7">
      <c r="A426" s="216"/>
      <c r="B426" s="220"/>
      <c r="C426" s="134" t="s">
        <v>609</v>
      </c>
      <c r="D426" s="218">
        <v>27</v>
      </c>
      <c r="E426" s="218">
        <v>27</v>
      </c>
      <c r="F426" s="214">
        <f t="shared" si="14"/>
        <v>0</v>
      </c>
      <c r="G426" s="134"/>
    </row>
    <row r="427" s="192" customFormat="1" ht="27.75" customHeight="1" spans="1:7">
      <c r="A427" s="216"/>
      <c r="B427" s="220"/>
      <c r="C427" s="134" t="s">
        <v>610</v>
      </c>
      <c r="D427" s="218">
        <v>6.5</v>
      </c>
      <c r="E427" s="218">
        <v>6.5</v>
      </c>
      <c r="F427" s="214">
        <f t="shared" si="14"/>
        <v>0</v>
      </c>
      <c r="G427" s="134"/>
    </row>
    <row r="428" s="192" customFormat="1" ht="34.5" customHeight="1" spans="1:7">
      <c r="A428" s="216"/>
      <c r="B428" s="220"/>
      <c r="C428" s="134" t="s">
        <v>611</v>
      </c>
      <c r="D428" s="218">
        <v>10</v>
      </c>
      <c r="E428" s="218">
        <v>10</v>
      </c>
      <c r="F428" s="214">
        <f t="shared" si="14"/>
        <v>0</v>
      </c>
      <c r="G428" s="134" t="s">
        <v>612</v>
      </c>
    </row>
    <row r="429" s="192" customFormat="1" ht="27.75" customHeight="1" spans="1:7">
      <c r="A429" s="216"/>
      <c r="B429" s="220"/>
      <c r="C429" s="134" t="s">
        <v>613</v>
      </c>
      <c r="D429" s="218">
        <v>3</v>
      </c>
      <c r="E429" s="218">
        <v>3</v>
      </c>
      <c r="F429" s="214">
        <f t="shared" si="14"/>
        <v>0</v>
      </c>
      <c r="G429" s="134"/>
    </row>
    <row r="430" s="191" customFormat="1" ht="27.75" customHeight="1" spans="1:7">
      <c r="A430" s="216" t="s">
        <v>614</v>
      </c>
      <c r="B430" s="212">
        <v>10</v>
      </c>
      <c r="C430" s="213" t="s">
        <v>144</v>
      </c>
      <c r="D430" s="244">
        <f>SUM(D431:D432)</f>
        <v>12.6</v>
      </c>
      <c r="E430" s="244">
        <f>SUM(E431:E432)</f>
        <v>12.6</v>
      </c>
      <c r="F430" s="214">
        <f t="shared" si="14"/>
        <v>0</v>
      </c>
      <c r="G430" s="240"/>
    </row>
    <row r="431" s="192" customFormat="1" ht="27.75" customHeight="1" spans="1:7">
      <c r="A431" s="216"/>
      <c r="B431" s="220"/>
      <c r="C431" s="243" t="s">
        <v>145</v>
      </c>
      <c r="D431" s="136">
        <v>9.6</v>
      </c>
      <c r="E431" s="136">
        <v>9.6</v>
      </c>
      <c r="F431" s="214">
        <f t="shared" si="14"/>
        <v>0</v>
      </c>
      <c r="G431" s="240"/>
    </row>
    <row r="432" s="192" customFormat="1" ht="27.75" customHeight="1" spans="1:7">
      <c r="A432" s="216"/>
      <c r="B432" s="220"/>
      <c r="C432" s="135" t="s">
        <v>615</v>
      </c>
      <c r="D432" s="218">
        <v>3</v>
      </c>
      <c r="E432" s="218">
        <v>3</v>
      </c>
      <c r="F432" s="214">
        <f t="shared" si="14"/>
        <v>0</v>
      </c>
      <c r="G432" s="134"/>
    </row>
    <row r="433" s="191" customFormat="1" ht="27.75" customHeight="1" spans="1:7">
      <c r="A433" s="216" t="s">
        <v>616</v>
      </c>
      <c r="B433" s="212">
        <v>50</v>
      </c>
      <c r="C433" s="213" t="s">
        <v>144</v>
      </c>
      <c r="D433" s="244">
        <f>SUM(D434:D443)</f>
        <v>270.44</v>
      </c>
      <c r="E433" s="244">
        <f>SUM(E434:E443)</f>
        <v>276.2</v>
      </c>
      <c r="F433" s="214">
        <f t="shared" si="14"/>
        <v>5.76000000000005</v>
      </c>
      <c r="G433" s="240"/>
    </row>
    <row r="434" s="192" customFormat="1" ht="27.75" customHeight="1" spans="1:7">
      <c r="A434" s="216"/>
      <c r="B434" s="220"/>
      <c r="C434" s="243" t="s">
        <v>145</v>
      </c>
      <c r="D434" s="136">
        <v>42.24</v>
      </c>
      <c r="E434" s="136">
        <v>48</v>
      </c>
      <c r="F434" s="214">
        <f t="shared" si="14"/>
        <v>5.76</v>
      </c>
      <c r="G434" s="240" t="s">
        <v>150</v>
      </c>
    </row>
    <row r="435" s="192" customFormat="1" ht="39" customHeight="1" spans="1:7">
      <c r="A435" s="216"/>
      <c r="B435" s="220"/>
      <c r="C435" s="135" t="s">
        <v>617</v>
      </c>
      <c r="D435" s="218">
        <v>39.8</v>
      </c>
      <c r="E435" s="218">
        <v>39.8</v>
      </c>
      <c r="F435" s="214">
        <f t="shared" si="14"/>
        <v>0</v>
      </c>
      <c r="G435" s="134" t="s">
        <v>618</v>
      </c>
    </row>
    <row r="436" s="192" customFormat="1" ht="27.75" customHeight="1" spans="1:7">
      <c r="A436" s="216"/>
      <c r="B436" s="220"/>
      <c r="C436" s="135" t="s">
        <v>619</v>
      </c>
      <c r="D436" s="218">
        <v>30</v>
      </c>
      <c r="E436" s="218">
        <v>30</v>
      </c>
      <c r="F436" s="214">
        <f t="shared" si="14"/>
        <v>0</v>
      </c>
      <c r="G436" s="134"/>
    </row>
    <row r="437" s="192" customFormat="1" ht="27.75" customHeight="1" spans="1:7">
      <c r="A437" s="216"/>
      <c r="B437" s="220"/>
      <c r="C437" s="135" t="s">
        <v>620</v>
      </c>
      <c r="D437" s="218">
        <v>16</v>
      </c>
      <c r="E437" s="218">
        <v>16</v>
      </c>
      <c r="F437" s="214">
        <f t="shared" si="14"/>
        <v>0</v>
      </c>
      <c r="G437" s="134"/>
    </row>
    <row r="438" s="192" customFormat="1" ht="27.75" customHeight="1" spans="1:7">
      <c r="A438" s="216"/>
      <c r="B438" s="220"/>
      <c r="C438" s="135" t="s">
        <v>621</v>
      </c>
      <c r="D438" s="218">
        <v>17</v>
      </c>
      <c r="E438" s="218">
        <v>17</v>
      </c>
      <c r="F438" s="214">
        <f t="shared" si="14"/>
        <v>0</v>
      </c>
      <c r="G438" s="134" t="s">
        <v>622</v>
      </c>
    </row>
    <row r="439" s="192" customFormat="1" ht="27.75" customHeight="1" spans="1:7">
      <c r="A439" s="216"/>
      <c r="B439" s="220"/>
      <c r="C439" s="135" t="s">
        <v>623</v>
      </c>
      <c r="D439" s="218">
        <v>30</v>
      </c>
      <c r="E439" s="218">
        <v>30</v>
      </c>
      <c r="F439" s="214">
        <f t="shared" si="14"/>
        <v>0</v>
      </c>
      <c r="G439" s="134"/>
    </row>
    <row r="440" s="192" customFormat="1" ht="27.75" customHeight="1" spans="1:7">
      <c r="A440" s="216"/>
      <c r="B440" s="220"/>
      <c r="C440" s="135" t="s">
        <v>624</v>
      </c>
      <c r="D440" s="218">
        <v>20</v>
      </c>
      <c r="E440" s="218">
        <v>20</v>
      </c>
      <c r="F440" s="214">
        <f t="shared" si="14"/>
        <v>0</v>
      </c>
      <c r="G440" s="134"/>
    </row>
    <row r="441" s="192" customFormat="1" ht="27.75" customHeight="1" spans="1:7">
      <c r="A441" s="216"/>
      <c r="B441" s="220"/>
      <c r="C441" s="135" t="s">
        <v>625</v>
      </c>
      <c r="D441" s="218">
        <v>6.4</v>
      </c>
      <c r="E441" s="218">
        <v>6.4</v>
      </c>
      <c r="F441" s="214">
        <f t="shared" si="14"/>
        <v>0</v>
      </c>
      <c r="G441" s="134"/>
    </row>
    <row r="442" s="192" customFormat="1" ht="27.75" customHeight="1" spans="1:7">
      <c r="A442" s="216"/>
      <c r="B442" s="220"/>
      <c r="C442" s="135" t="s">
        <v>626</v>
      </c>
      <c r="D442" s="218">
        <v>19</v>
      </c>
      <c r="E442" s="218">
        <v>19</v>
      </c>
      <c r="F442" s="214">
        <f t="shared" si="14"/>
        <v>0</v>
      </c>
      <c r="G442" s="134"/>
    </row>
    <row r="443" s="192" customFormat="1" ht="27.75" customHeight="1" spans="1:7">
      <c r="A443" s="216"/>
      <c r="B443" s="220"/>
      <c r="C443" s="245" t="s">
        <v>162</v>
      </c>
      <c r="D443" s="136">
        <v>50</v>
      </c>
      <c r="E443" s="136">
        <v>50</v>
      </c>
      <c r="F443" s="214">
        <f t="shared" si="14"/>
        <v>0</v>
      </c>
      <c r="G443" s="134" t="s">
        <v>163</v>
      </c>
    </row>
    <row r="444" s="191" customFormat="1" ht="27.75" customHeight="1" spans="1:7">
      <c r="A444" s="216" t="s">
        <v>627</v>
      </c>
      <c r="B444" s="212">
        <v>31</v>
      </c>
      <c r="C444" s="213" t="s">
        <v>144</v>
      </c>
      <c r="D444" s="244">
        <f>SUM(D445:D452)</f>
        <v>355.58</v>
      </c>
      <c r="E444" s="244">
        <f>SUM(E445:E452)</f>
        <v>316.18</v>
      </c>
      <c r="F444" s="214">
        <f t="shared" si="14"/>
        <v>-39.4</v>
      </c>
      <c r="G444" s="240"/>
    </row>
    <row r="445" s="192" customFormat="1" ht="27.75" customHeight="1" spans="1:7">
      <c r="A445" s="216"/>
      <c r="B445" s="220"/>
      <c r="C445" s="243" t="s">
        <v>145</v>
      </c>
      <c r="D445" s="136">
        <v>30</v>
      </c>
      <c r="E445" s="136">
        <v>37.2</v>
      </c>
      <c r="F445" s="214">
        <f t="shared" si="14"/>
        <v>7.2</v>
      </c>
      <c r="G445" s="240" t="s">
        <v>291</v>
      </c>
    </row>
    <row r="446" s="192" customFormat="1" ht="27.75" customHeight="1" spans="1:7">
      <c r="A446" s="216"/>
      <c r="B446" s="220"/>
      <c r="C446" s="135" t="s">
        <v>628</v>
      </c>
      <c r="D446" s="218">
        <v>203</v>
      </c>
      <c r="E446" s="218">
        <v>214.9</v>
      </c>
      <c r="F446" s="214">
        <f t="shared" si="14"/>
        <v>11.9</v>
      </c>
      <c r="G446" s="246" t="s">
        <v>629</v>
      </c>
    </row>
    <row r="447" s="192" customFormat="1" ht="27.75" customHeight="1" spans="1:7">
      <c r="A447" s="216"/>
      <c r="B447" s="220"/>
      <c r="C447" s="135" t="s">
        <v>630</v>
      </c>
      <c r="D447" s="218">
        <v>13.2</v>
      </c>
      <c r="E447" s="218">
        <v>13.2</v>
      </c>
      <c r="F447" s="214">
        <f t="shared" si="14"/>
        <v>0</v>
      </c>
      <c r="G447" s="246"/>
    </row>
    <row r="448" s="192" customFormat="1" ht="27.75" customHeight="1" spans="1:7">
      <c r="A448" s="216"/>
      <c r="B448" s="220"/>
      <c r="C448" s="135" t="s">
        <v>631</v>
      </c>
      <c r="D448" s="218">
        <v>20.98</v>
      </c>
      <c r="E448" s="218">
        <v>20.98</v>
      </c>
      <c r="F448" s="214">
        <f t="shared" si="14"/>
        <v>0</v>
      </c>
      <c r="G448" s="246" t="s">
        <v>632</v>
      </c>
    </row>
    <row r="449" s="192" customFormat="1" ht="27.75" customHeight="1" spans="1:7">
      <c r="A449" s="216"/>
      <c r="B449" s="220"/>
      <c r="C449" s="135" t="s">
        <v>633</v>
      </c>
      <c r="D449" s="218">
        <v>22.4</v>
      </c>
      <c r="E449" s="218">
        <v>22.4</v>
      </c>
      <c r="F449" s="214">
        <f t="shared" si="14"/>
        <v>0</v>
      </c>
      <c r="G449" s="246" t="s">
        <v>634</v>
      </c>
    </row>
    <row r="450" s="192" customFormat="1" ht="27.75" customHeight="1" spans="1:7">
      <c r="A450" s="216"/>
      <c r="B450" s="220"/>
      <c r="C450" s="135" t="s">
        <v>635</v>
      </c>
      <c r="D450" s="218">
        <v>6</v>
      </c>
      <c r="E450" s="218">
        <v>6</v>
      </c>
      <c r="F450" s="214">
        <f t="shared" si="14"/>
        <v>0</v>
      </c>
      <c r="G450" s="246"/>
    </row>
    <row r="451" s="192" customFormat="1" ht="27.75" customHeight="1" spans="1:7">
      <c r="A451" s="216"/>
      <c r="B451" s="220"/>
      <c r="C451" s="135" t="s">
        <v>449</v>
      </c>
      <c r="D451" s="218"/>
      <c r="E451" s="218">
        <v>1.5</v>
      </c>
      <c r="F451" s="214">
        <f t="shared" si="14"/>
        <v>1.5</v>
      </c>
      <c r="G451" s="246" t="s">
        <v>450</v>
      </c>
    </row>
    <row r="452" s="192" customFormat="1" ht="27.75" customHeight="1" spans="1:7">
      <c r="A452" s="216"/>
      <c r="B452" s="220"/>
      <c r="C452" s="135" t="s">
        <v>162</v>
      </c>
      <c r="D452" s="218">
        <v>60</v>
      </c>
      <c r="E452" s="218"/>
      <c r="F452" s="214">
        <f t="shared" si="14"/>
        <v>-60</v>
      </c>
      <c r="G452" s="246" t="s">
        <v>636</v>
      </c>
    </row>
    <row r="453" s="191" customFormat="1" ht="27.75" customHeight="1" spans="1:7">
      <c r="A453" s="216" t="s">
        <v>637</v>
      </c>
      <c r="B453" s="212">
        <v>67</v>
      </c>
      <c r="C453" s="213" t="s">
        <v>144</v>
      </c>
      <c r="D453" s="242">
        <f>SUM(D454:D506)</f>
        <v>8604.24</v>
      </c>
      <c r="E453" s="242">
        <f>SUM(E454:E506)</f>
        <v>9193.65</v>
      </c>
      <c r="F453" s="214">
        <f t="shared" si="14"/>
        <v>589.410000000002</v>
      </c>
      <c r="G453" s="134"/>
    </row>
    <row r="454" s="192" customFormat="1" ht="27.75" customHeight="1" spans="1:7">
      <c r="A454" s="216"/>
      <c r="B454" s="220"/>
      <c r="C454" s="135" t="s">
        <v>145</v>
      </c>
      <c r="D454" s="129">
        <v>82.8</v>
      </c>
      <c r="E454" s="129">
        <v>80.4</v>
      </c>
      <c r="F454" s="214">
        <f t="shared" si="14"/>
        <v>-2.39999999999999</v>
      </c>
      <c r="G454" s="134" t="s">
        <v>284</v>
      </c>
    </row>
    <row r="455" s="192" customFormat="1" ht="27.75" customHeight="1" spans="1:7">
      <c r="A455" s="216"/>
      <c r="B455" s="220"/>
      <c r="C455" s="135" t="s">
        <v>638</v>
      </c>
      <c r="D455" s="218">
        <v>16</v>
      </c>
      <c r="E455" s="218">
        <v>16</v>
      </c>
      <c r="F455" s="214">
        <f t="shared" si="14"/>
        <v>0</v>
      </c>
      <c r="G455" s="134"/>
    </row>
    <row r="456" s="192" customFormat="1" ht="27.75" customHeight="1" spans="1:7">
      <c r="A456" s="216"/>
      <c r="B456" s="220"/>
      <c r="C456" s="135" t="s">
        <v>639</v>
      </c>
      <c r="D456" s="218">
        <v>25</v>
      </c>
      <c r="E456" s="218">
        <v>25</v>
      </c>
      <c r="F456" s="214">
        <f t="shared" si="14"/>
        <v>0</v>
      </c>
      <c r="G456" s="134" t="s">
        <v>640</v>
      </c>
    </row>
    <row r="457" s="192" customFormat="1" ht="57.75" customHeight="1" spans="1:7">
      <c r="A457" s="216"/>
      <c r="B457" s="220"/>
      <c r="C457" s="135" t="s">
        <v>641</v>
      </c>
      <c r="D457" s="218">
        <v>67.2</v>
      </c>
      <c r="E457" s="218">
        <v>67.2</v>
      </c>
      <c r="F457" s="214">
        <f t="shared" si="14"/>
        <v>0</v>
      </c>
      <c r="G457" s="134" t="s">
        <v>642</v>
      </c>
    </row>
    <row r="458" s="192" customFormat="1" ht="36" customHeight="1" spans="1:7">
      <c r="A458" s="216"/>
      <c r="B458" s="220"/>
      <c r="C458" s="135" t="s">
        <v>643</v>
      </c>
      <c r="D458" s="218">
        <v>44</v>
      </c>
      <c r="E458" s="218">
        <v>44</v>
      </c>
      <c r="F458" s="214">
        <f t="shared" si="14"/>
        <v>0</v>
      </c>
      <c r="G458" s="134" t="s">
        <v>644</v>
      </c>
    </row>
    <row r="459" s="192" customFormat="1" ht="27" customHeight="1" spans="1:7">
      <c r="A459" s="216"/>
      <c r="B459" s="220"/>
      <c r="C459" s="135" t="s">
        <v>645</v>
      </c>
      <c r="D459" s="218">
        <v>100</v>
      </c>
      <c r="E459" s="218">
        <v>280</v>
      </c>
      <c r="F459" s="214">
        <f t="shared" si="14"/>
        <v>180</v>
      </c>
      <c r="G459" s="134" t="s">
        <v>646</v>
      </c>
    </row>
    <row r="460" s="192" customFormat="1" ht="27" customHeight="1" spans="1:7">
      <c r="A460" s="216"/>
      <c r="B460" s="220"/>
      <c r="C460" s="135" t="s">
        <v>647</v>
      </c>
      <c r="D460" s="218">
        <v>20</v>
      </c>
      <c r="E460" s="218">
        <v>20</v>
      </c>
      <c r="F460" s="214">
        <f t="shared" si="14"/>
        <v>0</v>
      </c>
      <c r="G460" s="134"/>
    </row>
    <row r="461" s="192" customFormat="1" ht="27" customHeight="1" spans="1:7">
      <c r="A461" s="216"/>
      <c r="B461" s="220"/>
      <c r="C461" s="135" t="s">
        <v>648</v>
      </c>
      <c r="D461" s="218">
        <v>21</v>
      </c>
      <c r="E461" s="218">
        <v>21</v>
      </c>
      <c r="F461" s="214">
        <f t="shared" si="14"/>
        <v>0</v>
      </c>
      <c r="G461" s="134" t="s">
        <v>649</v>
      </c>
    </row>
    <row r="462" s="192" customFormat="1" ht="27" customHeight="1" spans="1:7">
      <c r="A462" s="216"/>
      <c r="B462" s="220"/>
      <c r="C462" s="135" t="s">
        <v>650</v>
      </c>
      <c r="D462" s="218">
        <v>32</v>
      </c>
      <c r="E462" s="218">
        <v>32</v>
      </c>
      <c r="F462" s="214">
        <f t="shared" si="14"/>
        <v>0</v>
      </c>
      <c r="G462" s="134" t="s">
        <v>651</v>
      </c>
    </row>
    <row r="463" s="192" customFormat="1" ht="27" customHeight="1" spans="1:7">
      <c r="A463" s="216"/>
      <c r="B463" s="220"/>
      <c r="C463" s="135" t="s">
        <v>652</v>
      </c>
      <c r="D463" s="218">
        <v>215</v>
      </c>
      <c r="E463" s="218">
        <v>219</v>
      </c>
      <c r="F463" s="214">
        <f t="shared" si="14"/>
        <v>4</v>
      </c>
      <c r="G463" s="134" t="s">
        <v>653</v>
      </c>
    </row>
    <row r="464" s="192" customFormat="1" ht="27" customHeight="1" spans="1:7">
      <c r="A464" s="216"/>
      <c r="B464" s="220"/>
      <c r="C464" s="135" t="s">
        <v>654</v>
      </c>
      <c r="D464" s="218">
        <v>4.8</v>
      </c>
      <c r="E464" s="218">
        <v>4.8</v>
      </c>
      <c r="F464" s="214">
        <f t="shared" si="14"/>
        <v>0</v>
      </c>
      <c r="G464" s="134"/>
    </row>
    <row r="465" s="192" customFormat="1" ht="27" customHeight="1" spans="1:7">
      <c r="A465" s="216"/>
      <c r="B465" s="220"/>
      <c r="C465" s="135" t="s">
        <v>655</v>
      </c>
      <c r="D465" s="218">
        <v>488.7</v>
      </c>
      <c r="E465" s="218">
        <v>200</v>
      </c>
      <c r="F465" s="214">
        <f t="shared" si="14"/>
        <v>-288.7</v>
      </c>
      <c r="G465" s="134" t="s">
        <v>656</v>
      </c>
    </row>
    <row r="466" s="192" customFormat="1" ht="27" customHeight="1" spans="1:7">
      <c r="A466" s="216"/>
      <c r="B466" s="220"/>
      <c r="C466" s="135" t="s">
        <v>657</v>
      </c>
      <c r="D466" s="218">
        <v>80.75</v>
      </c>
      <c r="E466" s="218">
        <v>80.75</v>
      </c>
      <c r="F466" s="214">
        <f t="shared" si="14"/>
        <v>0</v>
      </c>
      <c r="G466" s="134" t="s">
        <v>188</v>
      </c>
    </row>
    <row r="467" s="192" customFormat="1" ht="46.5" customHeight="1" spans="1:7">
      <c r="A467" s="216"/>
      <c r="B467" s="220"/>
      <c r="C467" s="135" t="s">
        <v>658</v>
      </c>
      <c r="D467" s="218">
        <v>179</v>
      </c>
      <c r="E467" s="218">
        <v>184</v>
      </c>
      <c r="F467" s="214">
        <f t="shared" si="14"/>
        <v>5</v>
      </c>
      <c r="G467" s="134" t="s">
        <v>659</v>
      </c>
    </row>
    <row r="468" s="192" customFormat="1" ht="27" customHeight="1" spans="1:7">
      <c r="A468" s="216"/>
      <c r="B468" s="220"/>
      <c r="C468" s="135" t="s">
        <v>660</v>
      </c>
      <c r="D468" s="218">
        <v>346</v>
      </c>
      <c r="E468" s="218">
        <v>346</v>
      </c>
      <c r="F468" s="214">
        <f t="shared" si="14"/>
        <v>0</v>
      </c>
      <c r="G468" s="134" t="s">
        <v>661</v>
      </c>
    </row>
    <row r="469" s="192" customFormat="1" ht="38.25" customHeight="1" spans="1:7">
      <c r="A469" s="216"/>
      <c r="B469" s="220"/>
      <c r="C469" s="135" t="s">
        <v>662</v>
      </c>
      <c r="D469" s="218">
        <v>75</v>
      </c>
      <c r="E469" s="218">
        <v>69</v>
      </c>
      <c r="F469" s="214">
        <f t="shared" si="14"/>
        <v>-6</v>
      </c>
      <c r="G469" s="134" t="s">
        <v>663</v>
      </c>
    </row>
    <row r="470" s="192" customFormat="1" ht="27" customHeight="1" spans="1:7">
      <c r="A470" s="216"/>
      <c r="B470" s="220"/>
      <c r="C470" s="135" t="s">
        <v>664</v>
      </c>
      <c r="D470" s="218">
        <v>4</v>
      </c>
      <c r="E470" s="218">
        <v>4</v>
      </c>
      <c r="F470" s="214">
        <f t="shared" si="14"/>
        <v>0</v>
      </c>
      <c r="G470" s="134"/>
    </row>
    <row r="471" s="192" customFormat="1" ht="27" customHeight="1" spans="1:7">
      <c r="A471" s="216"/>
      <c r="B471" s="220"/>
      <c r="C471" s="135" t="s">
        <v>665</v>
      </c>
      <c r="D471" s="218">
        <v>21.6</v>
      </c>
      <c r="E471" s="218">
        <v>21.6</v>
      </c>
      <c r="F471" s="214">
        <f t="shared" si="14"/>
        <v>0</v>
      </c>
      <c r="G471" s="134" t="s">
        <v>666</v>
      </c>
    </row>
    <row r="472" s="192" customFormat="1" ht="27" customHeight="1" spans="1:7">
      <c r="A472" s="216"/>
      <c r="B472" s="220"/>
      <c r="C472" s="135" t="s">
        <v>667</v>
      </c>
      <c r="D472" s="218">
        <v>4</v>
      </c>
      <c r="E472" s="218">
        <v>4</v>
      </c>
      <c r="F472" s="214">
        <f t="shared" si="14"/>
        <v>0</v>
      </c>
      <c r="G472" s="134"/>
    </row>
    <row r="473" s="192" customFormat="1" ht="27" customHeight="1" spans="1:7">
      <c r="A473" s="216"/>
      <c r="B473" s="220"/>
      <c r="C473" s="135" t="s">
        <v>668</v>
      </c>
      <c r="D473" s="218">
        <v>1</v>
      </c>
      <c r="E473" s="218">
        <v>1</v>
      </c>
      <c r="F473" s="214">
        <f t="shared" si="14"/>
        <v>0</v>
      </c>
      <c r="G473" s="134"/>
    </row>
    <row r="474" s="192" customFormat="1" ht="27" customHeight="1" spans="1:7">
      <c r="A474" s="216"/>
      <c r="B474" s="220"/>
      <c r="C474" s="135" t="s">
        <v>669</v>
      </c>
      <c r="D474" s="218">
        <v>3.2</v>
      </c>
      <c r="E474" s="218">
        <v>3.2</v>
      </c>
      <c r="F474" s="214">
        <f t="shared" si="14"/>
        <v>0</v>
      </c>
      <c r="G474" s="134"/>
    </row>
    <row r="475" s="192" customFormat="1" ht="27" customHeight="1" spans="1:7">
      <c r="A475" s="216"/>
      <c r="B475" s="220"/>
      <c r="C475" s="135" t="s">
        <v>670</v>
      </c>
      <c r="D475" s="218">
        <v>1.6</v>
      </c>
      <c r="E475" s="218">
        <v>1.6</v>
      </c>
      <c r="F475" s="214">
        <f t="shared" si="14"/>
        <v>0</v>
      </c>
      <c r="G475" s="134"/>
    </row>
    <row r="476" s="192" customFormat="1" ht="27" customHeight="1" spans="1:7">
      <c r="A476" s="216"/>
      <c r="B476" s="220"/>
      <c r="C476" s="135" t="s">
        <v>671</v>
      </c>
      <c r="D476" s="218">
        <v>58</v>
      </c>
      <c r="E476" s="218">
        <v>58</v>
      </c>
      <c r="F476" s="214">
        <f t="shared" si="14"/>
        <v>0</v>
      </c>
      <c r="G476" s="134"/>
    </row>
    <row r="477" s="192" customFormat="1" ht="27" customHeight="1" spans="1:7">
      <c r="A477" s="216"/>
      <c r="B477" s="220"/>
      <c r="C477" s="135" t="s">
        <v>672</v>
      </c>
      <c r="D477" s="218">
        <v>74</v>
      </c>
      <c r="E477" s="218">
        <v>76</v>
      </c>
      <c r="F477" s="214">
        <f t="shared" si="14"/>
        <v>2</v>
      </c>
      <c r="G477" s="134" t="s">
        <v>673</v>
      </c>
    </row>
    <row r="478" s="192" customFormat="1" ht="27" customHeight="1" spans="1:7">
      <c r="A478" s="216"/>
      <c r="B478" s="220"/>
      <c r="C478" s="135" t="s">
        <v>674</v>
      </c>
      <c r="D478" s="218">
        <v>460</v>
      </c>
      <c r="E478" s="218"/>
      <c r="F478" s="214">
        <f t="shared" si="14"/>
        <v>-460</v>
      </c>
      <c r="G478" s="134" t="s">
        <v>172</v>
      </c>
    </row>
    <row r="479" s="192" customFormat="1" ht="27" customHeight="1" spans="1:7">
      <c r="A479" s="216"/>
      <c r="B479" s="220"/>
      <c r="C479" s="135" t="s">
        <v>675</v>
      </c>
      <c r="D479" s="218">
        <v>34.65</v>
      </c>
      <c r="E479" s="218">
        <v>34.65</v>
      </c>
      <c r="F479" s="214">
        <f>E479-D479</f>
        <v>0</v>
      </c>
      <c r="G479" s="134" t="s">
        <v>676</v>
      </c>
    </row>
    <row r="480" s="192" customFormat="1" ht="27" customHeight="1" spans="1:7">
      <c r="A480" s="216"/>
      <c r="B480" s="220"/>
      <c r="C480" s="135" t="s">
        <v>677</v>
      </c>
      <c r="D480" s="218">
        <v>800</v>
      </c>
      <c r="E480" s="218">
        <v>1200</v>
      </c>
      <c r="F480" s="214">
        <f t="shared" ref="F480:F513" si="15">E480-D480</f>
        <v>400</v>
      </c>
      <c r="G480" s="134" t="s">
        <v>678</v>
      </c>
    </row>
    <row r="481" s="192" customFormat="1" ht="27" customHeight="1" spans="1:7">
      <c r="A481" s="216"/>
      <c r="B481" s="220"/>
      <c r="C481" s="135" t="s">
        <v>679</v>
      </c>
      <c r="D481" s="218">
        <v>84</v>
      </c>
      <c r="E481" s="218">
        <v>54</v>
      </c>
      <c r="F481" s="214">
        <f t="shared" si="15"/>
        <v>-30</v>
      </c>
      <c r="G481" s="134" t="s">
        <v>680</v>
      </c>
    </row>
    <row r="482" s="192" customFormat="1" ht="27" customHeight="1" spans="1:7">
      <c r="A482" s="216"/>
      <c r="B482" s="220"/>
      <c r="C482" s="135" t="s">
        <v>681</v>
      </c>
      <c r="D482" s="218">
        <v>142.5</v>
      </c>
      <c r="E482" s="218">
        <v>142.5</v>
      </c>
      <c r="F482" s="214">
        <f t="shared" si="15"/>
        <v>0</v>
      </c>
      <c r="G482" s="134" t="s">
        <v>682</v>
      </c>
    </row>
    <row r="483" s="192" customFormat="1" ht="27" customHeight="1" spans="1:7">
      <c r="A483" s="216"/>
      <c r="B483" s="220"/>
      <c r="C483" s="135" t="s">
        <v>683</v>
      </c>
      <c r="D483" s="218">
        <v>30</v>
      </c>
      <c r="E483" s="218">
        <v>30</v>
      </c>
      <c r="F483" s="214">
        <f t="shared" si="15"/>
        <v>0</v>
      </c>
      <c r="G483" s="134" t="s">
        <v>684</v>
      </c>
    </row>
    <row r="484" s="192" customFormat="1" ht="27" customHeight="1" spans="1:7">
      <c r="A484" s="216"/>
      <c r="B484" s="220"/>
      <c r="C484" s="135" t="s">
        <v>685</v>
      </c>
      <c r="D484" s="218">
        <v>800</v>
      </c>
      <c r="E484" s="218">
        <v>800</v>
      </c>
      <c r="F484" s="214">
        <f t="shared" si="15"/>
        <v>0</v>
      </c>
      <c r="G484" s="134"/>
    </row>
    <row r="485" s="192" customFormat="1" ht="27" customHeight="1" spans="1:7">
      <c r="A485" s="216"/>
      <c r="B485" s="220"/>
      <c r="C485" s="135" t="s">
        <v>686</v>
      </c>
      <c r="D485" s="218">
        <v>520.38</v>
      </c>
      <c r="E485" s="218">
        <v>506.33</v>
      </c>
      <c r="F485" s="214">
        <f t="shared" si="15"/>
        <v>-14.05</v>
      </c>
      <c r="G485" s="134" t="s">
        <v>155</v>
      </c>
    </row>
    <row r="486" s="192" customFormat="1" ht="27" customHeight="1" spans="1:7">
      <c r="A486" s="216"/>
      <c r="B486" s="220"/>
      <c r="C486" s="135" t="s">
        <v>687</v>
      </c>
      <c r="D486" s="218">
        <v>307.65</v>
      </c>
      <c r="E486" s="218">
        <v>315.51</v>
      </c>
      <c r="F486" s="214">
        <f t="shared" si="15"/>
        <v>7.86000000000001</v>
      </c>
      <c r="G486" s="134"/>
    </row>
    <row r="487" s="192" customFormat="1" ht="27" customHeight="1" spans="1:7">
      <c r="A487" s="216"/>
      <c r="B487" s="220"/>
      <c r="C487" s="135" t="s">
        <v>688</v>
      </c>
      <c r="D487" s="218">
        <v>200</v>
      </c>
      <c r="E487" s="218">
        <v>200</v>
      </c>
      <c r="F487" s="214">
        <f t="shared" si="15"/>
        <v>0</v>
      </c>
      <c r="G487" s="134" t="s">
        <v>288</v>
      </c>
    </row>
    <row r="488" s="192" customFormat="1" ht="27" customHeight="1" spans="1:7">
      <c r="A488" s="216"/>
      <c r="B488" s="220"/>
      <c r="C488" s="135" t="s">
        <v>689</v>
      </c>
      <c r="D488" s="218">
        <v>86</v>
      </c>
      <c r="E488" s="218">
        <v>86</v>
      </c>
      <c r="F488" s="214">
        <f t="shared" si="15"/>
        <v>0</v>
      </c>
      <c r="G488" s="134" t="s">
        <v>690</v>
      </c>
    </row>
    <row r="489" s="192" customFormat="1" ht="27" customHeight="1" spans="1:7">
      <c r="A489" s="216"/>
      <c r="B489" s="220"/>
      <c r="C489" s="135" t="s">
        <v>691</v>
      </c>
      <c r="D489" s="218">
        <v>95</v>
      </c>
      <c r="E489" s="218">
        <v>95</v>
      </c>
      <c r="F489" s="214">
        <f t="shared" si="15"/>
        <v>0</v>
      </c>
      <c r="G489" s="134" t="s">
        <v>692</v>
      </c>
    </row>
    <row r="490" s="192" customFormat="1" ht="48.75" customHeight="1" spans="1:7">
      <c r="A490" s="216"/>
      <c r="B490" s="220"/>
      <c r="C490" s="135" t="s">
        <v>693</v>
      </c>
      <c r="D490" s="218">
        <v>150</v>
      </c>
      <c r="E490" s="218">
        <v>350</v>
      </c>
      <c r="F490" s="214">
        <f t="shared" si="15"/>
        <v>200</v>
      </c>
      <c r="G490" s="134" t="s">
        <v>694</v>
      </c>
    </row>
    <row r="491" s="192" customFormat="1" ht="27" customHeight="1" spans="1:7">
      <c r="A491" s="216"/>
      <c r="B491" s="220"/>
      <c r="C491" s="135" t="s">
        <v>695</v>
      </c>
      <c r="D491" s="218">
        <v>20</v>
      </c>
      <c r="E491" s="218">
        <v>20</v>
      </c>
      <c r="F491" s="214">
        <f t="shared" si="15"/>
        <v>0</v>
      </c>
      <c r="G491" s="134" t="s">
        <v>696</v>
      </c>
    </row>
    <row r="492" s="192" customFormat="1" ht="27" customHeight="1" spans="1:7">
      <c r="A492" s="216"/>
      <c r="B492" s="220"/>
      <c r="C492" s="135" t="s">
        <v>697</v>
      </c>
      <c r="D492" s="218">
        <v>30</v>
      </c>
      <c r="E492" s="218">
        <v>30</v>
      </c>
      <c r="F492" s="214">
        <f t="shared" si="15"/>
        <v>0</v>
      </c>
      <c r="G492" s="134" t="s">
        <v>155</v>
      </c>
    </row>
    <row r="493" s="192" customFormat="1" ht="27" customHeight="1" spans="1:7">
      <c r="A493" s="216"/>
      <c r="B493" s="220"/>
      <c r="C493" s="135" t="s">
        <v>698</v>
      </c>
      <c r="D493" s="218">
        <v>340</v>
      </c>
      <c r="E493" s="218">
        <v>340</v>
      </c>
      <c r="F493" s="214">
        <f t="shared" si="15"/>
        <v>0</v>
      </c>
      <c r="G493" s="134" t="s">
        <v>699</v>
      </c>
    </row>
    <row r="494" s="192" customFormat="1" ht="27" customHeight="1" spans="1:7">
      <c r="A494" s="216"/>
      <c r="B494" s="220"/>
      <c r="C494" s="135" t="s">
        <v>700</v>
      </c>
      <c r="D494" s="218">
        <v>300</v>
      </c>
      <c r="E494" s="218">
        <v>300</v>
      </c>
      <c r="F494" s="214">
        <f t="shared" si="15"/>
        <v>0</v>
      </c>
      <c r="G494" s="134" t="s">
        <v>155</v>
      </c>
    </row>
    <row r="495" s="192" customFormat="1" ht="27" customHeight="1" spans="1:7">
      <c r="A495" s="216"/>
      <c r="B495" s="220"/>
      <c r="C495" s="135" t="s">
        <v>701</v>
      </c>
      <c r="D495" s="218">
        <v>53</v>
      </c>
      <c r="E495" s="218">
        <v>60</v>
      </c>
      <c r="F495" s="214">
        <f t="shared" si="15"/>
        <v>7</v>
      </c>
      <c r="G495" s="134" t="s">
        <v>702</v>
      </c>
    </row>
    <row r="496" s="192" customFormat="1" ht="27" customHeight="1" spans="1:7">
      <c r="A496" s="216"/>
      <c r="B496" s="220"/>
      <c r="C496" s="135" t="s">
        <v>703</v>
      </c>
      <c r="D496" s="218">
        <v>30</v>
      </c>
      <c r="E496" s="218">
        <v>30</v>
      </c>
      <c r="F496" s="214">
        <f t="shared" si="15"/>
        <v>0</v>
      </c>
      <c r="G496" s="134" t="s">
        <v>704</v>
      </c>
    </row>
    <row r="497" s="192" customFormat="1" ht="48.75" customHeight="1" spans="1:7">
      <c r="A497" s="216"/>
      <c r="B497" s="220"/>
      <c r="C497" s="135" t="s">
        <v>705</v>
      </c>
      <c r="D497" s="218">
        <v>543</v>
      </c>
      <c r="E497" s="218">
        <v>150</v>
      </c>
      <c r="F497" s="214">
        <f t="shared" si="15"/>
        <v>-393</v>
      </c>
      <c r="G497" s="134" t="s">
        <v>706</v>
      </c>
    </row>
    <row r="498" s="192" customFormat="1" ht="27" customHeight="1" spans="1:7">
      <c r="A498" s="216"/>
      <c r="B498" s="220"/>
      <c r="C498" s="135" t="s">
        <v>707</v>
      </c>
      <c r="D498" s="218">
        <v>250.5</v>
      </c>
      <c r="E498" s="218">
        <v>250.5</v>
      </c>
      <c r="F498" s="214">
        <f t="shared" si="15"/>
        <v>0</v>
      </c>
      <c r="G498" s="134" t="s">
        <v>708</v>
      </c>
    </row>
    <row r="499" s="192" customFormat="1" ht="38.25" customHeight="1" spans="1:7">
      <c r="A499" s="216"/>
      <c r="B499" s="220"/>
      <c r="C499" s="135" t="s">
        <v>709</v>
      </c>
      <c r="D499" s="218">
        <v>375</v>
      </c>
      <c r="E499" s="218">
        <v>450</v>
      </c>
      <c r="F499" s="214">
        <f t="shared" si="15"/>
        <v>75</v>
      </c>
      <c r="G499" s="134" t="s">
        <v>710</v>
      </c>
    </row>
    <row r="500" s="192" customFormat="1" ht="27" customHeight="1" spans="1:7">
      <c r="A500" s="216"/>
      <c r="B500" s="220"/>
      <c r="C500" s="135" t="s">
        <v>711</v>
      </c>
      <c r="D500" s="218">
        <v>600</v>
      </c>
      <c r="E500" s="218">
        <v>600</v>
      </c>
      <c r="F500" s="214">
        <f t="shared" si="15"/>
        <v>0</v>
      </c>
      <c r="G500" s="134" t="s">
        <v>712</v>
      </c>
    </row>
    <row r="501" s="192" customFormat="1" ht="27" customHeight="1" spans="1:7">
      <c r="A501" s="216"/>
      <c r="B501" s="220"/>
      <c r="C501" s="135" t="s">
        <v>713</v>
      </c>
      <c r="D501" s="218">
        <v>70</v>
      </c>
      <c r="E501" s="218">
        <v>76</v>
      </c>
      <c r="F501" s="214">
        <f t="shared" si="15"/>
        <v>6</v>
      </c>
      <c r="G501" s="134" t="s">
        <v>188</v>
      </c>
    </row>
    <row r="502" s="192" customFormat="1" ht="27" customHeight="1" spans="1:7">
      <c r="A502" s="216"/>
      <c r="B502" s="220"/>
      <c r="C502" s="135" t="s">
        <v>714</v>
      </c>
      <c r="D502" s="218">
        <v>47.5</v>
      </c>
      <c r="E502" s="218">
        <v>47.5</v>
      </c>
      <c r="F502" s="214">
        <f t="shared" si="15"/>
        <v>0</v>
      </c>
      <c r="G502" s="134" t="s">
        <v>155</v>
      </c>
    </row>
    <row r="503" s="192" customFormat="1" ht="27" customHeight="1" spans="1:7">
      <c r="A503" s="216"/>
      <c r="B503" s="220"/>
      <c r="C503" s="135" t="s">
        <v>715</v>
      </c>
      <c r="D503" s="218">
        <v>34</v>
      </c>
      <c r="E503" s="218">
        <v>34</v>
      </c>
      <c r="F503" s="214">
        <f t="shared" si="15"/>
        <v>0</v>
      </c>
      <c r="G503" s="134" t="s">
        <v>155</v>
      </c>
    </row>
    <row r="504" s="192" customFormat="1" ht="27" customHeight="1" spans="1:7">
      <c r="A504" s="216"/>
      <c r="B504" s="220"/>
      <c r="C504" s="135" t="s">
        <v>716</v>
      </c>
      <c r="D504" s="218">
        <v>26.41</v>
      </c>
      <c r="E504" s="218">
        <v>24.1</v>
      </c>
      <c r="F504" s="214">
        <f t="shared" si="15"/>
        <v>-2.31</v>
      </c>
      <c r="G504" s="134" t="s">
        <v>717</v>
      </c>
    </row>
    <row r="505" s="192" customFormat="1" ht="46.5" customHeight="1" spans="1:7">
      <c r="A505" s="216"/>
      <c r="B505" s="220"/>
      <c r="C505" s="135" t="s">
        <v>718</v>
      </c>
      <c r="D505" s="218"/>
      <c r="E505" s="218">
        <v>40.03</v>
      </c>
      <c r="F505" s="214">
        <f t="shared" si="15"/>
        <v>40.03</v>
      </c>
      <c r="G505" s="134" t="s">
        <v>719</v>
      </c>
    </row>
    <row r="506" s="192" customFormat="1" ht="27" customHeight="1" spans="1:7">
      <c r="A506" s="216"/>
      <c r="B506" s="220"/>
      <c r="C506" s="135" t="s">
        <v>162</v>
      </c>
      <c r="D506" s="218">
        <v>210</v>
      </c>
      <c r="E506" s="218">
        <v>1068.98</v>
      </c>
      <c r="F506" s="214">
        <f t="shared" si="15"/>
        <v>858.98</v>
      </c>
      <c r="G506" s="134" t="s">
        <v>720</v>
      </c>
    </row>
    <row r="507" ht="27" customHeight="1" spans="1:7">
      <c r="A507" s="222" t="s">
        <v>721</v>
      </c>
      <c r="B507" s="212">
        <v>15</v>
      </c>
      <c r="C507" s="213" t="s">
        <v>144</v>
      </c>
      <c r="D507" s="147">
        <f>SUM(D508:D514)</f>
        <v>167.9</v>
      </c>
      <c r="E507" s="147">
        <f>SUM(E508:E514)</f>
        <v>189.1</v>
      </c>
      <c r="F507" s="214">
        <f t="shared" si="15"/>
        <v>21.2</v>
      </c>
      <c r="G507" s="134"/>
    </row>
    <row r="508" ht="27" customHeight="1" spans="1:7">
      <c r="A508" s="222"/>
      <c r="B508" s="223"/>
      <c r="C508" s="132" t="s">
        <v>145</v>
      </c>
      <c r="D508" s="136">
        <v>16.8</v>
      </c>
      <c r="E508" s="136">
        <v>18</v>
      </c>
      <c r="F508" s="214">
        <f t="shared" si="15"/>
        <v>1.2</v>
      </c>
      <c r="G508" s="134" t="s">
        <v>206</v>
      </c>
    </row>
    <row r="509" ht="27" customHeight="1" spans="1:7">
      <c r="A509" s="222"/>
      <c r="B509" s="223"/>
      <c r="C509" s="135" t="s">
        <v>722</v>
      </c>
      <c r="D509" s="218">
        <v>3</v>
      </c>
      <c r="E509" s="218">
        <v>3</v>
      </c>
      <c r="F509" s="214">
        <f t="shared" si="15"/>
        <v>0</v>
      </c>
      <c r="G509" s="134"/>
    </row>
    <row r="510" s="118" customFormat="1" ht="33" customHeight="1" spans="1:7">
      <c r="A510" s="222"/>
      <c r="B510" s="223"/>
      <c r="C510" s="134" t="s">
        <v>723</v>
      </c>
      <c r="D510" s="130">
        <v>118.36</v>
      </c>
      <c r="E510" s="130">
        <v>118.36</v>
      </c>
      <c r="F510" s="214">
        <f t="shared" si="15"/>
        <v>0</v>
      </c>
      <c r="G510" s="134" t="s">
        <v>724</v>
      </c>
    </row>
    <row r="511" ht="27" customHeight="1" spans="1:7">
      <c r="A511" s="222"/>
      <c r="B511" s="223"/>
      <c r="C511" s="135" t="s">
        <v>725</v>
      </c>
      <c r="D511" s="218">
        <v>15</v>
      </c>
      <c r="E511" s="218">
        <v>15</v>
      </c>
      <c r="F511" s="214">
        <f t="shared" si="15"/>
        <v>0</v>
      </c>
      <c r="G511" s="134"/>
    </row>
    <row r="512" ht="27" customHeight="1" spans="1:7">
      <c r="A512" s="222"/>
      <c r="B512" s="223"/>
      <c r="C512" s="135" t="s">
        <v>726</v>
      </c>
      <c r="D512" s="218">
        <v>5</v>
      </c>
      <c r="E512" s="218">
        <v>5</v>
      </c>
      <c r="F512" s="214">
        <f t="shared" si="15"/>
        <v>0</v>
      </c>
      <c r="G512" s="134" t="s">
        <v>727</v>
      </c>
    </row>
    <row r="513" ht="38.25" customHeight="1" spans="1:7">
      <c r="A513" s="222"/>
      <c r="B513" s="223"/>
      <c r="C513" s="135" t="s">
        <v>728</v>
      </c>
      <c r="D513" s="218"/>
      <c r="E513" s="218">
        <v>20</v>
      </c>
      <c r="F513" s="214">
        <f t="shared" si="15"/>
        <v>20</v>
      </c>
      <c r="G513" s="134" t="s">
        <v>729</v>
      </c>
    </row>
    <row r="514" ht="27" customHeight="1" spans="1:7">
      <c r="A514" s="222"/>
      <c r="B514" s="223"/>
      <c r="C514" s="135" t="s">
        <v>730</v>
      </c>
      <c r="D514" s="218">
        <v>9.74</v>
      </c>
      <c r="E514" s="218">
        <v>9.74</v>
      </c>
      <c r="F514" s="214">
        <f t="shared" ref="F514:F538" si="16">E514-D514</f>
        <v>0</v>
      </c>
      <c r="G514" s="134"/>
    </row>
    <row r="515" ht="27" customHeight="1" spans="1:7">
      <c r="A515" s="222" t="s">
        <v>731</v>
      </c>
      <c r="B515" s="212">
        <v>100</v>
      </c>
      <c r="C515" s="213" t="s">
        <v>144</v>
      </c>
      <c r="D515" s="237">
        <f>SUM(D516:D522)</f>
        <v>412.02</v>
      </c>
      <c r="E515" s="237">
        <f>SUM(E516:E522)</f>
        <v>451.02</v>
      </c>
      <c r="F515" s="214">
        <f t="shared" si="16"/>
        <v>39</v>
      </c>
      <c r="G515" s="247"/>
    </row>
    <row r="516" ht="27" customHeight="1" spans="1:7">
      <c r="A516" s="222"/>
      <c r="B516" s="212"/>
      <c r="C516" s="221" t="s">
        <v>145</v>
      </c>
      <c r="D516" s="136">
        <v>150.4</v>
      </c>
      <c r="E516" s="136">
        <v>142.4</v>
      </c>
      <c r="F516" s="214">
        <f t="shared" si="16"/>
        <v>-8</v>
      </c>
      <c r="G516" s="134" t="s">
        <v>165</v>
      </c>
    </row>
    <row r="517" ht="27" customHeight="1" spans="1:7">
      <c r="A517" s="222"/>
      <c r="B517" s="223"/>
      <c r="C517" s="135" t="s">
        <v>732</v>
      </c>
      <c r="D517" s="136">
        <v>26</v>
      </c>
      <c r="E517" s="136">
        <v>16</v>
      </c>
      <c r="F517" s="214">
        <f t="shared" si="16"/>
        <v>-10</v>
      </c>
      <c r="G517" s="134" t="s">
        <v>733</v>
      </c>
    </row>
    <row r="518" ht="27" customHeight="1" spans="1:7">
      <c r="A518" s="222"/>
      <c r="B518" s="223"/>
      <c r="C518" s="135" t="s">
        <v>734</v>
      </c>
      <c r="D518" s="136"/>
      <c r="E518" s="136">
        <v>36</v>
      </c>
      <c r="F518" s="214">
        <f t="shared" si="16"/>
        <v>36</v>
      </c>
      <c r="G518" s="134" t="s">
        <v>735</v>
      </c>
    </row>
    <row r="519" ht="27" customHeight="1" spans="1:7">
      <c r="A519" s="222"/>
      <c r="B519" s="223"/>
      <c r="C519" s="135" t="s">
        <v>736</v>
      </c>
      <c r="D519" s="136"/>
      <c r="E519" s="136">
        <v>60</v>
      </c>
      <c r="F519" s="214">
        <f t="shared" si="16"/>
        <v>60</v>
      </c>
      <c r="G519" s="134" t="s">
        <v>737</v>
      </c>
    </row>
    <row r="520" ht="27" customHeight="1" spans="1:7">
      <c r="A520" s="222"/>
      <c r="B520" s="223"/>
      <c r="C520" s="135" t="s">
        <v>738</v>
      </c>
      <c r="D520" s="136">
        <v>39</v>
      </c>
      <c r="E520" s="136"/>
      <c r="F520" s="214">
        <f t="shared" si="16"/>
        <v>-39</v>
      </c>
      <c r="G520" s="134" t="s">
        <v>172</v>
      </c>
    </row>
    <row r="521" ht="27" customHeight="1" spans="1:7">
      <c r="A521" s="222"/>
      <c r="B521" s="212"/>
      <c r="C521" s="217" t="s">
        <v>739</v>
      </c>
      <c r="D521" s="218">
        <v>82.62</v>
      </c>
      <c r="E521" s="218">
        <v>82.62</v>
      </c>
      <c r="F521" s="214">
        <f t="shared" si="16"/>
        <v>0</v>
      </c>
      <c r="G521" s="219"/>
    </row>
    <row r="522" ht="27" customHeight="1" spans="1:7">
      <c r="A522" s="222"/>
      <c r="B522" s="212"/>
      <c r="C522" s="217" t="s">
        <v>162</v>
      </c>
      <c r="D522" s="218">
        <v>114</v>
      </c>
      <c r="E522" s="218">
        <v>114</v>
      </c>
      <c r="F522" s="214">
        <f t="shared" si="16"/>
        <v>0</v>
      </c>
      <c r="G522" s="219" t="s">
        <v>163</v>
      </c>
    </row>
    <row r="523" ht="27" customHeight="1" spans="1:7">
      <c r="A523" s="222" t="s">
        <v>740</v>
      </c>
      <c r="B523" s="212">
        <v>33</v>
      </c>
      <c r="C523" s="213" t="s">
        <v>144</v>
      </c>
      <c r="D523" s="214">
        <f>SUM(D524:D532)</f>
        <v>423.63</v>
      </c>
      <c r="E523" s="214">
        <f>SUM(E524:E532)</f>
        <v>453.13</v>
      </c>
      <c r="F523" s="214">
        <f t="shared" si="16"/>
        <v>29.5</v>
      </c>
      <c r="G523" s="134"/>
    </row>
    <row r="524" ht="27" customHeight="1" spans="1:7">
      <c r="A524" s="222"/>
      <c r="B524" s="223"/>
      <c r="C524" s="132" t="s">
        <v>145</v>
      </c>
      <c r="D524" s="136">
        <v>52.8</v>
      </c>
      <c r="E524" s="136">
        <v>52.8</v>
      </c>
      <c r="F524" s="214">
        <f t="shared" si="16"/>
        <v>0</v>
      </c>
      <c r="G524" s="134"/>
    </row>
    <row r="525" ht="27" customHeight="1" spans="1:7">
      <c r="A525" s="222"/>
      <c r="B525" s="223"/>
      <c r="C525" s="217" t="s">
        <v>741</v>
      </c>
      <c r="D525" s="218">
        <v>92</v>
      </c>
      <c r="E525" s="218">
        <v>135</v>
      </c>
      <c r="F525" s="214">
        <f t="shared" si="16"/>
        <v>43</v>
      </c>
      <c r="G525" s="219" t="s">
        <v>742</v>
      </c>
    </row>
    <row r="526" ht="27" customHeight="1" spans="1:7">
      <c r="A526" s="222"/>
      <c r="B526" s="223"/>
      <c r="C526" s="217" t="s">
        <v>743</v>
      </c>
      <c r="D526" s="218">
        <v>55</v>
      </c>
      <c r="E526" s="218">
        <v>55</v>
      </c>
      <c r="F526" s="214">
        <f t="shared" si="16"/>
        <v>0</v>
      </c>
      <c r="G526" s="219"/>
    </row>
    <row r="527" ht="27" customHeight="1" spans="1:7">
      <c r="A527" s="222"/>
      <c r="B527" s="223"/>
      <c r="C527" s="217" t="s">
        <v>744</v>
      </c>
      <c r="D527" s="218">
        <v>99.83</v>
      </c>
      <c r="E527" s="218"/>
      <c r="F527" s="214">
        <f t="shared" si="16"/>
        <v>-99.83</v>
      </c>
      <c r="G527" s="134" t="s">
        <v>172</v>
      </c>
    </row>
    <row r="528" ht="33" customHeight="1" spans="1:7">
      <c r="A528" s="222"/>
      <c r="B528" s="223"/>
      <c r="C528" s="217" t="s">
        <v>745</v>
      </c>
      <c r="D528" s="218">
        <v>100</v>
      </c>
      <c r="E528" s="218">
        <v>100</v>
      </c>
      <c r="F528" s="214">
        <f t="shared" si="16"/>
        <v>0</v>
      </c>
      <c r="G528" s="134" t="s">
        <v>746</v>
      </c>
    </row>
    <row r="529" ht="33" customHeight="1" spans="1:7">
      <c r="A529" s="222"/>
      <c r="B529" s="223"/>
      <c r="C529" s="217" t="s">
        <v>747</v>
      </c>
      <c r="D529" s="218"/>
      <c r="E529" s="218">
        <v>21.32</v>
      </c>
      <c r="F529" s="214">
        <f t="shared" si="16"/>
        <v>21.32</v>
      </c>
      <c r="G529" s="134" t="s">
        <v>748</v>
      </c>
    </row>
    <row r="530" ht="33" customHeight="1" spans="1:7">
      <c r="A530" s="222"/>
      <c r="B530" s="223"/>
      <c r="C530" s="217" t="s">
        <v>749</v>
      </c>
      <c r="D530" s="218"/>
      <c r="E530" s="218">
        <v>7.2</v>
      </c>
      <c r="F530" s="214">
        <f t="shared" si="16"/>
        <v>7.2</v>
      </c>
      <c r="G530" s="134" t="s">
        <v>750</v>
      </c>
    </row>
    <row r="531" ht="33" customHeight="1" spans="1:7">
      <c r="A531" s="222"/>
      <c r="B531" s="223"/>
      <c r="C531" s="217" t="s">
        <v>751</v>
      </c>
      <c r="D531" s="218"/>
      <c r="E531" s="218">
        <v>51.81</v>
      </c>
      <c r="F531" s="214">
        <f t="shared" si="16"/>
        <v>51.81</v>
      </c>
      <c r="G531" s="134" t="s">
        <v>752</v>
      </c>
    </row>
    <row r="532" ht="27" customHeight="1" spans="1:7">
      <c r="A532" s="222"/>
      <c r="B532" s="223"/>
      <c r="C532" s="217" t="s">
        <v>162</v>
      </c>
      <c r="D532" s="218">
        <v>24</v>
      </c>
      <c r="E532" s="218">
        <v>30</v>
      </c>
      <c r="F532" s="214">
        <f t="shared" si="16"/>
        <v>6</v>
      </c>
      <c r="G532" s="134" t="s">
        <v>163</v>
      </c>
    </row>
    <row r="533" ht="27" customHeight="1" spans="1:7">
      <c r="A533" s="222" t="s">
        <v>753</v>
      </c>
      <c r="B533" s="212">
        <v>34</v>
      </c>
      <c r="C533" s="213" t="s">
        <v>144</v>
      </c>
      <c r="D533" s="229">
        <f>SUM(D534:D537)</f>
        <v>121.91</v>
      </c>
      <c r="E533" s="229">
        <f>SUM(E534:E537)</f>
        <v>163.45</v>
      </c>
      <c r="F533" s="214">
        <f t="shared" si="16"/>
        <v>41.54</v>
      </c>
      <c r="G533" s="140"/>
    </row>
    <row r="534" ht="27" customHeight="1" spans="1:7">
      <c r="A534" s="222"/>
      <c r="B534" s="212"/>
      <c r="C534" s="132" t="s">
        <v>145</v>
      </c>
      <c r="D534" s="136">
        <v>38.4</v>
      </c>
      <c r="E534" s="136">
        <v>40.8</v>
      </c>
      <c r="F534" s="214">
        <f t="shared" si="16"/>
        <v>2.4</v>
      </c>
      <c r="G534" s="134" t="s">
        <v>179</v>
      </c>
    </row>
    <row r="535" ht="27" customHeight="1" spans="1:7">
      <c r="A535" s="222"/>
      <c r="B535" s="223"/>
      <c r="C535" s="135" t="s">
        <v>754</v>
      </c>
      <c r="D535" s="136">
        <v>39.51</v>
      </c>
      <c r="E535" s="136">
        <v>39.51</v>
      </c>
      <c r="F535" s="214">
        <f t="shared" si="16"/>
        <v>0</v>
      </c>
      <c r="G535" s="132" t="s">
        <v>755</v>
      </c>
    </row>
    <row r="536" ht="27" customHeight="1" spans="1:7">
      <c r="A536" s="222"/>
      <c r="B536" s="223"/>
      <c r="C536" s="135" t="s">
        <v>449</v>
      </c>
      <c r="D536" s="136"/>
      <c r="E536" s="136">
        <v>39.14</v>
      </c>
      <c r="F536" s="214">
        <f t="shared" si="16"/>
        <v>39.14</v>
      </c>
      <c r="G536" s="132" t="s">
        <v>450</v>
      </c>
    </row>
    <row r="537" ht="27" customHeight="1" spans="1:7">
      <c r="A537" s="222"/>
      <c r="B537" s="223"/>
      <c r="C537" s="135" t="s">
        <v>162</v>
      </c>
      <c r="D537" s="136">
        <v>44</v>
      </c>
      <c r="E537" s="136">
        <v>44</v>
      </c>
      <c r="F537" s="214">
        <f t="shared" ref="F537:F600" si="17">E537-D537</f>
        <v>0</v>
      </c>
      <c r="G537" s="134" t="s">
        <v>163</v>
      </c>
    </row>
    <row r="538" ht="27" customHeight="1" spans="1:7">
      <c r="A538" s="222" t="s">
        <v>756</v>
      </c>
      <c r="B538" s="212">
        <v>1</v>
      </c>
      <c r="C538" s="213" t="s">
        <v>144</v>
      </c>
      <c r="D538" s="214">
        <f>SUM(D539:D541)</f>
        <v>197.9</v>
      </c>
      <c r="E538" s="214">
        <f>SUM(E539:E541)</f>
        <v>227.9</v>
      </c>
      <c r="F538" s="214">
        <f t="shared" si="17"/>
        <v>30</v>
      </c>
      <c r="G538" s="134"/>
    </row>
    <row r="539" ht="27" customHeight="1" spans="1:7">
      <c r="A539" s="222"/>
      <c r="B539" s="223"/>
      <c r="C539" s="221" t="s">
        <v>145</v>
      </c>
      <c r="D539" s="136">
        <v>0.96</v>
      </c>
      <c r="E539" s="136">
        <v>0.96</v>
      </c>
      <c r="F539" s="214">
        <f t="shared" si="17"/>
        <v>0</v>
      </c>
      <c r="G539" s="134"/>
    </row>
    <row r="540" ht="27" customHeight="1" spans="1:7">
      <c r="A540" s="222"/>
      <c r="B540" s="223"/>
      <c r="C540" s="217" t="s">
        <v>757</v>
      </c>
      <c r="D540" s="218">
        <v>66.94</v>
      </c>
      <c r="E540" s="218">
        <v>66.94</v>
      </c>
      <c r="F540" s="214">
        <f t="shared" si="17"/>
        <v>0</v>
      </c>
      <c r="G540" s="219"/>
    </row>
    <row r="541" ht="27" customHeight="1" spans="1:7">
      <c r="A541" s="222"/>
      <c r="B541" s="223"/>
      <c r="C541" s="217" t="s">
        <v>162</v>
      </c>
      <c r="D541" s="218">
        <v>130</v>
      </c>
      <c r="E541" s="218">
        <v>160</v>
      </c>
      <c r="F541" s="214">
        <f t="shared" si="17"/>
        <v>30</v>
      </c>
      <c r="G541" s="219" t="s">
        <v>163</v>
      </c>
    </row>
    <row r="542" ht="27" customHeight="1" spans="1:7">
      <c r="A542" s="222" t="s">
        <v>758</v>
      </c>
      <c r="B542" s="212">
        <v>3</v>
      </c>
      <c r="C542" s="213" t="s">
        <v>144</v>
      </c>
      <c r="D542" s="224">
        <f>SUM(D543:D544)</f>
        <v>19.8</v>
      </c>
      <c r="E542" s="224">
        <f>SUM(E543:E544)</f>
        <v>19.8</v>
      </c>
      <c r="F542" s="214">
        <f t="shared" si="17"/>
        <v>0</v>
      </c>
      <c r="G542" s="134"/>
    </row>
    <row r="543" ht="27" customHeight="1" spans="1:7">
      <c r="A543" s="222"/>
      <c r="B543" s="223"/>
      <c r="C543" s="221" t="s">
        <v>145</v>
      </c>
      <c r="D543" s="136">
        <v>1.92</v>
      </c>
      <c r="E543" s="136">
        <v>1.92</v>
      </c>
      <c r="F543" s="214">
        <f t="shared" si="17"/>
        <v>0</v>
      </c>
      <c r="G543" s="134"/>
    </row>
    <row r="544" ht="36" customHeight="1" spans="1:7">
      <c r="A544" s="222"/>
      <c r="B544" s="223"/>
      <c r="C544" s="221" t="s">
        <v>759</v>
      </c>
      <c r="D544" s="136">
        <v>17.88</v>
      </c>
      <c r="E544" s="136">
        <v>17.88</v>
      </c>
      <c r="F544" s="214">
        <f t="shared" si="17"/>
        <v>0</v>
      </c>
      <c r="G544" s="134" t="s">
        <v>760</v>
      </c>
    </row>
    <row r="545" ht="27" customHeight="1" spans="1:7">
      <c r="A545" s="222" t="s">
        <v>761</v>
      </c>
      <c r="B545" s="212">
        <v>5</v>
      </c>
      <c r="C545" s="213" t="s">
        <v>144</v>
      </c>
      <c r="D545" s="214">
        <f>SUM(D546:D548)</f>
        <v>57.64</v>
      </c>
      <c r="E545" s="214">
        <f>SUM(E546:E548)</f>
        <v>57.64</v>
      </c>
      <c r="F545" s="214">
        <f t="shared" si="17"/>
        <v>0</v>
      </c>
      <c r="G545" s="134"/>
    </row>
    <row r="546" ht="27" customHeight="1" spans="1:7">
      <c r="A546" s="222"/>
      <c r="B546" s="223"/>
      <c r="C546" s="221" t="s">
        <v>145</v>
      </c>
      <c r="D546" s="136">
        <v>2.88</v>
      </c>
      <c r="E546" s="136">
        <v>2.88</v>
      </c>
      <c r="F546" s="214">
        <f t="shared" si="17"/>
        <v>0</v>
      </c>
      <c r="G546" s="134"/>
    </row>
    <row r="547" ht="27" customHeight="1" spans="1:7">
      <c r="A547" s="222"/>
      <c r="B547" s="223"/>
      <c r="C547" s="217" t="s">
        <v>762</v>
      </c>
      <c r="D547" s="218">
        <v>11.76</v>
      </c>
      <c r="E547" s="218">
        <v>11.76</v>
      </c>
      <c r="F547" s="214">
        <f t="shared" si="17"/>
        <v>0</v>
      </c>
      <c r="G547" s="219"/>
    </row>
    <row r="548" ht="27" customHeight="1" spans="1:7">
      <c r="A548" s="222"/>
      <c r="B548" s="223"/>
      <c r="C548" s="217" t="s">
        <v>574</v>
      </c>
      <c r="D548" s="218">
        <v>43</v>
      </c>
      <c r="E548" s="218">
        <v>43</v>
      </c>
      <c r="F548" s="214">
        <f t="shared" si="17"/>
        <v>0</v>
      </c>
      <c r="G548" s="219" t="s">
        <v>163</v>
      </c>
    </row>
    <row r="549" ht="27" customHeight="1" spans="1:7">
      <c r="A549" s="222" t="s">
        <v>763</v>
      </c>
      <c r="B549" s="212">
        <v>3</v>
      </c>
      <c r="C549" s="213" t="s">
        <v>144</v>
      </c>
      <c r="D549" s="214">
        <f>SUM(D550:D552)</f>
        <v>171.7</v>
      </c>
      <c r="E549" s="214">
        <f>SUM(E550:E552)</f>
        <v>171.7</v>
      </c>
      <c r="F549" s="214">
        <f t="shared" si="17"/>
        <v>0</v>
      </c>
      <c r="G549" s="134"/>
    </row>
    <row r="550" ht="27" customHeight="1" spans="1:7">
      <c r="A550" s="222"/>
      <c r="B550" s="223"/>
      <c r="C550" s="221" t="s">
        <v>145</v>
      </c>
      <c r="D550" s="136">
        <v>2.88</v>
      </c>
      <c r="E550" s="136">
        <v>2.88</v>
      </c>
      <c r="F550" s="214">
        <f t="shared" si="17"/>
        <v>0</v>
      </c>
      <c r="G550" s="134"/>
    </row>
    <row r="551" ht="27" customHeight="1" spans="1:7">
      <c r="A551" s="222"/>
      <c r="B551" s="223"/>
      <c r="C551" s="217" t="s">
        <v>764</v>
      </c>
      <c r="D551" s="218">
        <v>43.82</v>
      </c>
      <c r="E551" s="218">
        <v>43.82</v>
      </c>
      <c r="F551" s="214">
        <f t="shared" si="17"/>
        <v>0</v>
      </c>
      <c r="G551" s="134"/>
    </row>
    <row r="552" ht="27" customHeight="1" spans="1:7">
      <c r="A552" s="222"/>
      <c r="B552" s="223"/>
      <c r="C552" s="217" t="s">
        <v>162</v>
      </c>
      <c r="D552" s="218">
        <v>125</v>
      </c>
      <c r="E552" s="218">
        <v>125</v>
      </c>
      <c r="F552" s="214">
        <f t="shared" si="17"/>
        <v>0</v>
      </c>
      <c r="G552" s="134" t="s">
        <v>163</v>
      </c>
    </row>
    <row r="553" ht="27" customHeight="1" spans="1:7">
      <c r="A553" s="222" t="s">
        <v>765</v>
      </c>
      <c r="B553" s="212">
        <v>27</v>
      </c>
      <c r="C553" s="213" t="s">
        <v>144</v>
      </c>
      <c r="D553" s="214">
        <f>SUM(D554:D555)</f>
        <v>41.28</v>
      </c>
      <c r="E553" s="214">
        <f>SUM(E554:E555)</f>
        <v>47.04</v>
      </c>
      <c r="F553" s="214">
        <f t="shared" si="17"/>
        <v>5.76000000000001</v>
      </c>
      <c r="G553" s="134"/>
    </row>
    <row r="554" ht="27" customHeight="1" spans="1:7">
      <c r="A554" s="222"/>
      <c r="B554" s="223"/>
      <c r="C554" s="132" t="s">
        <v>145</v>
      </c>
      <c r="D554" s="136">
        <v>20.16</v>
      </c>
      <c r="E554" s="136">
        <v>25.92</v>
      </c>
      <c r="F554" s="214">
        <f t="shared" si="17"/>
        <v>5.76</v>
      </c>
      <c r="G554" s="134" t="s">
        <v>150</v>
      </c>
    </row>
    <row r="555" ht="27" customHeight="1" spans="1:7">
      <c r="A555" s="222"/>
      <c r="B555" s="223"/>
      <c r="C555" s="135" t="s">
        <v>766</v>
      </c>
      <c r="D555" s="136">
        <v>21.12</v>
      </c>
      <c r="E555" s="136">
        <v>21.12</v>
      </c>
      <c r="F555" s="214">
        <f t="shared" si="17"/>
        <v>0</v>
      </c>
      <c r="G555" s="134"/>
    </row>
    <row r="556" ht="27" customHeight="1" spans="1:7">
      <c r="A556" s="222" t="s">
        <v>767</v>
      </c>
      <c r="B556" s="212">
        <v>8</v>
      </c>
      <c r="C556" s="213" t="s">
        <v>144</v>
      </c>
      <c r="D556" s="214">
        <f>SUM(D557:D558)</f>
        <v>26</v>
      </c>
      <c r="E556" s="214">
        <f>SUM(E557:E558)</f>
        <v>46.4</v>
      </c>
      <c r="F556" s="214">
        <f t="shared" si="17"/>
        <v>20.4</v>
      </c>
      <c r="G556" s="134"/>
    </row>
    <row r="557" ht="27" customHeight="1" spans="1:7">
      <c r="A557" s="222"/>
      <c r="B557" s="223"/>
      <c r="C557" s="132" t="s">
        <v>145</v>
      </c>
      <c r="D557" s="136">
        <v>7.2</v>
      </c>
      <c r="E557" s="136">
        <v>9.6</v>
      </c>
      <c r="F557" s="214">
        <f t="shared" si="17"/>
        <v>2.4</v>
      </c>
      <c r="G557" s="134" t="s">
        <v>179</v>
      </c>
    </row>
    <row r="558" ht="35.25" customHeight="1" spans="1:7">
      <c r="A558" s="222"/>
      <c r="B558" s="223"/>
      <c r="C558" s="135" t="s">
        <v>768</v>
      </c>
      <c r="D558" s="136">
        <v>18.8</v>
      </c>
      <c r="E558" s="136">
        <v>36.8</v>
      </c>
      <c r="F558" s="214">
        <f t="shared" si="17"/>
        <v>18</v>
      </c>
      <c r="G558" s="132" t="s">
        <v>769</v>
      </c>
    </row>
    <row r="559" ht="27" customHeight="1" spans="1:256">
      <c r="A559" s="216" t="s">
        <v>770</v>
      </c>
      <c r="B559" s="212">
        <v>25</v>
      </c>
      <c r="C559" s="213" t="s">
        <v>144</v>
      </c>
      <c r="D559" s="147">
        <f>SUM(D560:D563)</f>
        <v>143.07</v>
      </c>
      <c r="E559" s="147">
        <f>SUM(E560:E563)</f>
        <v>143.07</v>
      </c>
      <c r="F559" s="214">
        <f t="shared" si="17"/>
        <v>0</v>
      </c>
      <c r="G559" s="219"/>
      <c r="H559" s="120"/>
      <c r="I559" s="120"/>
      <c r="J559" s="120"/>
      <c r="K559" s="120"/>
      <c r="L559" s="120"/>
      <c r="M559" s="120"/>
      <c r="N559" s="120"/>
      <c r="O559" s="120"/>
      <c r="P559" s="120"/>
      <c r="Q559" s="120"/>
      <c r="R559" s="120"/>
      <c r="S559" s="120"/>
      <c r="T559" s="120"/>
      <c r="U559" s="120"/>
      <c r="V559" s="120"/>
      <c r="W559" s="120"/>
      <c r="X559" s="120"/>
      <c r="Y559" s="120"/>
      <c r="Z559" s="120"/>
      <c r="AA559" s="120"/>
      <c r="AB559" s="120"/>
      <c r="AC559" s="120"/>
      <c r="AD559" s="120"/>
      <c r="AE559" s="120"/>
      <c r="AF559" s="120"/>
      <c r="AG559" s="120"/>
      <c r="AH559" s="120"/>
      <c r="AI559" s="120"/>
      <c r="AJ559" s="120"/>
      <c r="AK559" s="120"/>
      <c r="AL559" s="120"/>
      <c r="AM559" s="120"/>
      <c r="AN559" s="120"/>
      <c r="AO559" s="120"/>
      <c r="AP559" s="120"/>
      <c r="AQ559" s="120"/>
      <c r="AR559" s="120"/>
      <c r="AS559" s="120"/>
      <c r="AT559" s="120"/>
      <c r="AU559" s="120"/>
      <c r="AV559" s="120"/>
      <c r="AW559" s="120"/>
      <c r="AX559" s="120"/>
      <c r="AY559" s="120"/>
      <c r="AZ559" s="120"/>
      <c r="BA559" s="120"/>
      <c r="BB559" s="120"/>
      <c r="BC559" s="120"/>
      <c r="BD559" s="120"/>
      <c r="BE559" s="120"/>
      <c r="BF559" s="120"/>
      <c r="BG559" s="120"/>
      <c r="BH559" s="120"/>
      <c r="BI559" s="120"/>
      <c r="BJ559" s="120"/>
      <c r="BK559" s="120"/>
      <c r="BL559" s="120"/>
      <c r="BM559" s="120"/>
      <c r="BN559" s="120"/>
      <c r="BO559" s="120"/>
      <c r="BP559" s="120"/>
      <c r="BQ559" s="120"/>
      <c r="BR559" s="120"/>
      <c r="BS559" s="120"/>
      <c r="BT559" s="120"/>
      <c r="BU559" s="120"/>
      <c r="BV559" s="120"/>
      <c r="BW559" s="120"/>
      <c r="BX559" s="120"/>
      <c r="BY559" s="120"/>
      <c r="BZ559" s="120"/>
      <c r="CA559" s="120"/>
      <c r="CB559" s="120"/>
      <c r="CC559" s="120"/>
      <c r="CD559" s="120"/>
      <c r="CE559" s="120"/>
      <c r="CF559" s="120"/>
      <c r="CG559" s="120"/>
      <c r="CH559" s="120"/>
      <c r="CI559" s="120"/>
      <c r="CJ559" s="120"/>
      <c r="CK559" s="120"/>
      <c r="CL559" s="120"/>
      <c r="CM559" s="120"/>
      <c r="CN559" s="120"/>
      <c r="CO559" s="120"/>
      <c r="CP559" s="120"/>
      <c r="CQ559" s="120"/>
      <c r="CR559" s="120"/>
      <c r="CS559" s="120"/>
      <c r="CT559" s="120"/>
      <c r="CU559" s="120"/>
      <c r="CV559" s="120"/>
      <c r="CW559" s="120"/>
      <c r="CX559" s="120"/>
      <c r="CY559" s="120"/>
      <c r="CZ559" s="120"/>
      <c r="DA559" s="120"/>
      <c r="DB559" s="120"/>
      <c r="DC559" s="120"/>
      <c r="DD559" s="120"/>
      <c r="DE559" s="120"/>
      <c r="DF559" s="120"/>
      <c r="DG559" s="120"/>
      <c r="DH559" s="120"/>
      <c r="DI559" s="120"/>
      <c r="DJ559" s="120"/>
      <c r="DK559" s="120"/>
      <c r="DL559" s="120"/>
      <c r="DM559" s="120"/>
      <c r="DN559" s="120"/>
      <c r="DO559" s="120"/>
      <c r="DP559" s="120"/>
      <c r="DQ559" s="120"/>
      <c r="DR559" s="120"/>
      <c r="DS559" s="120"/>
      <c r="DT559" s="120"/>
      <c r="DU559" s="120"/>
      <c r="DV559" s="120"/>
      <c r="DW559" s="120"/>
      <c r="DX559" s="120"/>
      <c r="DY559" s="120"/>
      <c r="DZ559" s="120"/>
      <c r="EA559" s="120"/>
      <c r="EB559" s="120"/>
      <c r="EC559" s="120"/>
      <c r="ED559" s="120"/>
      <c r="EE559" s="120"/>
      <c r="EF559" s="120"/>
      <c r="EG559" s="120"/>
      <c r="EH559" s="120"/>
      <c r="EI559" s="120"/>
      <c r="EJ559" s="120"/>
      <c r="EK559" s="120"/>
      <c r="EL559" s="120"/>
      <c r="EM559" s="120"/>
      <c r="EN559" s="120"/>
      <c r="EO559" s="120"/>
      <c r="EP559" s="120"/>
      <c r="EQ559" s="120"/>
      <c r="ER559" s="120"/>
      <c r="ES559" s="120"/>
      <c r="ET559" s="120"/>
      <c r="EU559" s="120"/>
      <c r="EV559" s="120"/>
      <c r="EW559" s="120"/>
      <c r="EX559" s="120"/>
      <c r="EY559" s="120"/>
      <c r="EZ559" s="120"/>
      <c r="FA559" s="120"/>
      <c r="FB559" s="120"/>
      <c r="FC559" s="120"/>
      <c r="FD559" s="120"/>
      <c r="FE559" s="120"/>
      <c r="FF559" s="120"/>
      <c r="FG559" s="120"/>
      <c r="FH559" s="120"/>
      <c r="FI559" s="120"/>
      <c r="FJ559" s="120"/>
      <c r="FK559" s="120"/>
      <c r="FL559" s="120"/>
      <c r="FM559" s="120"/>
      <c r="FN559" s="120"/>
      <c r="FO559" s="120"/>
      <c r="FP559" s="120"/>
      <c r="FQ559" s="120"/>
      <c r="FR559" s="120"/>
      <c r="FS559" s="120"/>
      <c r="FT559" s="120"/>
      <c r="FU559" s="120"/>
      <c r="FV559" s="120"/>
      <c r="FW559" s="120"/>
      <c r="FX559" s="120"/>
      <c r="FY559" s="120"/>
      <c r="FZ559" s="120"/>
      <c r="GA559" s="120"/>
      <c r="GB559" s="120"/>
      <c r="GC559" s="120"/>
      <c r="GD559" s="120"/>
      <c r="GE559" s="120"/>
      <c r="GF559" s="120"/>
      <c r="GG559" s="120"/>
      <c r="GH559" s="120"/>
      <c r="GI559" s="120"/>
      <c r="GJ559" s="120"/>
      <c r="GK559" s="120"/>
      <c r="GL559" s="120"/>
      <c r="GM559" s="120"/>
      <c r="GN559" s="120"/>
      <c r="GO559" s="120"/>
      <c r="GP559" s="120"/>
      <c r="GQ559" s="120"/>
      <c r="GR559" s="120"/>
      <c r="GS559" s="120"/>
      <c r="GT559" s="120"/>
      <c r="GU559" s="120"/>
      <c r="GV559" s="120"/>
      <c r="GW559" s="120"/>
      <c r="GX559" s="120"/>
      <c r="GY559" s="120"/>
      <c r="GZ559" s="120"/>
      <c r="HA559" s="120"/>
      <c r="HB559" s="120"/>
      <c r="HC559" s="120"/>
      <c r="HD559" s="120"/>
      <c r="HE559" s="120"/>
      <c r="HF559" s="120"/>
      <c r="HG559" s="120"/>
      <c r="HH559" s="120"/>
      <c r="HI559" s="120"/>
      <c r="HJ559" s="120"/>
      <c r="HK559" s="120"/>
      <c r="HL559" s="120"/>
      <c r="HM559" s="120"/>
      <c r="HN559" s="120"/>
      <c r="HO559" s="120"/>
      <c r="HP559" s="120"/>
      <c r="HQ559" s="120"/>
      <c r="HR559" s="120"/>
      <c r="HS559" s="120"/>
      <c r="HT559" s="120"/>
      <c r="HU559" s="120"/>
      <c r="HV559" s="120"/>
      <c r="HW559" s="120"/>
      <c r="HX559" s="120"/>
      <c r="HY559" s="120"/>
      <c r="HZ559" s="120"/>
      <c r="IA559" s="120"/>
      <c r="IB559" s="120"/>
      <c r="IC559" s="120"/>
      <c r="ID559" s="120"/>
      <c r="IE559" s="120"/>
      <c r="IF559" s="120"/>
      <c r="IG559" s="120"/>
      <c r="IH559" s="120"/>
      <c r="II559" s="120"/>
      <c r="IJ559" s="120"/>
      <c r="IK559" s="120"/>
      <c r="IL559" s="120"/>
      <c r="IM559" s="120"/>
      <c r="IN559" s="120"/>
      <c r="IO559" s="120"/>
      <c r="IP559" s="120"/>
      <c r="IQ559" s="120"/>
      <c r="IR559" s="120"/>
      <c r="IS559" s="120"/>
      <c r="IT559" s="120"/>
      <c r="IU559" s="120"/>
      <c r="IV559" s="120"/>
    </row>
    <row r="560" ht="27" customHeight="1" spans="1:256">
      <c r="A560" s="216"/>
      <c r="B560" s="220"/>
      <c r="C560" s="217" t="s">
        <v>145</v>
      </c>
      <c r="D560" s="136">
        <v>28.8</v>
      </c>
      <c r="E560" s="136">
        <v>28.8</v>
      </c>
      <c r="F560" s="214">
        <f t="shared" si="17"/>
        <v>0</v>
      </c>
      <c r="G560" s="219" t="s">
        <v>771</v>
      </c>
      <c r="H560" s="120"/>
      <c r="I560" s="120"/>
      <c r="J560" s="120"/>
      <c r="K560" s="120"/>
      <c r="L560" s="120"/>
      <c r="M560" s="120"/>
      <c r="N560" s="120"/>
      <c r="O560" s="120"/>
      <c r="P560" s="120"/>
      <c r="Q560" s="120"/>
      <c r="R560" s="120"/>
      <c r="S560" s="120"/>
      <c r="T560" s="120"/>
      <c r="U560" s="120"/>
      <c r="V560" s="120"/>
      <c r="W560" s="120"/>
      <c r="X560" s="120"/>
      <c r="Y560" s="120"/>
      <c r="Z560" s="120"/>
      <c r="AA560" s="120"/>
      <c r="AB560" s="120"/>
      <c r="AC560" s="120"/>
      <c r="AD560" s="120"/>
      <c r="AE560" s="120"/>
      <c r="AF560" s="120"/>
      <c r="AG560" s="120"/>
      <c r="AH560" s="120"/>
      <c r="AI560" s="120"/>
      <c r="AJ560" s="120"/>
      <c r="AK560" s="120"/>
      <c r="AL560" s="120"/>
      <c r="AM560" s="120"/>
      <c r="AN560" s="120"/>
      <c r="AO560" s="120"/>
      <c r="AP560" s="120"/>
      <c r="AQ560" s="120"/>
      <c r="AR560" s="120"/>
      <c r="AS560" s="120"/>
      <c r="AT560" s="120"/>
      <c r="AU560" s="120"/>
      <c r="AV560" s="120"/>
      <c r="AW560" s="120"/>
      <c r="AX560" s="120"/>
      <c r="AY560" s="120"/>
      <c r="AZ560" s="120"/>
      <c r="BA560" s="120"/>
      <c r="BB560" s="120"/>
      <c r="BC560" s="120"/>
      <c r="BD560" s="120"/>
      <c r="BE560" s="120"/>
      <c r="BF560" s="120"/>
      <c r="BG560" s="120"/>
      <c r="BH560" s="120"/>
      <c r="BI560" s="120"/>
      <c r="BJ560" s="120"/>
      <c r="BK560" s="120"/>
      <c r="BL560" s="120"/>
      <c r="BM560" s="120"/>
      <c r="BN560" s="120"/>
      <c r="BO560" s="120"/>
      <c r="BP560" s="120"/>
      <c r="BQ560" s="120"/>
      <c r="BR560" s="120"/>
      <c r="BS560" s="120"/>
      <c r="BT560" s="120"/>
      <c r="BU560" s="120"/>
      <c r="BV560" s="120"/>
      <c r="BW560" s="120"/>
      <c r="BX560" s="120"/>
      <c r="BY560" s="120"/>
      <c r="BZ560" s="120"/>
      <c r="CA560" s="120"/>
      <c r="CB560" s="120"/>
      <c r="CC560" s="120"/>
      <c r="CD560" s="120"/>
      <c r="CE560" s="120"/>
      <c r="CF560" s="120"/>
      <c r="CG560" s="120"/>
      <c r="CH560" s="120"/>
      <c r="CI560" s="120"/>
      <c r="CJ560" s="120"/>
      <c r="CK560" s="120"/>
      <c r="CL560" s="120"/>
      <c r="CM560" s="120"/>
      <c r="CN560" s="120"/>
      <c r="CO560" s="120"/>
      <c r="CP560" s="120"/>
      <c r="CQ560" s="120"/>
      <c r="CR560" s="120"/>
      <c r="CS560" s="120"/>
      <c r="CT560" s="120"/>
      <c r="CU560" s="120"/>
      <c r="CV560" s="120"/>
      <c r="CW560" s="120"/>
      <c r="CX560" s="120"/>
      <c r="CY560" s="120"/>
      <c r="CZ560" s="120"/>
      <c r="DA560" s="120"/>
      <c r="DB560" s="120"/>
      <c r="DC560" s="120"/>
      <c r="DD560" s="120"/>
      <c r="DE560" s="120"/>
      <c r="DF560" s="120"/>
      <c r="DG560" s="120"/>
      <c r="DH560" s="120"/>
      <c r="DI560" s="120"/>
      <c r="DJ560" s="120"/>
      <c r="DK560" s="120"/>
      <c r="DL560" s="120"/>
      <c r="DM560" s="120"/>
      <c r="DN560" s="120"/>
      <c r="DO560" s="120"/>
      <c r="DP560" s="120"/>
      <c r="DQ560" s="120"/>
      <c r="DR560" s="120"/>
      <c r="DS560" s="120"/>
      <c r="DT560" s="120"/>
      <c r="DU560" s="120"/>
      <c r="DV560" s="120"/>
      <c r="DW560" s="120"/>
      <c r="DX560" s="120"/>
      <c r="DY560" s="120"/>
      <c r="DZ560" s="120"/>
      <c r="EA560" s="120"/>
      <c r="EB560" s="120"/>
      <c r="EC560" s="120"/>
      <c r="ED560" s="120"/>
      <c r="EE560" s="120"/>
      <c r="EF560" s="120"/>
      <c r="EG560" s="120"/>
      <c r="EH560" s="120"/>
      <c r="EI560" s="120"/>
      <c r="EJ560" s="120"/>
      <c r="EK560" s="120"/>
      <c r="EL560" s="120"/>
      <c r="EM560" s="120"/>
      <c r="EN560" s="120"/>
      <c r="EO560" s="120"/>
      <c r="EP560" s="120"/>
      <c r="EQ560" s="120"/>
      <c r="ER560" s="120"/>
      <c r="ES560" s="120"/>
      <c r="ET560" s="120"/>
      <c r="EU560" s="120"/>
      <c r="EV560" s="120"/>
      <c r="EW560" s="120"/>
      <c r="EX560" s="120"/>
      <c r="EY560" s="120"/>
      <c r="EZ560" s="120"/>
      <c r="FA560" s="120"/>
      <c r="FB560" s="120"/>
      <c r="FC560" s="120"/>
      <c r="FD560" s="120"/>
      <c r="FE560" s="120"/>
      <c r="FF560" s="120"/>
      <c r="FG560" s="120"/>
      <c r="FH560" s="120"/>
      <c r="FI560" s="120"/>
      <c r="FJ560" s="120"/>
      <c r="FK560" s="120"/>
      <c r="FL560" s="120"/>
      <c r="FM560" s="120"/>
      <c r="FN560" s="120"/>
      <c r="FO560" s="120"/>
      <c r="FP560" s="120"/>
      <c r="FQ560" s="120"/>
      <c r="FR560" s="120"/>
      <c r="FS560" s="120"/>
      <c r="FT560" s="120"/>
      <c r="FU560" s="120"/>
      <c r="FV560" s="120"/>
      <c r="FW560" s="120"/>
      <c r="FX560" s="120"/>
      <c r="FY560" s="120"/>
      <c r="FZ560" s="120"/>
      <c r="GA560" s="120"/>
      <c r="GB560" s="120"/>
      <c r="GC560" s="120"/>
      <c r="GD560" s="120"/>
      <c r="GE560" s="120"/>
      <c r="GF560" s="120"/>
      <c r="GG560" s="120"/>
      <c r="GH560" s="120"/>
      <c r="GI560" s="120"/>
      <c r="GJ560" s="120"/>
      <c r="GK560" s="120"/>
      <c r="GL560" s="120"/>
      <c r="GM560" s="120"/>
      <c r="GN560" s="120"/>
      <c r="GO560" s="120"/>
      <c r="GP560" s="120"/>
      <c r="GQ560" s="120"/>
      <c r="GR560" s="120"/>
      <c r="GS560" s="120"/>
      <c r="GT560" s="120"/>
      <c r="GU560" s="120"/>
      <c r="GV560" s="120"/>
      <c r="GW560" s="120"/>
      <c r="GX560" s="120"/>
      <c r="GY560" s="120"/>
      <c r="GZ560" s="120"/>
      <c r="HA560" s="120"/>
      <c r="HB560" s="120"/>
      <c r="HC560" s="120"/>
      <c r="HD560" s="120"/>
      <c r="HE560" s="120"/>
      <c r="HF560" s="120"/>
      <c r="HG560" s="120"/>
      <c r="HH560" s="120"/>
      <c r="HI560" s="120"/>
      <c r="HJ560" s="120"/>
      <c r="HK560" s="120"/>
      <c r="HL560" s="120"/>
      <c r="HM560" s="120"/>
      <c r="HN560" s="120"/>
      <c r="HO560" s="120"/>
      <c r="HP560" s="120"/>
      <c r="HQ560" s="120"/>
      <c r="HR560" s="120"/>
      <c r="HS560" s="120"/>
      <c r="HT560" s="120"/>
      <c r="HU560" s="120"/>
      <c r="HV560" s="120"/>
      <c r="HW560" s="120"/>
      <c r="HX560" s="120"/>
      <c r="HY560" s="120"/>
      <c r="HZ560" s="120"/>
      <c r="IA560" s="120"/>
      <c r="IB560" s="120"/>
      <c r="IC560" s="120"/>
      <c r="ID560" s="120"/>
      <c r="IE560" s="120"/>
      <c r="IF560" s="120"/>
      <c r="IG560" s="120"/>
      <c r="IH560" s="120"/>
      <c r="II560" s="120"/>
      <c r="IJ560" s="120"/>
      <c r="IK560" s="120"/>
      <c r="IL560" s="120"/>
      <c r="IM560" s="120"/>
      <c r="IN560" s="120"/>
      <c r="IO560" s="120"/>
      <c r="IP560" s="120"/>
      <c r="IQ560" s="120"/>
      <c r="IR560" s="120"/>
      <c r="IS560" s="120"/>
      <c r="IT560" s="120"/>
      <c r="IU560" s="120"/>
      <c r="IV560" s="120"/>
    </row>
    <row r="561" ht="42.75" customHeight="1" spans="1:256">
      <c r="A561" s="216"/>
      <c r="B561" s="220"/>
      <c r="C561" s="217" t="s">
        <v>772</v>
      </c>
      <c r="D561" s="218">
        <v>30.7</v>
      </c>
      <c r="E561" s="218">
        <v>30.7</v>
      </c>
      <c r="F561" s="214">
        <f t="shared" si="17"/>
        <v>0</v>
      </c>
      <c r="G561" s="134" t="s">
        <v>773</v>
      </c>
      <c r="H561" s="120"/>
      <c r="I561" s="120"/>
      <c r="J561" s="120"/>
      <c r="K561" s="120"/>
      <c r="L561" s="120"/>
      <c r="M561" s="120"/>
      <c r="N561" s="120"/>
      <c r="O561" s="120"/>
      <c r="P561" s="120"/>
      <c r="Q561" s="120"/>
      <c r="R561" s="120"/>
      <c r="S561" s="120"/>
      <c r="T561" s="120"/>
      <c r="U561" s="120"/>
      <c r="V561" s="120"/>
      <c r="W561" s="120"/>
      <c r="X561" s="120"/>
      <c r="Y561" s="120"/>
      <c r="Z561" s="120"/>
      <c r="AA561" s="120"/>
      <c r="AB561" s="120"/>
      <c r="AC561" s="120"/>
      <c r="AD561" s="120"/>
      <c r="AE561" s="120"/>
      <c r="AF561" s="120"/>
      <c r="AG561" s="120"/>
      <c r="AH561" s="120"/>
      <c r="AI561" s="120"/>
      <c r="AJ561" s="120"/>
      <c r="AK561" s="120"/>
      <c r="AL561" s="120"/>
      <c r="AM561" s="120"/>
      <c r="AN561" s="120"/>
      <c r="AO561" s="120"/>
      <c r="AP561" s="120"/>
      <c r="AQ561" s="120"/>
      <c r="AR561" s="120"/>
      <c r="AS561" s="120"/>
      <c r="AT561" s="120"/>
      <c r="AU561" s="120"/>
      <c r="AV561" s="120"/>
      <c r="AW561" s="120"/>
      <c r="AX561" s="120"/>
      <c r="AY561" s="120"/>
      <c r="AZ561" s="120"/>
      <c r="BA561" s="120"/>
      <c r="BB561" s="120"/>
      <c r="BC561" s="120"/>
      <c r="BD561" s="120"/>
      <c r="BE561" s="120"/>
      <c r="BF561" s="120"/>
      <c r="BG561" s="120"/>
      <c r="BH561" s="120"/>
      <c r="BI561" s="120"/>
      <c r="BJ561" s="120"/>
      <c r="BK561" s="120"/>
      <c r="BL561" s="120"/>
      <c r="BM561" s="120"/>
      <c r="BN561" s="120"/>
      <c r="BO561" s="120"/>
      <c r="BP561" s="120"/>
      <c r="BQ561" s="120"/>
      <c r="BR561" s="120"/>
      <c r="BS561" s="120"/>
      <c r="BT561" s="120"/>
      <c r="BU561" s="120"/>
      <c r="BV561" s="120"/>
      <c r="BW561" s="120"/>
      <c r="BX561" s="120"/>
      <c r="BY561" s="120"/>
      <c r="BZ561" s="120"/>
      <c r="CA561" s="120"/>
      <c r="CB561" s="120"/>
      <c r="CC561" s="120"/>
      <c r="CD561" s="120"/>
      <c r="CE561" s="120"/>
      <c r="CF561" s="120"/>
      <c r="CG561" s="120"/>
      <c r="CH561" s="120"/>
      <c r="CI561" s="120"/>
      <c r="CJ561" s="120"/>
      <c r="CK561" s="120"/>
      <c r="CL561" s="120"/>
      <c r="CM561" s="120"/>
      <c r="CN561" s="120"/>
      <c r="CO561" s="120"/>
      <c r="CP561" s="120"/>
      <c r="CQ561" s="120"/>
      <c r="CR561" s="120"/>
      <c r="CS561" s="120"/>
      <c r="CT561" s="120"/>
      <c r="CU561" s="120"/>
      <c r="CV561" s="120"/>
      <c r="CW561" s="120"/>
      <c r="CX561" s="120"/>
      <c r="CY561" s="120"/>
      <c r="CZ561" s="120"/>
      <c r="DA561" s="120"/>
      <c r="DB561" s="120"/>
      <c r="DC561" s="120"/>
      <c r="DD561" s="120"/>
      <c r="DE561" s="120"/>
      <c r="DF561" s="120"/>
      <c r="DG561" s="120"/>
      <c r="DH561" s="120"/>
      <c r="DI561" s="120"/>
      <c r="DJ561" s="120"/>
      <c r="DK561" s="120"/>
      <c r="DL561" s="120"/>
      <c r="DM561" s="120"/>
      <c r="DN561" s="120"/>
      <c r="DO561" s="120"/>
      <c r="DP561" s="120"/>
      <c r="DQ561" s="120"/>
      <c r="DR561" s="120"/>
      <c r="DS561" s="120"/>
      <c r="DT561" s="120"/>
      <c r="DU561" s="120"/>
      <c r="DV561" s="120"/>
      <c r="DW561" s="120"/>
      <c r="DX561" s="120"/>
      <c r="DY561" s="120"/>
      <c r="DZ561" s="120"/>
      <c r="EA561" s="120"/>
      <c r="EB561" s="120"/>
      <c r="EC561" s="120"/>
      <c r="ED561" s="120"/>
      <c r="EE561" s="120"/>
      <c r="EF561" s="120"/>
      <c r="EG561" s="120"/>
      <c r="EH561" s="120"/>
      <c r="EI561" s="120"/>
      <c r="EJ561" s="120"/>
      <c r="EK561" s="120"/>
      <c r="EL561" s="120"/>
      <c r="EM561" s="120"/>
      <c r="EN561" s="120"/>
      <c r="EO561" s="120"/>
      <c r="EP561" s="120"/>
      <c r="EQ561" s="120"/>
      <c r="ER561" s="120"/>
      <c r="ES561" s="120"/>
      <c r="ET561" s="120"/>
      <c r="EU561" s="120"/>
      <c r="EV561" s="120"/>
      <c r="EW561" s="120"/>
      <c r="EX561" s="120"/>
      <c r="EY561" s="120"/>
      <c r="EZ561" s="120"/>
      <c r="FA561" s="120"/>
      <c r="FB561" s="120"/>
      <c r="FC561" s="120"/>
      <c r="FD561" s="120"/>
      <c r="FE561" s="120"/>
      <c r="FF561" s="120"/>
      <c r="FG561" s="120"/>
      <c r="FH561" s="120"/>
      <c r="FI561" s="120"/>
      <c r="FJ561" s="120"/>
      <c r="FK561" s="120"/>
      <c r="FL561" s="120"/>
      <c r="FM561" s="120"/>
      <c r="FN561" s="120"/>
      <c r="FO561" s="120"/>
      <c r="FP561" s="120"/>
      <c r="FQ561" s="120"/>
      <c r="FR561" s="120"/>
      <c r="FS561" s="120"/>
      <c r="FT561" s="120"/>
      <c r="FU561" s="120"/>
      <c r="FV561" s="120"/>
      <c r="FW561" s="120"/>
      <c r="FX561" s="120"/>
      <c r="FY561" s="120"/>
      <c r="FZ561" s="120"/>
      <c r="GA561" s="120"/>
      <c r="GB561" s="120"/>
      <c r="GC561" s="120"/>
      <c r="GD561" s="120"/>
      <c r="GE561" s="120"/>
      <c r="GF561" s="120"/>
      <c r="GG561" s="120"/>
      <c r="GH561" s="120"/>
      <c r="GI561" s="120"/>
      <c r="GJ561" s="120"/>
      <c r="GK561" s="120"/>
      <c r="GL561" s="120"/>
      <c r="GM561" s="120"/>
      <c r="GN561" s="120"/>
      <c r="GO561" s="120"/>
      <c r="GP561" s="120"/>
      <c r="GQ561" s="120"/>
      <c r="GR561" s="120"/>
      <c r="GS561" s="120"/>
      <c r="GT561" s="120"/>
      <c r="GU561" s="120"/>
      <c r="GV561" s="120"/>
      <c r="GW561" s="120"/>
      <c r="GX561" s="120"/>
      <c r="GY561" s="120"/>
      <c r="GZ561" s="120"/>
      <c r="HA561" s="120"/>
      <c r="HB561" s="120"/>
      <c r="HC561" s="120"/>
      <c r="HD561" s="120"/>
      <c r="HE561" s="120"/>
      <c r="HF561" s="120"/>
      <c r="HG561" s="120"/>
      <c r="HH561" s="120"/>
      <c r="HI561" s="120"/>
      <c r="HJ561" s="120"/>
      <c r="HK561" s="120"/>
      <c r="HL561" s="120"/>
      <c r="HM561" s="120"/>
      <c r="HN561" s="120"/>
      <c r="HO561" s="120"/>
      <c r="HP561" s="120"/>
      <c r="HQ561" s="120"/>
      <c r="HR561" s="120"/>
      <c r="HS561" s="120"/>
      <c r="HT561" s="120"/>
      <c r="HU561" s="120"/>
      <c r="HV561" s="120"/>
      <c r="HW561" s="120"/>
      <c r="HX561" s="120"/>
      <c r="HY561" s="120"/>
      <c r="HZ561" s="120"/>
      <c r="IA561" s="120"/>
      <c r="IB561" s="120"/>
      <c r="IC561" s="120"/>
      <c r="ID561" s="120"/>
      <c r="IE561" s="120"/>
      <c r="IF561" s="120"/>
      <c r="IG561" s="120"/>
      <c r="IH561" s="120"/>
      <c r="II561" s="120"/>
      <c r="IJ561" s="120"/>
      <c r="IK561" s="120"/>
      <c r="IL561" s="120"/>
      <c r="IM561" s="120"/>
      <c r="IN561" s="120"/>
      <c r="IO561" s="120"/>
      <c r="IP561" s="120"/>
      <c r="IQ561" s="120"/>
      <c r="IR561" s="120"/>
      <c r="IS561" s="120"/>
      <c r="IT561" s="120"/>
      <c r="IU561" s="120"/>
      <c r="IV561" s="120"/>
    </row>
    <row r="562" ht="27" customHeight="1" spans="1:256">
      <c r="A562" s="216"/>
      <c r="B562" s="220"/>
      <c r="C562" s="217" t="s">
        <v>162</v>
      </c>
      <c r="D562" s="218">
        <v>4.2</v>
      </c>
      <c r="E562" s="218">
        <v>4.2</v>
      </c>
      <c r="F562" s="214">
        <f t="shared" si="17"/>
        <v>0</v>
      </c>
      <c r="G562" s="248" t="s">
        <v>163</v>
      </c>
      <c r="H562" s="120"/>
      <c r="I562" s="120"/>
      <c r="J562" s="120"/>
      <c r="K562" s="120"/>
      <c r="L562" s="120"/>
      <c r="M562" s="120"/>
      <c r="N562" s="120"/>
      <c r="O562" s="120"/>
      <c r="P562" s="120"/>
      <c r="Q562" s="120"/>
      <c r="R562" s="120"/>
      <c r="S562" s="120"/>
      <c r="T562" s="120"/>
      <c r="U562" s="120"/>
      <c r="V562" s="120"/>
      <c r="W562" s="120"/>
      <c r="X562" s="120"/>
      <c r="Y562" s="120"/>
      <c r="Z562" s="120"/>
      <c r="AA562" s="120"/>
      <c r="AB562" s="120"/>
      <c r="AC562" s="120"/>
      <c r="AD562" s="120"/>
      <c r="AE562" s="120"/>
      <c r="AF562" s="120"/>
      <c r="AG562" s="120"/>
      <c r="AH562" s="120"/>
      <c r="AI562" s="120"/>
      <c r="AJ562" s="120"/>
      <c r="AK562" s="120"/>
      <c r="AL562" s="120"/>
      <c r="AM562" s="120"/>
      <c r="AN562" s="120"/>
      <c r="AO562" s="120"/>
      <c r="AP562" s="120"/>
      <c r="AQ562" s="120"/>
      <c r="AR562" s="120"/>
      <c r="AS562" s="120"/>
      <c r="AT562" s="120"/>
      <c r="AU562" s="120"/>
      <c r="AV562" s="120"/>
      <c r="AW562" s="120"/>
      <c r="AX562" s="120"/>
      <c r="AY562" s="120"/>
      <c r="AZ562" s="120"/>
      <c r="BA562" s="120"/>
      <c r="BB562" s="120"/>
      <c r="BC562" s="120"/>
      <c r="BD562" s="120"/>
      <c r="BE562" s="120"/>
      <c r="BF562" s="120"/>
      <c r="BG562" s="120"/>
      <c r="BH562" s="120"/>
      <c r="BI562" s="120"/>
      <c r="BJ562" s="120"/>
      <c r="BK562" s="120"/>
      <c r="BL562" s="120"/>
      <c r="BM562" s="120"/>
      <c r="BN562" s="120"/>
      <c r="BO562" s="120"/>
      <c r="BP562" s="120"/>
      <c r="BQ562" s="120"/>
      <c r="BR562" s="120"/>
      <c r="BS562" s="120"/>
      <c r="BT562" s="120"/>
      <c r="BU562" s="120"/>
      <c r="BV562" s="120"/>
      <c r="BW562" s="120"/>
      <c r="BX562" s="120"/>
      <c r="BY562" s="120"/>
      <c r="BZ562" s="120"/>
      <c r="CA562" s="120"/>
      <c r="CB562" s="120"/>
      <c r="CC562" s="120"/>
      <c r="CD562" s="120"/>
      <c r="CE562" s="120"/>
      <c r="CF562" s="120"/>
      <c r="CG562" s="120"/>
      <c r="CH562" s="120"/>
      <c r="CI562" s="120"/>
      <c r="CJ562" s="120"/>
      <c r="CK562" s="120"/>
      <c r="CL562" s="120"/>
      <c r="CM562" s="120"/>
      <c r="CN562" s="120"/>
      <c r="CO562" s="120"/>
      <c r="CP562" s="120"/>
      <c r="CQ562" s="120"/>
      <c r="CR562" s="120"/>
      <c r="CS562" s="120"/>
      <c r="CT562" s="120"/>
      <c r="CU562" s="120"/>
      <c r="CV562" s="120"/>
      <c r="CW562" s="120"/>
      <c r="CX562" s="120"/>
      <c r="CY562" s="120"/>
      <c r="CZ562" s="120"/>
      <c r="DA562" s="120"/>
      <c r="DB562" s="120"/>
      <c r="DC562" s="120"/>
      <c r="DD562" s="120"/>
      <c r="DE562" s="120"/>
      <c r="DF562" s="120"/>
      <c r="DG562" s="120"/>
      <c r="DH562" s="120"/>
      <c r="DI562" s="120"/>
      <c r="DJ562" s="120"/>
      <c r="DK562" s="120"/>
      <c r="DL562" s="120"/>
      <c r="DM562" s="120"/>
      <c r="DN562" s="120"/>
      <c r="DO562" s="120"/>
      <c r="DP562" s="120"/>
      <c r="DQ562" s="120"/>
      <c r="DR562" s="120"/>
      <c r="DS562" s="120"/>
      <c r="DT562" s="120"/>
      <c r="DU562" s="120"/>
      <c r="DV562" s="120"/>
      <c r="DW562" s="120"/>
      <c r="DX562" s="120"/>
      <c r="DY562" s="120"/>
      <c r="DZ562" s="120"/>
      <c r="EA562" s="120"/>
      <c r="EB562" s="120"/>
      <c r="EC562" s="120"/>
      <c r="ED562" s="120"/>
      <c r="EE562" s="120"/>
      <c r="EF562" s="120"/>
      <c r="EG562" s="120"/>
      <c r="EH562" s="120"/>
      <c r="EI562" s="120"/>
      <c r="EJ562" s="120"/>
      <c r="EK562" s="120"/>
      <c r="EL562" s="120"/>
      <c r="EM562" s="120"/>
      <c r="EN562" s="120"/>
      <c r="EO562" s="120"/>
      <c r="EP562" s="120"/>
      <c r="EQ562" s="120"/>
      <c r="ER562" s="120"/>
      <c r="ES562" s="120"/>
      <c r="ET562" s="120"/>
      <c r="EU562" s="120"/>
      <c r="EV562" s="120"/>
      <c r="EW562" s="120"/>
      <c r="EX562" s="120"/>
      <c r="EY562" s="120"/>
      <c r="EZ562" s="120"/>
      <c r="FA562" s="120"/>
      <c r="FB562" s="120"/>
      <c r="FC562" s="120"/>
      <c r="FD562" s="120"/>
      <c r="FE562" s="120"/>
      <c r="FF562" s="120"/>
      <c r="FG562" s="120"/>
      <c r="FH562" s="120"/>
      <c r="FI562" s="120"/>
      <c r="FJ562" s="120"/>
      <c r="FK562" s="120"/>
      <c r="FL562" s="120"/>
      <c r="FM562" s="120"/>
      <c r="FN562" s="120"/>
      <c r="FO562" s="120"/>
      <c r="FP562" s="120"/>
      <c r="FQ562" s="120"/>
      <c r="FR562" s="120"/>
      <c r="FS562" s="120"/>
      <c r="FT562" s="120"/>
      <c r="FU562" s="120"/>
      <c r="FV562" s="120"/>
      <c r="FW562" s="120"/>
      <c r="FX562" s="120"/>
      <c r="FY562" s="120"/>
      <c r="FZ562" s="120"/>
      <c r="GA562" s="120"/>
      <c r="GB562" s="120"/>
      <c r="GC562" s="120"/>
      <c r="GD562" s="120"/>
      <c r="GE562" s="120"/>
      <c r="GF562" s="120"/>
      <c r="GG562" s="120"/>
      <c r="GH562" s="120"/>
      <c r="GI562" s="120"/>
      <c r="GJ562" s="120"/>
      <c r="GK562" s="120"/>
      <c r="GL562" s="120"/>
      <c r="GM562" s="120"/>
      <c r="GN562" s="120"/>
      <c r="GO562" s="120"/>
      <c r="GP562" s="120"/>
      <c r="GQ562" s="120"/>
      <c r="GR562" s="120"/>
      <c r="GS562" s="120"/>
      <c r="GT562" s="120"/>
      <c r="GU562" s="120"/>
      <c r="GV562" s="120"/>
      <c r="GW562" s="120"/>
      <c r="GX562" s="120"/>
      <c r="GY562" s="120"/>
      <c r="GZ562" s="120"/>
      <c r="HA562" s="120"/>
      <c r="HB562" s="120"/>
      <c r="HC562" s="120"/>
      <c r="HD562" s="120"/>
      <c r="HE562" s="120"/>
      <c r="HF562" s="120"/>
      <c r="HG562" s="120"/>
      <c r="HH562" s="120"/>
      <c r="HI562" s="120"/>
      <c r="HJ562" s="120"/>
      <c r="HK562" s="120"/>
      <c r="HL562" s="120"/>
      <c r="HM562" s="120"/>
      <c r="HN562" s="120"/>
      <c r="HO562" s="120"/>
      <c r="HP562" s="120"/>
      <c r="HQ562" s="120"/>
      <c r="HR562" s="120"/>
      <c r="HS562" s="120"/>
      <c r="HT562" s="120"/>
      <c r="HU562" s="120"/>
      <c r="HV562" s="120"/>
      <c r="HW562" s="120"/>
      <c r="HX562" s="120"/>
      <c r="HY562" s="120"/>
      <c r="HZ562" s="120"/>
      <c r="IA562" s="120"/>
      <c r="IB562" s="120"/>
      <c r="IC562" s="120"/>
      <c r="ID562" s="120"/>
      <c r="IE562" s="120"/>
      <c r="IF562" s="120"/>
      <c r="IG562" s="120"/>
      <c r="IH562" s="120"/>
      <c r="II562" s="120"/>
      <c r="IJ562" s="120"/>
      <c r="IK562" s="120"/>
      <c r="IL562" s="120"/>
      <c r="IM562" s="120"/>
      <c r="IN562" s="120"/>
      <c r="IO562" s="120"/>
      <c r="IP562" s="120"/>
      <c r="IQ562" s="120"/>
      <c r="IR562" s="120"/>
      <c r="IS562" s="120"/>
      <c r="IT562" s="120"/>
      <c r="IU562" s="120"/>
      <c r="IV562" s="120"/>
    </row>
    <row r="563" ht="27" customHeight="1" spans="1:256">
      <c r="A563" s="216"/>
      <c r="B563" s="220"/>
      <c r="C563" s="135" t="s">
        <v>774</v>
      </c>
      <c r="D563" s="218">
        <v>79.37</v>
      </c>
      <c r="E563" s="218">
        <v>79.37</v>
      </c>
      <c r="F563" s="214">
        <f t="shared" si="17"/>
        <v>0</v>
      </c>
      <c r="G563" s="134" t="s">
        <v>775</v>
      </c>
      <c r="H563" s="120"/>
      <c r="I563" s="120"/>
      <c r="J563" s="120"/>
      <c r="K563" s="120"/>
      <c r="L563" s="120"/>
      <c r="M563" s="120"/>
      <c r="N563" s="120"/>
      <c r="O563" s="120"/>
      <c r="P563" s="120"/>
      <c r="Q563" s="120"/>
      <c r="R563" s="120"/>
      <c r="S563" s="120"/>
      <c r="T563" s="120"/>
      <c r="U563" s="120"/>
      <c r="V563" s="120"/>
      <c r="W563" s="120"/>
      <c r="X563" s="120"/>
      <c r="Y563" s="120"/>
      <c r="Z563" s="120"/>
      <c r="AA563" s="120"/>
      <c r="AB563" s="120"/>
      <c r="AC563" s="120"/>
      <c r="AD563" s="120"/>
      <c r="AE563" s="120"/>
      <c r="AF563" s="120"/>
      <c r="AG563" s="120"/>
      <c r="AH563" s="120"/>
      <c r="AI563" s="120"/>
      <c r="AJ563" s="120"/>
      <c r="AK563" s="120"/>
      <c r="AL563" s="120"/>
      <c r="AM563" s="120"/>
      <c r="AN563" s="120"/>
      <c r="AO563" s="120"/>
      <c r="AP563" s="120"/>
      <c r="AQ563" s="120"/>
      <c r="AR563" s="120"/>
      <c r="AS563" s="120"/>
      <c r="AT563" s="120"/>
      <c r="AU563" s="120"/>
      <c r="AV563" s="120"/>
      <c r="AW563" s="120"/>
      <c r="AX563" s="120"/>
      <c r="AY563" s="120"/>
      <c r="AZ563" s="120"/>
      <c r="BA563" s="120"/>
      <c r="BB563" s="120"/>
      <c r="BC563" s="120"/>
      <c r="BD563" s="120"/>
      <c r="BE563" s="120"/>
      <c r="BF563" s="120"/>
      <c r="BG563" s="120"/>
      <c r="BH563" s="120"/>
      <c r="BI563" s="120"/>
      <c r="BJ563" s="120"/>
      <c r="BK563" s="120"/>
      <c r="BL563" s="120"/>
      <c r="BM563" s="120"/>
      <c r="BN563" s="120"/>
      <c r="BO563" s="120"/>
      <c r="BP563" s="120"/>
      <c r="BQ563" s="120"/>
      <c r="BR563" s="120"/>
      <c r="BS563" s="120"/>
      <c r="BT563" s="120"/>
      <c r="BU563" s="120"/>
      <c r="BV563" s="120"/>
      <c r="BW563" s="120"/>
      <c r="BX563" s="120"/>
      <c r="BY563" s="120"/>
      <c r="BZ563" s="120"/>
      <c r="CA563" s="120"/>
      <c r="CB563" s="120"/>
      <c r="CC563" s="120"/>
      <c r="CD563" s="120"/>
      <c r="CE563" s="120"/>
      <c r="CF563" s="120"/>
      <c r="CG563" s="120"/>
      <c r="CH563" s="120"/>
      <c r="CI563" s="120"/>
      <c r="CJ563" s="120"/>
      <c r="CK563" s="120"/>
      <c r="CL563" s="120"/>
      <c r="CM563" s="120"/>
      <c r="CN563" s="120"/>
      <c r="CO563" s="120"/>
      <c r="CP563" s="120"/>
      <c r="CQ563" s="120"/>
      <c r="CR563" s="120"/>
      <c r="CS563" s="120"/>
      <c r="CT563" s="120"/>
      <c r="CU563" s="120"/>
      <c r="CV563" s="120"/>
      <c r="CW563" s="120"/>
      <c r="CX563" s="120"/>
      <c r="CY563" s="120"/>
      <c r="CZ563" s="120"/>
      <c r="DA563" s="120"/>
      <c r="DB563" s="120"/>
      <c r="DC563" s="120"/>
      <c r="DD563" s="120"/>
      <c r="DE563" s="120"/>
      <c r="DF563" s="120"/>
      <c r="DG563" s="120"/>
      <c r="DH563" s="120"/>
      <c r="DI563" s="120"/>
      <c r="DJ563" s="120"/>
      <c r="DK563" s="120"/>
      <c r="DL563" s="120"/>
      <c r="DM563" s="120"/>
      <c r="DN563" s="120"/>
      <c r="DO563" s="120"/>
      <c r="DP563" s="120"/>
      <c r="DQ563" s="120"/>
      <c r="DR563" s="120"/>
      <c r="DS563" s="120"/>
      <c r="DT563" s="120"/>
      <c r="DU563" s="120"/>
      <c r="DV563" s="120"/>
      <c r="DW563" s="120"/>
      <c r="DX563" s="120"/>
      <c r="DY563" s="120"/>
      <c r="DZ563" s="120"/>
      <c r="EA563" s="120"/>
      <c r="EB563" s="120"/>
      <c r="EC563" s="120"/>
      <c r="ED563" s="120"/>
      <c r="EE563" s="120"/>
      <c r="EF563" s="120"/>
      <c r="EG563" s="120"/>
      <c r="EH563" s="120"/>
      <c r="EI563" s="120"/>
      <c r="EJ563" s="120"/>
      <c r="EK563" s="120"/>
      <c r="EL563" s="120"/>
      <c r="EM563" s="120"/>
      <c r="EN563" s="120"/>
      <c r="EO563" s="120"/>
      <c r="EP563" s="120"/>
      <c r="EQ563" s="120"/>
      <c r="ER563" s="120"/>
      <c r="ES563" s="120"/>
      <c r="ET563" s="120"/>
      <c r="EU563" s="120"/>
      <c r="EV563" s="120"/>
      <c r="EW563" s="120"/>
      <c r="EX563" s="120"/>
      <c r="EY563" s="120"/>
      <c r="EZ563" s="120"/>
      <c r="FA563" s="120"/>
      <c r="FB563" s="120"/>
      <c r="FC563" s="120"/>
      <c r="FD563" s="120"/>
      <c r="FE563" s="120"/>
      <c r="FF563" s="120"/>
      <c r="FG563" s="120"/>
      <c r="FH563" s="120"/>
      <c r="FI563" s="120"/>
      <c r="FJ563" s="120"/>
      <c r="FK563" s="120"/>
      <c r="FL563" s="120"/>
      <c r="FM563" s="120"/>
      <c r="FN563" s="120"/>
      <c r="FO563" s="120"/>
      <c r="FP563" s="120"/>
      <c r="FQ563" s="120"/>
      <c r="FR563" s="120"/>
      <c r="FS563" s="120"/>
      <c r="FT563" s="120"/>
      <c r="FU563" s="120"/>
      <c r="FV563" s="120"/>
      <c r="FW563" s="120"/>
      <c r="FX563" s="120"/>
      <c r="FY563" s="120"/>
      <c r="FZ563" s="120"/>
      <c r="GA563" s="120"/>
      <c r="GB563" s="120"/>
      <c r="GC563" s="120"/>
      <c r="GD563" s="120"/>
      <c r="GE563" s="120"/>
      <c r="GF563" s="120"/>
      <c r="GG563" s="120"/>
      <c r="GH563" s="120"/>
      <c r="GI563" s="120"/>
      <c r="GJ563" s="120"/>
      <c r="GK563" s="120"/>
      <c r="GL563" s="120"/>
      <c r="GM563" s="120"/>
      <c r="GN563" s="120"/>
      <c r="GO563" s="120"/>
      <c r="GP563" s="120"/>
      <c r="GQ563" s="120"/>
      <c r="GR563" s="120"/>
      <c r="GS563" s="120"/>
      <c r="GT563" s="120"/>
      <c r="GU563" s="120"/>
      <c r="GV563" s="120"/>
      <c r="GW563" s="120"/>
      <c r="GX563" s="120"/>
      <c r="GY563" s="120"/>
      <c r="GZ563" s="120"/>
      <c r="HA563" s="120"/>
      <c r="HB563" s="120"/>
      <c r="HC563" s="120"/>
      <c r="HD563" s="120"/>
      <c r="HE563" s="120"/>
      <c r="HF563" s="120"/>
      <c r="HG563" s="120"/>
      <c r="HH563" s="120"/>
      <c r="HI563" s="120"/>
      <c r="HJ563" s="120"/>
      <c r="HK563" s="120"/>
      <c r="HL563" s="120"/>
      <c r="HM563" s="120"/>
      <c r="HN563" s="120"/>
      <c r="HO563" s="120"/>
      <c r="HP563" s="120"/>
      <c r="HQ563" s="120"/>
      <c r="HR563" s="120"/>
      <c r="HS563" s="120"/>
      <c r="HT563" s="120"/>
      <c r="HU563" s="120"/>
      <c r="HV563" s="120"/>
      <c r="HW563" s="120"/>
      <c r="HX563" s="120"/>
      <c r="HY563" s="120"/>
      <c r="HZ563" s="120"/>
      <c r="IA563" s="120"/>
      <c r="IB563" s="120"/>
      <c r="IC563" s="120"/>
      <c r="ID563" s="120"/>
      <c r="IE563" s="120"/>
      <c r="IF563" s="120"/>
      <c r="IG563" s="120"/>
      <c r="IH563" s="120"/>
      <c r="II563" s="120"/>
      <c r="IJ563" s="120"/>
      <c r="IK563" s="120"/>
      <c r="IL563" s="120"/>
      <c r="IM563" s="120"/>
      <c r="IN563" s="120"/>
      <c r="IO563" s="120"/>
      <c r="IP563" s="120"/>
      <c r="IQ563" s="120"/>
      <c r="IR563" s="120"/>
      <c r="IS563" s="120"/>
      <c r="IT563" s="120"/>
      <c r="IU563" s="120"/>
      <c r="IV563" s="120"/>
    </row>
    <row r="564" ht="27" customHeight="1" spans="1:256">
      <c r="A564" s="216" t="s">
        <v>776</v>
      </c>
      <c r="B564" s="212">
        <v>13</v>
      </c>
      <c r="C564" s="213" t="s">
        <v>144</v>
      </c>
      <c r="D564" s="147">
        <f>SUM(D565:D572)</f>
        <v>218.32</v>
      </c>
      <c r="E564" s="147">
        <f>SUM(E565:E572)</f>
        <v>217.36</v>
      </c>
      <c r="F564" s="214">
        <f t="shared" si="17"/>
        <v>-0.95999999999998</v>
      </c>
      <c r="G564" s="219"/>
      <c r="H564" s="120"/>
      <c r="I564" s="120"/>
      <c r="J564" s="120"/>
      <c r="K564" s="120"/>
      <c r="L564" s="120"/>
      <c r="M564" s="120"/>
      <c r="N564" s="120"/>
      <c r="O564" s="120"/>
      <c r="P564" s="120"/>
      <c r="Q564" s="120"/>
      <c r="R564" s="120"/>
      <c r="S564" s="120"/>
      <c r="T564" s="120"/>
      <c r="U564" s="120"/>
      <c r="V564" s="120"/>
      <c r="W564" s="120"/>
      <c r="X564" s="120"/>
      <c r="Y564" s="120"/>
      <c r="Z564" s="120"/>
      <c r="AA564" s="120"/>
      <c r="AB564" s="120"/>
      <c r="AC564" s="120"/>
      <c r="AD564" s="120"/>
      <c r="AE564" s="120"/>
      <c r="AF564" s="120"/>
      <c r="AG564" s="120"/>
      <c r="AH564" s="120"/>
      <c r="AI564" s="120"/>
      <c r="AJ564" s="120"/>
      <c r="AK564" s="120"/>
      <c r="AL564" s="120"/>
      <c r="AM564" s="120"/>
      <c r="AN564" s="120"/>
      <c r="AO564" s="120"/>
      <c r="AP564" s="120"/>
      <c r="AQ564" s="120"/>
      <c r="AR564" s="120"/>
      <c r="AS564" s="120"/>
      <c r="AT564" s="120"/>
      <c r="AU564" s="120"/>
      <c r="AV564" s="120"/>
      <c r="AW564" s="120"/>
      <c r="AX564" s="120"/>
      <c r="AY564" s="120"/>
      <c r="AZ564" s="120"/>
      <c r="BA564" s="120"/>
      <c r="BB564" s="120"/>
      <c r="BC564" s="120"/>
      <c r="BD564" s="120"/>
      <c r="BE564" s="120"/>
      <c r="BF564" s="120"/>
      <c r="BG564" s="120"/>
      <c r="BH564" s="120"/>
      <c r="BI564" s="120"/>
      <c r="BJ564" s="120"/>
      <c r="BK564" s="120"/>
      <c r="BL564" s="120"/>
      <c r="BM564" s="120"/>
      <c r="BN564" s="120"/>
      <c r="BO564" s="120"/>
      <c r="BP564" s="120"/>
      <c r="BQ564" s="120"/>
      <c r="BR564" s="120"/>
      <c r="BS564" s="120"/>
      <c r="BT564" s="120"/>
      <c r="BU564" s="120"/>
      <c r="BV564" s="120"/>
      <c r="BW564" s="120"/>
      <c r="BX564" s="120"/>
      <c r="BY564" s="120"/>
      <c r="BZ564" s="120"/>
      <c r="CA564" s="120"/>
      <c r="CB564" s="120"/>
      <c r="CC564" s="120"/>
      <c r="CD564" s="120"/>
      <c r="CE564" s="120"/>
      <c r="CF564" s="120"/>
      <c r="CG564" s="120"/>
      <c r="CH564" s="120"/>
      <c r="CI564" s="120"/>
      <c r="CJ564" s="120"/>
      <c r="CK564" s="120"/>
      <c r="CL564" s="120"/>
      <c r="CM564" s="120"/>
      <c r="CN564" s="120"/>
      <c r="CO564" s="120"/>
      <c r="CP564" s="120"/>
      <c r="CQ564" s="120"/>
      <c r="CR564" s="120"/>
      <c r="CS564" s="120"/>
      <c r="CT564" s="120"/>
      <c r="CU564" s="120"/>
      <c r="CV564" s="120"/>
      <c r="CW564" s="120"/>
      <c r="CX564" s="120"/>
      <c r="CY564" s="120"/>
      <c r="CZ564" s="120"/>
      <c r="DA564" s="120"/>
      <c r="DB564" s="120"/>
      <c r="DC564" s="120"/>
      <c r="DD564" s="120"/>
      <c r="DE564" s="120"/>
      <c r="DF564" s="120"/>
      <c r="DG564" s="120"/>
      <c r="DH564" s="120"/>
      <c r="DI564" s="120"/>
      <c r="DJ564" s="120"/>
      <c r="DK564" s="120"/>
      <c r="DL564" s="120"/>
      <c r="DM564" s="120"/>
      <c r="DN564" s="120"/>
      <c r="DO564" s="120"/>
      <c r="DP564" s="120"/>
      <c r="DQ564" s="120"/>
      <c r="DR564" s="120"/>
      <c r="DS564" s="120"/>
      <c r="DT564" s="120"/>
      <c r="DU564" s="120"/>
      <c r="DV564" s="120"/>
      <c r="DW564" s="120"/>
      <c r="DX564" s="120"/>
      <c r="DY564" s="120"/>
      <c r="DZ564" s="120"/>
      <c r="EA564" s="120"/>
      <c r="EB564" s="120"/>
      <c r="EC564" s="120"/>
      <c r="ED564" s="120"/>
      <c r="EE564" s="120"/>
      <c r="EF564" s="120"/>
      <c r="EG564" s="120"/>
      <c r="EH564" s="120"/>
      <c r="EI564" s="120"/>
      <c r="EJ564" s="120"/>
      <c r="EK564" s="120"/>
      <c r="EL564" s="120"/>
      <c r="EM564" s="120"/>
      <c r="EN564" s="120"/>
      <c r="EO564" s="120"/>
      <c r="EP564" s="120"/>
      <c r="EQ564" s="120"/>
      <c r="ER564" s="120"/>
      <c r="ES564" s="120"/>
      <c r="ET564" s="120"/>
      <c r="EU564" s="120"/>
      <c r="EV564" s="120"/>
      <c r="EW564" s="120"/>
      <c r="EX564" s="120"/>
      <c r="EY564" s="120"/>
      <c r="EZ564" s="120"/>
      <c r="FA564" s="120"/>
      <c r="FB564" s="120"/>
      <c r="FC564" s="120"/>
      <c r="FD564" s="120"/>
      <c r="FE564" s="120"/>
      <c r="FF564" s="120"/>
      <c r="FG564" s="120"/>
      <c r="FH564" s="120"/>
      <c r="FI564" s="120"/>
      <c r="FJ564" s="120"/>
      <c r="FK564" s="120"/>
      <c r="FL564" s="120"/>
      <c r="FM564" s="120"/>
      <c r="FN564" s="120"/>
      <c r="FO564" s="120"/>
      <c r="FP564" s="120"/>
      <c r="FQ564" s="120"/>
      <c r="FR564" s="120"/>
      <c r="FS564" s="120"/>
      <c r="FT564" s="120"/>
      <c r="FU564" s="120"/>
      <c r="FV564" s="120"/>
      <c r="FW564" s="120"/>
      <c r="FX564" s="120"/>
      <c r="FY564" s="120"/>
      <c r="FZ564" s="120"/>
      <c r="GA564" s="120"/>
      <c r="GB564" s="120"/>
      <c r="GC564" s="120"/>
      <c r="GD564" s="120"/>
      <c r="GE564" s="120"/>
      <c r="GF564" s="120"/>
      <c r="GG564" s="120"/>
      <c r="GH564" s="120"/>
      <c r="GI564" s="120"/>
      <c r="GJ564" s="120"/>
      <c r="GK564" s="120"/>
      <c r="GL564" s="120"/>
      <c r="GM564" s="120"/>
      <c r="GN564" s="120"/>
      <c r="GO564" s="120"/>
      <c r="GP564" s="120"/>
      <c r="GQ564" s="120"/>
      <c r="GR564" s="120"/>
      <c r="GS564" s="120"/>
      <c r="GT564" s="120"/>
      <c r="GU564" s="120"/>
      <c r="GV564" s="120"/>
      <c r="GW564" s="120"/>
      <c r="GX564" s="120"/>
      <c r="GY564" s="120"/>
      <c r="GZ564" s="120"/>
      <c r="HA564" s="120"/>
      <c r="HB564" s="120"/>
      <c r="HC564" s="120"/>
      <c r="HD564" s="120"/>
      <c r="HE564" s="120"/>
      <c r="HF564" s="120"/>
      <c r="HG564" s="120"/>
      <c r="HH564" s="120"/>
      <c r="HI564" s="120"/>
      <c r="HJ564" s="120"/>
      <c r="HK564" s="120"/>
      <c r="HL564" s="120"/>
      <c r="HM564" s="120"/>
      <c r="HN564" s="120"/>
      <c r="HO564" s="120"/>
      <c r="HP564" s="120"/>
      <c r="HQ564" s="120"/>
      <c r="HR564" s="120"/>
      <c r="HS564" s="120"/>
      <c r="HT564" s="120"/>
      <c r="HU564" s="120"/>
      <c r="HV564" s="120"/>
      <c r="HW564" s="120"/>
      <c r="HX564" s="120"/>
      <c r="HY564" s="120"/>
      <c r="HZ564" s="120"/>
      <c r="IA564" s="120"/>
      <c r="IB564" s="120"/>
      <c r="IC564" s="120"/>
      <c r="ID564" s="120"/>
      <c r="IE564" s="120"/>
      <c r="IF564" s="120"/>
      <c r="IG564" s="120"/>
      <c r="IH564" s="120"/>
      <c r="II564" s="120"/>
      <c r="IJ564" s="120"/>
      <c r="IK564" s="120"/>
      <c r="IL564" s="120"/>
      <c r="IM564" s="120"/>
      <c r="IN564" s="120"/>
      <c r="IO564" s="120"/>
      <c r="IP564" s="120"/>
      <c r="IQ564" s="120"/>
      <c r="IR564" s="120"/>
      <c r="IS564" s="120"/>
      <c r="IT564" s="120"/>
      <c r="IU564" s="120"/>
      <c r="IV564" s="120"/>
    </row>
    <row r="565" ht="27" customHeight="1" spans="1:256">
      <c r="A565" s="216"/>
      <c r="B565" s="220"/>
      <c r="C565" s="217" t="s">
        <v>145</v>
      </c>
      <c r="D565" s="136">
        <v>13.44</v>
      </c>
      <c r="E565" s="136">
        <v>12.48</v>
      </c>
      <c r="F565" s="214">
        <f t="shared" si="17"/>
        <v>-0.959999999999999</v>
      </c>
      <c r="G565" s="219" t="s">
        <v>196</v>
      </c>
      <c r="H565" s="120"/>
      <c r="I565" s="120"/>
      <c r="J565" s="120"/>
      <c r="K565" s="120"/>
      <c r="L565" s="120"/>
      <c r="M565" s="120"/>
      <c r="N565" s="120"/>
      <c r="O565" s="120"/>
      <c r="P565" s="120"/>
      <c r="Q565" s="120"/>
      <c r="R565" s="120"/>
      <c r="S565" s="120"/>
      <c r="T565" s="120"/>
      <c r="U565" s="120"/>
      <c r="V565" s="120"/>
      <c r="W565" s="120"/>
      <c r="X565" s="120"/>
      <c r="Y565" s="120"/>
      <c r="Z565" s="120"/>
      <c r="AA565" s="120"/>
      <c r="AB565" s="120"/>
      <c r="AC565" s="120"/>
      <c r="AD565" s="120"/>
      <c r="AE565" s="120"/>
      <c r="AF565" s="120"/>
      <c r="AG565" s="120"/>
      <c r="AH565" s="120"/>
      <c r="AI565" s="120"/>
      <c r="AJ565" s="120"/>
      <c r="AK565" s="120"/>
      <c r="AL565" s="120"/>
      <c r="AM565" s="120"/>
      <c r="AN565" s="120"/>
      <c r="AO565" s="120"/>
      <c r="AP565" s="120"/>
      <c r="AQ565" s="120"/>
      <c r="AR565" s="120"/>
      <c r="AS565" s="120"/>
      <c r="AT565" s="120"/>
      <c r="AU565" s="120"/>
      <c r="AV565" s="120"/>
      <c r="AW565" s="120"/>
      <c r="AX565" s="120"/>
      <c r="AY565" s="120"/>
      <c r="AZ565" s="120"/>
      <c r="BA565" s="120"/>
      <c r="BB565" s="120"/>
      <c r="BC565" s="120"/>
      <c r="BD565" s="120"/>
      <c r="BE565" s="120"/>
      <c r="BF565" s="120"/>
      <c r="BG565" s="120"/>
      <c r="BH565" s="120"/>
      <c r="BI565" s="120"/>
      <c r="BJ565" s="120"/>
      <c r="BK565" s="120"/>
      <c r="BL565" s="120"/>
      <c r="BM565" s="120"/>
      <c r="BN565" s="120"/>
      <c r="BO565" s="120"/>
      <c r="BP565" s="120"/>
      <c r="BQ565" s="120"/>
      <c r="BR565" s="120"/>
      <c r="BS565" s="120"/>
      <c r="BT565" s="120"/>
      <c r="BU565" s="120"/>
      <c r="BV565" s="120"/>
      <c r="BW565" s="120"/>
      <c r="BX565" s="120"/>
      <c r="BY565" s="120"/>
      <c r="BZ565" s="120"/>
      <c r="CA565" s="120"/>
      <c r="CB565" s="120"/>
      <c r="CC565" s="120"/>
      <c r="CD565" s="120"/>
      <c r="CE565" s="120"/>
      <c r="CF565" s="120"/>
      <c r="CG565" s="120"/>
      <c r="CH565" s="120"/>
      <c r="CI565" s="120"/>
      <c r="CJ565" s="120"/>
      <c r="CK565" s="120"/>
      <c r="CL565" s="120"/>
      <c r="CM565" s="120"/>
      <c r="CN565" s="120"/>
      <c r="CO565" s="120"/>
      <c r="CP565" s="120"/>
      <c r="CQ565" s="120"/>
      <c r="CR565" s="120"/>
      <c r="CS565" s="120"/>
      <c r="CT565" s="120"/>
      <c r="CU565" s="120"/>
      <c r="CV565" s="120"/>
      <c r="CW565" s="120"/>
      <c r="CX565" s="120"/>
      <c r="CY565" s="120"/>
      <c r="CZ565" s="120"/>
      <c r="DA565" s="120"/>
      <c r="DB565" s="120"/>
      <c r="DC565" s="120"/>
      <c r="DD565" s="120"/>
      <c r="DE565" s="120"/>
      <c r="DF565" s="120"/>
      <c r="DG565" s="120"/>
      <c r="DH565" s="120"/>
      <c r="DI565" s="120"/>
      <c r="DJ565" s="120"/>
      <c r="DK565" s="120"/>
      <c r="DL565" s="120"/>
      <c r="DM565" s="120"/>
      <c r="DN565" s="120"/>
      <c r="DO565" s="120"/>
      <c r="DP565" s="120"/>
      <c r="DQ565" s="120"/>
      <c r="DR565" s="120"/>
      <c r="DS565" s="120"/>
      <c r="DT565" s="120"/>
      <c r="DU565" s="120"/>
      <c r="DV565" s="120"/>
      <c r="DW565" s="120"/>
      <c r="DX565" s="120"/>
      <c r="DY565" s="120"/>
      <c r="DZ565" s="120"/>
      <c r="EA565" s="120"/>
      <c r="EB565" s="120"/>
      <c r="EC565" s="120"/>
      <c r="ED565" s="120"/>
      <c r="EE565" s="120"/>
      <c r="EF565" s="120"/>
      <c r="EG565" s="120"/>
      <c r="EH565" s="120"/>
      <c r="EI565" s="120"/>
      <c r="EJ565" s="120"/>
      <c r="EK565" s="120"/>
      <c r="EL565" s="120"/>
      <c r="EM565" s="120"/>
      <c r="EN565" s="120"/>
      <c r="EO565" s="120"/>
      <c r="EP565" s="120"/>
      <c r="EQ565" s="120"/>
      <c r="ER565" s="120"/>
      <c r="ES565" s="120"/>
      <c r="ET565" s="120"/>
      <c r="EU565" s="120"/>
      <c r="EV565" s="120"/>
      <c r="EW565" s="120"/>
      <c r="EX565" s="120"/>
      <c r="EY565" s="120"/>
      <c r="EZ565" s="120"/>
      <c r="FA565" s="120"/>
      <c r="FB565" s="120"/>
      <c r="FC565" s="120"/>
      <c r="FD565" s="120"/>
      <c r="FE565" s="120"/>
      <c r="FF565" s="120"/>
      <c r="FG565" s="120"/>
      <c r="FH565" s="120"/>
      <c r="FI565" s="120"/>
      <c r="FJ565" s="120"/>
      <c r="FK565" s="120"/>
      <c r="FL565" s="120"/>
      <c r="FM565" s="120"/>
      <c r="FN565" s="120"/>
      <c r="FO565" s="120"/>
      <c r="FP565" s="120"/>
      <c r="FQ565" s="120"/>
      <c r="FR565" s="120"/>
      <c r="FS565" s="120"/>
      <c r="FT565" s="120"/>
      <c r="FU565" s="120"/>
      <c r="FV565" s="120"/>
      <c r="FW565" s="120"/>
      <c r="FX565" s="120"/>
      <c r="FY565" s="120"/>
      <c r="FZ565" s="120"/>
      <c r="GA565" s="120"/>
      <c r="GB565" s="120"/>
      <c r="GC565" s="120"/>
      <c r="GD565" s="120"/>
      <c r="GE565" s="120"/>
      <c r="GF565" s="120"/>
      <c r="GG565" s="120"/>
      <c r="GH565" s="120"/>
      <c r="GI565" s="120"/>
      <c r="GJ565" s="120"/>
      <c r="GK565" s="120"/>
      <c r="GL565" s="120"/>
      <c r="GM565" s="120"/>
      <c r="GN565" s="120"/>
      <c r="GO565" s="120"/>
      <c r="GP565" s="120"/>
      <c r="GQ565" s="120"/>
      <c r="GR565" s="120"/>
      <c r="GS565" s="120"/>
      <c r="GT565" s="120"/>
      <c r="GU565" s="120"/>
      <c r="GV565" s="120"/>
      <c r="GW565" s="120"/>
      <c r="GX565" s="120"/>
      <c r="GY565" s="120"/>
      <c r="GZ565" s="120"/>
      <c r="HA565" s="120"/>
      <c r="HB565" s="120"/>
      <c r="HC565" s="120"/>
      <c r="HD565" s="120"/>
      <c r="HE565" s="120"/>
      <c r="HF565" s="120"/>
      <c r="HG565" s="120"/>
      <c r="HH565" s="120"/>
      <c r="HI565" s="120"/>
      <c r="HJ565" s="120"/>
      <c r="HK565" s="120"/>
      <c r="HL565" s="120"/>
      <c r="HM565" s="120"/>
      <c r="HN565" s="120"/>
      <c r="HO565" s="120"/>
      <c r="HP565" s="120"/>
      <c r="HQ565" s="120"/>
      <c r="HR565" s="120"/>
      <c r="HS565" s="120"/>
      <c r="HT565" s="120"/>
      <c r="HU565" s="120"/>
      <c r="HV565" s="120"/>
      <c r="HW565" s="120"/>
      <c r="HX565" s="120"/>
      <c r="HY565" s="120"/>
      <c r="HZ565" s="120"/>
      <c r="IA565" s="120"/>
      <c r="IB565" s="120"/>
      <c r="IC565" s="120"/>
      <c r="ID565" s="120"/>
      <c r="IE565" s="120"/>
      <c r="IF565" s="120"/>
      <c r="IG565" s="120"/>
      <c r="IH565" s="120"/>
      <c r="II565" s="120"/>
      <c r="IJ565" s="120"/>
      <c r="IK565" s="120"/>
      <c r="IL565" s="120"/>
      <c r="IM565" s="120"/>
      <c r="IN565" s="120"/>
      <c r="IO565" s="120"/>
      <c r="IP565" s="120"/>
      <c r="IQ565" s="120"/>
      <c r="IR565" s="120"/>
      <c r="IS565" s="120"/>
      <c r="IT565" s="120"/>
      <c r="IU565" s="120"/>
      <c r="IV565" s="120"/>
    </row>
    <row r="566" ht="27" customHeight="1" spans="1:256">
      <c r="A566" s="216"/>
      <c r="B566" s="220"/>
      <c r="C566" s="135" t="s">
        <v>777</v>
      </c>
      <c r="D566" s="136">
        <v>29</v>
      </c>
      <c r="E566" s="136">
        <v>29</v>
      </c>
      <c r="F566" s="214">
        <f t="shared" si="17"/>
        <v>0</v>
      </c>
      <c r="G566" s="134"/>
      <c r="H566" s="120"/>
      <c r="I566" s="120"/>
      <c r="J566" s="120"/>
      <c r="K566" s="120"/>
      <c r="L566" s="120"/>
      <c r="M566" s="120"/>
      <c r="N566" s="120"/>
      <c r="O566" s="120"/>
      <c r="P566" s="120"/>
      <c r="Q566" s="120"/>
      <c r="R566" s="120"/>
      <c r="S566" s="120"/>
      <c r="T566" s="120"/>
      <c r="U566" s="120"/>
      <c r="V566" s="120"/>
      <c r="W566" s="120"/>
      <c r="X566" s="120"/>
      <c r="Y566" s="120"/>
      <c r="Z566" s="120"/>
      <c r="AA566" s="120"/>
      <c r="AB566" s="120"/>
      <c r="AC566" s="120"/>
      <c r="AD566" s="120"/>
      <c r="AE566" s="120"/>
      <c r="AF566" s="120"/>
      <c r="AG566" s="120"/>
      <c r="AH566" s="120"/>
      <c r="AI566" s="120"/>
      <c r="AJ566" s="120"/>
      <c r="AK566" s="120"/>
      <c r="AL566" s="120"/>
      <c r="AM566" s="120"/>
      <c r="AN566" s="120"/>
      <c r="AO566" s="120"/>
      <c r="AP566" s="120"/>
      <c r="AQ566" s="120"/>
      <c r="AR566" s="120"/>
      <c r="AS566" s="120"/>
      <c r="AT566" s="120"/>
      <c r="AU566" s="120"/>
      <c r="AV566" s="120"/>
      <c r="AW566" s="120"/>
      <c r="AX566" s="120"/>
      <c r="AY566" s="120"/>
      <c r="AZ566" s="120"/>
      <c r="BA566" s="120"/>
      <c r="BB566" s="120"/>
      <c r="BC566" s="120"/>
      <c r="BD566" s="120"/>
      <c r="BE566" s="120"/>
      <c r="BF566" s="120"/>
      <c r="BG566" s="120"/>
      <c r="BH566" s="120"/>
      <c r="BI566" s="120"/>
      <c r="BJ566" s="120"/>
      <c r="BK566" s="120"/>
      <c r="BL566" s="120"/>
      <c r="BM566" s="120"/>
      <c r="BN566" s="120"/>
      <c r="BO566" s="120"/>
      <c r="BP566" s="120"/>
      <c r="BQ566" s="120"/>
      <c r="BR566" s="120"/>
      <c r="BS566" s="120"/>
      <c r="BT566" s="120"/>
      <c r="BU566" s="120"/>
      <c r="BV566" s="120"/>
      <c r="BW566" s="120"/>
      <c r="BX566" s="120"/>
      <c r="BY566" s="120"/>
      <c r="BZ566" s="120"/>
      <c r="CA566" s="120"/>
      <c r="CB566" s="120"/>
      <c r="CC566" s="120"/>
      <c r="CD566" s="120"/>
      <c r="CE566" s="120"/>
      <c r="CF566" s="120"/>
      <c r="CG566" s="120"/>
      <c r="CH566" s="120"/>
      <c r="CI566" s="120"/>
      <c r="CJ566" s="120"/>
      <c r="CK566" s="120"/>
      <c r="CL566" s="120"/>
      <c r="CM566" s="120"/>
      <c r="CN566" s="120"/>
      <c r="CO566" s="120"/>
      <c r="CP566" s="120"/>
      <c r="CQ566" s="120"/>
      <c r="CR566" s="120"/>
      <c r="CS566" s="120"/>
      <c r="CT566" s="120"/>
      <c r="CU566" s="120"/>
      <c r="CV566" s="120"/>
      <c r="CW566" s="120"/>
      <c r="CX566" s="120"/>
      <c r="CY566" s="120"/>
      <c r="CZ566" s="120"/>
      <c r="DA566" s="120"/>
      <c r="DB566" s="120"/>
      <c r="DC566" s="120"/>
      <c r="DD566" s="120"/>
      <c r="DE566" s="120"/>
      <c r="DF566" s="120"/>
      <c r="DG566" s="120"/>
      <c r="DH566" s="120"/>
      <c r="DI566" s="120"/>
      <c r="DJ566" s="120"/>
      <c r="DK566" s="120"/>
      <c r="DL566" s="120"/>
      <c r="DM566" s="120"/>
      <c r="DN566" s="120"/>
      <c r="DO566" s="120"/>
      <c r="DP566" s="120"/>
      <c r="DQ566" s="120"/>
      <c r="DR566" s="120"/>
      <c r="DS566" s="120"/>
      <c r="DT566" s="120"/>
      <c r="DU566" s="120"/>
      <c r="DV566" s="120"/>
      <c r="DW566" s="120"/>
      <c r="DX566" s="120"/>
      <c r="DY566" s="120"/>
      <c r="DZ566" s="120"/>
      <c r="EA566" s="120"/>
      <c r="EB566" s="120"/>
      <c r="EC566" s="120"/>
      <c r="ED566" s="120"/>
      <c r="EE566" s="120"/>
      <c r="EF566" s="120"/>
      <c r="EG566" s="120"/>
      <c r="EH566" s="120"/>
      <c r="EI566" s="120"/>
      <c r="EJ566" s="120"/>
      <c r="EK566" s="120"/>
      <c r="EL566" s="120"/>
      <c r="EM566" s="120"/>
      <c r="EN566" s="120"/>
      <c r="EO566" s="120"/>
      <c r="EP566" s="120"/>
      <c r="EQ566" s="120"/>
      <c r="ER566" s="120"/>
      <c r="ES566" s="120"/>
      <c r="ET566" s="120"/>
      <c r="EU566" s="120"/>
      <c r="EV566" s="120"/>
      <c r="EW566" s="120"/>
      <c r="EX566" s="120"/>
      <c r="EY566" s="120"/>
      <c r="EZ566" s="120"/>
      <c r="FA566" s="120"/>
      <c r="FB566" s="120"/>
      <c r="FC566" s="120"/>
      <c r="FD566" s="120"/>
      <c r="FE566" s="120"/>
      <c r="FF566" s="120"/>
      <c r="FG566" s="120"/>
      <c r="FH566" s="120"/>
      <c r="FI566" s="120"/>
      <c r="FJ566" s="120"/>
      <c r="FK566" s="120"/>
      <c r="FL566" s="120"/>
      <c r="FM566" s="120"/>
      <c r="FN566" s="120"/>
      <c r="FO566" s="120"/>
      <c r="FP566" s="120"/>
      <c r="FQ566" s="120"/>
      <c r="FR566" s="120"/>
      <c r="FS566" s="120"/>
      <c r="FT566" s="120"/>
      <c r="FU566" s="120"/>
      <c r="FV566" s="120"/>
      <c r="FW566" s="120"/>
      <c r="FX566" s="120"/>
      <c r="FY566" s="120"/>
      <c r="FZ566" s="120"/>
      <c r="GA566" s="120"/>
      <c r="GB566" s="120"/>
      <c r="GC566" s="120"/>
      <c r="GD566" s="120"/>
      <c r="GE566" s="120"/>
      <c r="GF566" s="120"/>
      <c r="GG566" s="120"/>
      <c r="GH566" s="120"/>
      <c r="GI566" s="120"/>
      <c r="GJ566" s="120"/>
      <c r="GK566" s="120"/>
      <c r="GL566" s="120"/>
      <c r="GM566" s="120"/>
      <c r="GN566" s="120"/>
      <c r="GO566" s="120"/>
      <c r="GP566" s="120"/>
      <c r="GQ566" s="120"/>
      <c r="GR566" s="120"/>
      <c r="GS566" s="120"/>
      <c r="GT566" s="120"/>
      <c r="GU566" s="120"/>
      <c r="GV566" s="120"/>
      <c r="GW566" s="120"/>
      <c r="GX566" s="120"/>
      <c r="GY566" s="120"/>
      <c r="GZ566" s="120"/>
      <c r="HA566" s="120"/>
      <c r="HB566" s="120"/>
      <c r="HC566" s="120"/>
      <c r="HD566" s="120"/>
      <c r="HE566" s="120"/>
      <c r="HF566" s="120"/>
      <c r="HG566" s="120"/>
      <c r="HH566" s="120"/>
      <c r="HI566" s="120"/>
      <c r="HJ566" s="120"/>
      <c r="HK566" s="120"/>
      <c r="HL566" s="120"/>
      <c r="HM566" s="120"/>
      <c r="HN566" s="120"/>
      <c r="HO566" s="120"/>
      <c r="HP566" s="120"/>
      <c r="HQ566" s="120"/>
      <c r="HR566" s="120"/>
      <c r="HS566" s="120"/>
      <c r="HT566" s="120"/>
      <c r="HU566" s="120"/>
      <c r="HV566" s="120"/>
      <c r="HW566" s="120"/>
      <c r="HX566" s="120"/>
      <c r="HY566" s="120"/>
      <c r="HZ566" s="120"/>
      <c r="IA566" s="120"/>
      <c r="IB566" s="120"/>
      <c r="IC566" s="120"/>
      <c r="ID566" s="120"/>
      <c r="IE566" s="120"/>
      <c r="IF566" s="120"/>
      <c r="IG566" s="120"/>
      <c r="IH566" s="120"/>
      <c r="II566" s="120"/>
      <c r="IJ566" s="120"/>
      <c r="IK566" s="120"/>
      <c r="IL566" s="120"/>
      <c r="IM566" s="120"/>
      <c r="IN566" s="120"/>
      <c r="IO566" s="120"/>
      <c r="IP566" s="120"/>
      <c r="IQ566" s="120"/>
      <c r="IR566" s="120"/>
      <c r="IS566" s="120"/>
      <c r="IT566" s="120"/>
      <c r="IU566" s="120"/>
      <c r="IV566" s="120"/>
    </row>
    <row r="567" ht="27" customHeight="1" spans="1:256">
      <c r="A567" s="216"/>
      <c r="B567" s="220"/>
      <c r="C567" s="135" t="s">
        <v>778</v>
      </c>
      <c r="D567" s="136">
        <v>47.88</v>
      </c>
      <c r="E567" s="136">
        <v>47.88</v>
      </c>
      <c r="F567" s="214">
        <f t="shared" si="17"/>
        <v>0</v>
      </c>
      <c r="G567" s="134"/>
      <c r="H567" s="120"/>
      <c r="I567" s="120"/>
      <c r="J567" s="120"/>
      <c r="K567" s="120"/>
      <c r="L567" s="120"/>
      <c r="M567" s="120"/>
      <c r="N567" s="120"/>
      <c r="O567" s="120"/>
      <c r="P567" s="120"/>
      <c r="Q567" s="120"/>
      <c r="R567" s="120"/>
      <c r="S567" s="120"/>
      <c r="T567" s="120"/>
      <c r="U567" s="120"/>
      <c r="V567" s="120"/>
      <c r="W567" s="120"/>
      <c r="X567" s="120"/>
      <c r="Y567" s="120"/>
      <c r="Z567" s="120"/>
      <c r="AA567" s="120"/>
      <c r="AB567" s="120"/>
      <c r="AC567" s="120"/>
      <c r="AD567" s="120"/>
      <c r="AE567" s="120"/>
      <c r="AF567" s="120"/>
      <c r="AG567" s="120"/>
      <c r="AH567" s="120"/>
      <c r="AI567" s="120"/>
      <c r="AJ567" s="120"/>
      <c r="AK567" s="120"/>
      <c r="AL567" s="120"/>
      <c r="AM567" s="120"/>
      <c r="AN567" s="120"/>
      <c r="AO567" s="120"/>
      <c r="AP567" s="120"/>
      <c r="AQ567" s="120"/>
      <c r="AR567" s="120"/>
      <c r="AS567" s="120"/>
      <c r="AT567" s="120"/>
      <c r="AU567" s="120"/>
      <c r="AV567" s="120"/>
      <c r="AW567" s="120"/>
      <c r="AX567" s="120"/>
      <c r="AY567" s="120"/>
      <c r="AZ567" s="120"/>
      <c r="BA567" s="120"/>
      <c r="BB567" s="120"/>
      <c r="BC567" s="120"/>
      <c r="BD567" s="120"/>
      <c r="BE567" s="120"/>
      <c r="BF567" s="120"/>
      <c r="BG567" s="120"/>
      <c r="BH567" s="120"/>
      <c r="BI567" s="120"/>
      <c r="BJ567" s="120"/>
      <c r="BK567" s="120"/>
      <c r="BL567" s="120"/>
      <c r="BM567" s="120"/>
      <c r="BN567" s="120"/>
      <c r="BO567" s="120"/>
      <c r="BP567" s="120"/>
      <c r="BQ567" s="120"/>
      <c r="BR567" s="120"/>
      <c r="BS567" s="120"/>
      <c r="BT567" s="120"/>
      <c r="BU567" s="120"/>
      <c r="BV567" s="120"/>
      <c r="BW567" s="120"/>
      <c r="BX567" s="120"/>
      <c r="BY567" s="120"/>
      <c r="BZ567" s="120"/>
      <c r="CA567" s="120"/>
      <c r="CB567" s="120"/>
      <c r="CC567" s="120"/>
      <c r="CD567" s="120"/>
      <c r="CE567" s="120"/>
      <c r="CF567" s="120"/>
      <c r="CG567" s="120"/>
      <c r="CH567" s="120"/>
      <c r="CI567" s="120"/>
      <c r="CJ567" s="120"/>
      <c r="CK567" s="120"/>
      <c r="CL567" s="120"/>
      <c r="CM567" s="120"/>
      <c r="CN567" s="120"/>
      <c r="CO567" s="120"/>
      <c r="CP567" s="120"/>
      <c r="CQ567" s="120"/>
      <c r="CR567" s="120"/>
      <c r="CS567" s="120"/>
      <c r="CT567" s="120"/>
      <c r="CU567" s="120"/>
      <c r="CV567" s="120"/>
      <c r="CW567" s="120"/>
      <c r="CX567" s="120"/>
      <c r="CY567" s="120"/>
      <c r="CZ567" s="120"/>
      <c r="DA567" s="120"/>
      <c r="DB567" s="120"/>
      <c r="DC567" s="120"/>
      <c r="DD567" s="120"/>
      <c r="DE567" s="120"/>
      <c r="DF567" s="120"/>
      <c r="DG567" s="120"/>
      <c r="DH567" s="120"/>
      <c r="DI567" s="120"/>
      <c r="DJ567" s="120"/>
      <c r="DK567" s="120"/>
      <c r="DL567" s="120"/>
      <c r="DM567" s="120"/>
      <c r="DN567" s="120"/>
      <c r="DO567" s="120"/>
      <c r="DP567" s="120"/>
      <c r="DQ567" s="120"/>
      <c r="DR567" s="120"/>
      <c r="DS567" s="120"/>
      <c r="DT567" s="120"/>
      <c r="DU567" s="120"/>
      <c r="DV567" s="120"/>
      <c r="DW567" s="120"/>
      <c r="DX567" s="120"/>
      <c r="DY567" s="120"/>
      <c r="DZ567" s="120"/>
      <c r="EA567" s="120"/>
      <c r="EB567" s="120"/>
      <c r="EC567" s="120"/>
      <c r="ED567" s="120"/>
      <c r="EE567" s="120"/>
      <c r="EF567" s="120"/>
      <c r="EG567" s="120"/>
      <c r="EH567" s="120"/>
      <c r="EI567" s="120"/>
      <c r="EJ567" s="120"/>
      <c r="EK567" s="120"/>
      <c r="EL567" s="120"/>
      <c r="EM567" s="120"/>
      <c r="EN567" s="120"/>
      <c r="EO567" s="120"/>
      <c r="EP567" s="120"/>
      <c r="EQ567" s="120"/>
      <c r="ER567" s="120"/>
      <c r="ES567" s="120"/>
      <c r="ET567" s="120"/>
      <c r="EU567" s="120"/>
      <c r="EV567" s="120"/>
      <c r="EW567" s="120"/>
      <c r="EX567" s="120"/>
      <c r="EY567" s="120"/>
      <c r="EZ567" s="120"/>
      <c r="FA567" s="120"/>
      <c r="FB567" s="120"/>
      <c r="FC567" s="120"/>
      <c r="FD567" s="120"/>
      <c r="FE567" s="120"/>
      <c r="FF567" s="120"/>
      <c r="FG567" s="120"/>
      <c r="FH567" s="120"/>
      <c r="FI567" s="120"/>
      <c r="FJ567" s="120"/>
      <c r="FK567" s="120"/>
      <c r="FL567" s="120"/>
      <c r="FM567" s="120"/>
      <c r="FN567" s="120"/>
      <c r="FO567" s="120"/>
      <c r="FP567" s="120"/>
      <c r="FQ567" s="120"/>
      <c r="FR567" s="120"/>
      <c r="FS567" s="120"/>
      <c r="FT567" s="120"/>
      <c r="FU567" s="120"/>
      <c r="FV567" s="120"/>
      <c r="FW567" s="120"/>
      <c r="FX567" s="120"/>
      <c r="FY567" s="120"/>
      <c r="FZ567" s="120"/>
      <c r="GA567" s="120"/>
      <c r="GB567" s="120"/>
      <c r="GC567" s="120"/>
      <c r="GD567" s="120"/>
      <c r="GE567" s="120"/>
      <c r="GF567" s="120"/>
      <c r="GG567" s="120"/>
      <c r="GH567" s="120"/>
      <c r="GI567" s="120"/>
      <c r="GJ567" s="120"/>
      <c r="GK567" s="120"/>
      <c r="GL567" s="120"/>
      <c r="GM567" s="120"/>
      <c r="GN567" s="120"/>
      <c r="GO567" s="120"/>
      <c r="GP567" s="120"/>
      <c r="GQ567" s="120"/>
      <c r="GR567" s="120"/>
      <c r="GS567" s="120"/>
      <c r="GT567" s="120"/>
      <c r="GU567" s="120"/>
      <c r="GV567" s="120"/>
      <c r="GW567" s="120"/>
      <c r="GX567" s="120"/>
      <c r="GY567" s="120"/>
      <c r="GZ567" s="120"/>
      <c r="HA567" s="120"/>
      <c r="HB567" s="120"/>
      <c r="HC567" s="120"/>
      <c r="HD567" s="120"/>
      <c r="HE567" s="120"/>
      <c r="HF567" s="120"/>
      <c r="HG567" s="120"/>
      <c r="HH567" s="120"/>
      <c r="HI567" s="120"/>
      <c r="HJ567" s="120"/>
      <c r="HK567" s="120"/>
      <c r="HL567" s="120"/>
      <c r="HM567" s="120"/>
      <c r="HN567" s="120"/>
      <c r="HO567" s="120"/>
      <c r="HP567" s="120"/>
      <c r="HQ567" s="120"/>
      <c r="HR567" s="120"/>
      <c r="HS567" s="120"/>
      <c r="HT567" s="120"/>
      <c r="HU567" s="120"/>
      <c r="HV567" s="120"/>
      <c r="HW567" s="120"/>
      <c r="HX567" s="120"/>
      <c r="HY567" s="120"/>
      <c r="HZ567" s="120"/>
      <c r="IA567" s="120"/>
      <c r="IB567" s="120"/>
      <c r="IC567" s="120"/>
      <c r="ID567" s="120"/>
      <c r="IE567" s="120"/>
      <c r="IF567" s="120"/>
      <c r="IG567" s="120"/>
      <c r="IH567" s="120"/>
      <c r="II567" s="120"/>
      <c r="IJ567" s="120"/>
      <c r="IK567" s="120"/>
      <c r="IL567" s="120"/>
      <c r="IM567" s="120"/>
      <c r="IN567" s="120"/>
      <c r="IO567" s="120"/>
      <c r="IP567" s="120"/>
      <c r="IQ567" s="120"/>
      <c r="IR567" s="120"/>
      <c r="IS567" s="120"/>
      <c r="IT567" s="120"/>
      <c r="IU567" s="120"/>
      <c r="IV567" s="120"/>
    </row>
    <row r="568" ht="27" customHeight="1" spans="1:256">
      <c r="A568" s="216"/>
      <c r="B568" s="220"/>
      <c r="C568" s="135" t="s">
        <v>779</v>
      </c>
      <c r="D568" s="136">
        <v>25</v>
      </c>
      <c r="E568" s="136">
        <v>25</v>
      </c>
      <c r="F568" s="214">
        <f t="shared" si="17"/>
        <v>0</v>
      </c>
      <c r="G568" s="134"/>
      <c r="H568" s="120"/>
      <c r="I568" s="120"/>
      <c r="J568" s="120"/>
      <c r="K568" s="120"/>
      <c r="L568" s="120"/>
      <c r="M568" s="120"/>
      <c r="N568" s="120"/>
      <c r="O568" s="120"/>
      <c r="P568" s="120"/>
      <c r="Q568" s="120"/>
      <c r="R568" s="120"/>
      <c r="S568" s="120"/>
      <c r="T568" s="120"/>
      <c r="U568" s="120"/>
      <c r="V568" s="120"/>
      <c r="W568" s="120"/>
      <c r="X568" s="120"/>
      <c r="Y568" s="120"/>
      <c r="Z568" s="120"/>
      <c r="AA568" s="120"/>
      <c r="AB568" s="120"/>
      <c r="AC568" s="120"/>
      <c r="AD568" s="120"/>
      <c r="AE568" s="120"/>
      <c r="AF568" s="120"/>
      <c r="AG568" s="120"/>
      <c r="AH568" s="120"/>
      <c r="AI568" s="120"/>
      <c r="AJ568" s="120"/>
      <c r="AK568" s="120"/>
      <c r="AL568" s="120"/>
      <c r="AM568" s="120"/>
      <c r="AN568" s="120"/>
      <c r="AO568" s="120"/>
      <c r="AP568" s="120"/>
      <c r="AQ568" s="120"/>
      <c r="AR568" s="120"/>
      <c r="AS568" s="120"/>
      <c r="AT568" s="120"/>
      <c r="AU568" s="120"/>
      <c r="AV568" s="120"/>
      <c r="AW568" s="120"/>
      <c r="AX568" s="120"/>
      <c r="AY568" s="120"/>
      <c r="AZ568" s="120"/>
      <c r="BA568" s="120"/>
      <c r="BB568" s="120"/>
      <c r="BC568" s="120"/>
      <c r="BD568" s="120"/>
      <c r="BE568" s="120"/>
      <c r="BF568" s="120"/>
      <c r="BG568" s="120"/>
      <c r="BH568" s="120"/>
      <c r="BI568" s="120"/>
      <c r="BJ568" s="120"/>
      <c r="BK568" s="120"/>
      <c r="BL568" s="120"/>
      <c r="BM568" s="120"/>
      <c r="BN568" s="120"/>
      <c r="BO568" s="120"/>
      <c r="BP568" s="120"/>
      <c r="BQ568" s="120"/>
      <c r="BR568" s="120"/>
      <c r="BS568" s="120"/>
      <c r="BT568" s="120"/>
      <c r="BU568" s="120"/>
      <c r="BV568" s="120"/>
      <c r="BW568" s="120"/>
      <c r="BX568" s="120"/>
      <c r="BY568" s="120"/>
      <c r="BZ568" s="120"/>
      <c r="CA568" s="120"/>
      <c r="CB568" s="120"/>
      <c r="CC568" s="120"/>
      <c r="CD568" s="120"/>
      <c r="CE568" s="120"/>
      <c r="CF568" s="120"/>
      <c r="CG568" s="120"/>
      <c r="CH568" s="120"/>
      <c r="CI568" s="120"/>
      <c r="CJ568" s="120"/>
      <c r="CK568" s="120"/>
      <c r="CL568" s="120"/>
      <c r="CM568" s="120"/>
      <c r="CN568" s="120"/>
      <c r="CO568" s="120"/>
      <c r="CP568" s="120"/>
      <c r="CQ568" s="120"/>
      <c r="CR568" s="120"/>
      <c r="CS568" s="120"/>
      <c r="CT568" s="120"/>
      <c r="CU568" s="120"/>
      <c r="CV568" s="120"/>
      <c r="CW568" s="120"/>
      <c r="CX568" s="120"/>
      <c r="CY568" s="120"/>
      <c r="CZ568" s="120"/>
      <c r="DA568" s="120"/>
      <c r="DB568" s="120"/>
      <c r="DC568" s="120"/>
      <c r="DD568" s="120"/>
      <c r="DE568" s="120"/>
      <c r="DF568" s="120"/>
      <c r="DG568" s="120"/>
      <c r="DH568" s="120"/>
      <c r="DI568" s="120"/>
      <c r="DJ568" s="120"/>
      <c r="DK568" s="120"/>
      <c r="DL568" s="120"/>
      <c r="DM568" s="120"/>
      <c r="DN568" s="120"/>
      <c r="DO568" s="120"/>
      <c r="DP568" s="120"/>
      <c r="DQ568" s="120"/>
      <c r="DR568" s="120"/>
      <c r="DS568" s="120"/>
      <c r="DT568" s="120"/>
      <c r="DU568" s="120"/>
      <c r="DV568" s="120"/>
      <c r="DW568" s="120"/>
      <c r="DX568" s="120"/>
      <c r="DY568" s="120"/>
      <c r="DZ568" s="120"/>
      <c r="EA568" s="120"/>
      <c r="EB568" s="120"/>
      <c r="EC568" s="120"/>
      <c r="ED568" s="120"/>
      <c r="EE568" s="120"/>
      <c r="EF568" s="120"/>
      <c r="EG568" s="120"/>
      <c r="EH568" s="120"/>
      <c r="EI568" s="120"/>
      <c r="EJ568" s="120"/>
      <c r="EK568" s="120"/>
      <c r="EL568" s="120"/>
      <c r="EM568" s="120"/>
      <c r="EN568" s="120"/>
      <c r="EO568" s="120"/>
      <c r="EP568" s="120"/>
      <c r="EQ568" s="120"/>
      <c r="ER568" s="120"/>
      <c r="ES568" s="120"/>
      <c r="ET568" s="120"/>
      <c r="EU568" s="120"/>
      <c r="EV568" s="120"/>
      <c r="EW568" s="120"/>
      <c r="EX568" s="120"/>
      <c r="EY568" s="120"/>
      <c r="EZ568" s="120"/>
      <c r="FA568" s="120"/>
      <c r="FB568" s="120"/>
      <c r="FC568" s="120"/>
      <c r="FD568" s="120"/>
      <c r="FE568" s="120"/>
      <c r="FF568" s="120"/>
      <c r="FG568" s="120"/>
      <c r="FH568" s="120"/>
      <c r="FI568" s="120"/>
      <c r="FJ568" s="120"/>
      <c r="FK568" s="120"/>
      <c r="FL568" s="120"/>
      <c r="FM568" s="120"/>
      <c r="FN568" s="120"/>
      <c r="FO568" s="120"/>
      <c r="FP568" s="120"/>
      <c r="FQ568" s="120"/>
      <c r="FR568" s="120"/>
      <c r="FS568" s="120"/>
      <c r="FT568" s="120"/>
      <c r="FU568" s="120"/>
      <c r="FV568" s="120"/>
      <c r="FW568" s="120"/>
      <c r="FX568" s="120"/>
      <c r="FY568" s="120"/>
      <c r="FZ568" s="120"/>
      <c r="GA568" s="120"/>
      <c r="GB568" s="120"/>
      <c r="GC568" s="120"/>
      <c r="GD568" s="120"/>
      <c r="GE568" s="120"/>
      <c r="GF568" s="120"/>
      <c r="GG568" s="120"/>
      <c r="GH568" s="120"/>
      <c r="GI568" s="120"/>
      <c r="GJ568" s="120"/>
      <c r="GK568" s="120"/>
      <c r="GL568" s="120"/>
      <c r="GM568" s="120"/>
      <c r="GN568" s="120"/>
      <c r="GO568" s="120"/>
      <c r="GP568" s="120"/>
      <c r="GQ568" s="120"/>
      <c r="GR568" s="120"/>
      <c r="GS568" s="120"/>
      <c r="GT568" s="120"/>
      <c r="GU568" s="120"/>
      <c r="GV568" s="120"/>
      <c r="GW568" s="120"/>
      <c r="GX568" s="120"/>
      <c r="GY568" s="120"/>
      <c r="GZ568" s="120"/>
      <c r="HA568" s="120"/>
      <c r="HB568" s="120"/>
      <c r="HC568" s="120"/>
      <c r="HD568" s="120"/>
      <c r="HE568" s="120"/>
      <c r="HF568" s="120"/>
      <c r="HG568" s="120"/>
      <c r="HH568" s="120"/>
      <c r="HI568" s="120"/>
      <c r="HJ568" s="120"/>
      <c r="HK568" s="120"/>
      <c r="HL568" s="120"/>
      <c r="HM568" s="120"/>
      <c r="HN568" s="120"/>
      <c r="HO568" s="120"/>
      <c r="HP568" s="120"/>
      <c r="HQ568" s="120"/>
      <c r="HR568" s="120"/>
      <c r="HS568" s="120"/>
      <c r="HT568" s="120"/>
      <c r="HU568" s="120"/>
      <c r="HV568" s="120"/>
      <c r="HW568" s="120"/>
      <c r="HX568" s="120"/>
      <c r="HY568" s="120"/>
      <c r="HZ568" s="120"/>
      <c r="IA568" s="120"/>
      <c r="IB568" s="120"/>
      <c r="IC568" s="120"/>
      <c r="ID568" s="120"/>
      <c r="IE568" s="120"/>
      <c r="IF568" s="120"/>
      <c r="IG568" s="120"/>
      <c r="IH568" s="120"/>
      <c r="II568" s="120"/>
      <c r="IJ568" s="120"/>
      <c r="IK568" s="120"/>
      <c r="IL568" s="120"/>
      <c r="IM568" s="120"/>
      <c r="IN568" s="120"/>
      <c r="IO568" s="120"/>
      <c r="IP568" s="120"/>
      <c r="IQ568" s="120"/>
      <c r="IR568" s="120"/>
      <c r="IS568" s="120"/>
      <c r="IT568" s="120"/>
      <c r="IU568" s="120"/>
      <c r="IV568" s="120"/>
    </row>
    <row r="569" ht="27" customHeight="1" spans="1:256">
      <c r="A569" s="216"/>
      <c r="B569" s="220"/>
      <c r="C569" s="135" t="s">
        <v>780</v>
      </c>
      <c r="D569" s="136">
        <v>12</v>
      </c>
      <c r="E569" s="136">
        <v>12</v>
      </c>
      <c r="F569" s="214">
        <f t="shared" si="17"/>
        <v>0</v>
      </c>
      <c r="G569" s="134"/>
      <c r="H569" s="120"/>
      <c r="I569" s="120"/>
      <c r="J569" s="120"/>
      <c r="K569" s="120"/>
      <c r="L569" s="120"/>
      <c r="M569" s="120"/>
      <c r="N569" s="120"/>
      <c r="O569" s="120"/>
      <c r="P569" s="120"/>
      <c r="Q569" s="120"/>
      <c r="R569" s="120"/>
      <c r="S569" s="120"/>
      <c r="T569" s="120"/>
      <c r="U569" s="120"/>
      <c r="V569" s="120"/>
      <c r="W569" s="120"/>
      <c r="X569" s="120"/>
      <c r="Y569" s="120"/>
      <c r="Z569" s="120"/>
      <c r="AA569" s="120"/>
      <c r="AB569" s="120"/>
      <c r="AC569" s="120"/>
      <c r="AD569" s="120"/>
      <c r="AE569" s="120"/>
      <c r="AF569" s="120"/>
      <c r="AG569" s="120"/>
      <c r="AH569" s="120"/>
      <c r="AI569" s="120"/>
      <c r="AJ569" s="120"/>
      <c r="AK569" s="120"/>
      <c r="AL569" s="120"/>
      <c r="AM569" s="120"/>
      <c r="AN569" s="120"/>
      <c r="AO569" s="120"/>
      <c r="AP569" s="120"/>
      <c r="AQ569" s="120"/>
      <c r="AR569" s="120"/>
      <c r="AS569" s="120"/>
      <c r="AT569" s="120"/>
      <c r="AU569" s="120"/>
      <c r="AV569" s="120"/>
      <c r="AW569" s="120"/>
      <c r="AX569" s="120"/>
      <c r="AY569" s="120"/>
      <c r="AZ569" s="120"/>
      <c r="BA569" s="120"/>
      <c r="BB569" s="120"/>
      <c r="BC569" s="120"/>
      <c r="BD569" s="120"/>
      <c r="BE569" s="120"/>
      <c r="BF569" s="120"/>
      <c r="BG569" s="120"/>
      <c r="BH569" s="120"/>
      <c r="BI569" s="120"/>
      <c r="BJ569" s="120"/>
      <c r="BK569" s="120"/>
      <c r="BL569" s="120"/>
      <c r="BM569" s="120"/>
      <c r="BN569" s="120"/>
      <c r="BO569" s="120"/>
      <c r="BP569" s="120"/>
      <c r="BQ569" s="120"/>
      <c r="BR569" s="120"/>
      <c r="BS569" s="120"/>
      <c r="BT569" s="120"/>
      <c r="BU569" s="120"/>
      <c r="BV569" s="120"/>
      <c r="BW569" s="120"/>
      <c r="BX569" s="120"/>
      <c r="BY569" s="120"/>
      <c r="BZ569" s="120"/>
      <c r="CA569" s="120"/>
      <c r="CB569" s="120"/>
      <c r="CC569" s="120"/>
      <c r="CD569" s="120"/>
      <c r="CE569" s="120"/>
      <c r="CF569" s="120"/>
      <c r="CG569" s="120"/>
      <c r="CH569" s="120"/>
      <c r="CI569" s="120"/>
      <c r="CJ569" s="120"/>
      <c r="CK569" s="120"/>
      <c r="CL569" s="120"/>
      <c r="CM569" s="120"/>
      <c r="CN569" s="120"/>
      <c r="CO569" s="120"/>
      <c r="CP569" s="120"/>
      <c r="CQ569" s="120"/>
      <c r="CR569" s="120"/>
      <c r="CS569" s="120"/>
      <c r="CT569" s="120"/>
      <c r="CU569" s="120"/>
      <c r="CV569" s="120"/>
      <c r="CW569" s="120"/>
      <c r="CX569" s="120"/>
      <c r="CY569" s="120"/>
      <c r="CZ569" s="120"/>
      <c r="DA569" s="120"/>
      <c r="DB569" s="120"/>
      <c r="DC569" s="120"/>
      <c r="DD569" s="120"/>
      <c r="DE569" s="120"/>
      <c r="DF569" s="120"/>
      <c r="DG569" s="120"/>
      <c r="DH569" s="120"/>
      <c r="DI569" s="120"/>
      <c r="DJ569" s="120"/>
      <c r="DK569" s="120"/>
      <c r="DL569" s="120"/>
      <c r="DM569" s="120"/>
      <c r="DN569" s="120"/>
      <c r="DO569" s="120"/>
      <c r="DP569" s="120"/>
      <c r="DQ569" s="120"/>
      <c r="DR569" s="120"/>
      <c r="DS569" s="120"/>
      <c r="DT569" s="120"/>
      <c r="DU569" s="120"/>
      <c r="DV569" s="120"/>
      <c r="DW569" s="120"/>
      <c r="DX569" s="120"/>
      <c r="DY569" s="120"/>
      <c r="DZ569" s="120"/>
      <c r="EA569" s="120"/>
      <c r="EB569" s="120"/>
      <c r="EC569" s="120"/>
      <c r="ED569" s="120"/>
      <c r="EE569" s="120"/>
      <c r="EF569" s="120"/>
      <c r="EG569" s="120"/>
      <c r="EH569" s="120"/>
      <c r="EI569" s="120"/>
      <c r="EJ569" s="120"/>
      <c r="EK569" s="120"/>
      <c r="EL569" s="120"/>
      <c r="EM569" s="120"/>
      <c r="EN569" s="120"/>
      <c r="EO569" s="120"/>
      <c r="EP569" s="120"/>
      <c r="EQ569" s="120"/>
      <c r="ER569" s="120"/>
      <c r="ES569" s="120"/>
      <c r="ET569" s="120"/>
      <c r="EU569" s="120"/>
      <c r="EV569" s="120"/>
      <c r="EW569" s="120"/>
      <c r="EX569" s="120"/>
      <c r="EY569" s="120"/>
      <c r="EZ569" s="120"/>
      <c r="FA569" s="120"/>
      <c r="FB569" s="120"/>
      <c r="FC569" s="120"/>
      <c r="FD569" s="120"/>
      <c r="FE569" s="120"/>
      <c r="FF569" s="120"/>
      <c r="FG569" s="120"/>
      <c r="FH569" s="120"/>
      <c r="FI569" s="120"/>
      <c r="FJ569" s="120"/>
      <c r="FK569" s="120"/>
      <c r="FL569" s="120"/>
      <c r="FM569" s="120"/>
      <c r="FN569" s="120"/>
      <c r="FO569" s="120"/>
      <c r="FP569" s="120"/>
      <c r="FQ569" s="120"/>
      <c r="FR569" s="120"/>
      <c r="FS569" s="120"/>
      <c r="FT569" s="120"/>
      <c r="FU569" s="120"/>
      <c r="FV569" s="120"/>
      <c r="FW569" s="120"/>
      <c r="FX569" s="120"/>
      <c r="FY569" s="120"/>
      <c r="FZ569" s="120"/>
      <c r="GA569" s="120"/>
      <c r="GB569" s="120"/>
      <c r="GC569" s="120"/>
      <c r="GD569" s="120"/>
      <c r="GE569" s="120"/>
      <c r="GF569" s="120"/>
      <c r="GG569" s="120"/>
      <c r="GH569" s="120"/>
      <c r="GI569" s="120"/>
      <c r="GJ569" s="120"/>
      <c r="GK569" s="120"/>
      <c r="GL569" s="120"/>
      <c r="GM569" s="120"/>
      <c r="GN569" s="120"/>
      <c r="GO569" s="120"/>
      <c r="GP569" s="120"/>
      <c r="GQ569" s="120"/>
      <c r="GR569" s="120"/>
      <c r="GS569" s="120"/>
      <c r="GT569" s="120"/>
      <c r="GU569" s="120"/>
      <c r="GV569" s="120"/>
      <c r="GW569" s="120"/>
      <c r="GX569" s="120"/>
      <c r="GY569" s="120"/>
      <c r="GZ569" s="120"/>
      <c r="HA569" s="120"/>
      <c r="HB569" s="120"/>
      <c r="HC569" s="120"/>
      <c r="HD569" s="120"/>
      <c r="HE569" s="120"/>
      <c r="HF569" s="120"/>
      <c r="HG569" s="120"/>
      <c r="HH569" s="120"/>
      <c r="HI569" s="120"/>
      <c r="HJ569" s="120"/>
      <c r="HK569" s="120"/>
      <c r="HL569" s="120"/>
      <c r="HM569" s="120"/>
      <c r="HN569" s="120"/>
      <c r="HO569" s="120"/>
      <c r="HP569" s="120"/>
      <c r="HQ569" s="120"/>
      <c r="HR569" s="120"/>
      <c r="HS569" s="120"/>
      <c r="HT569" s="120"/>
      <c r="HU569" s="120"/>
      <c r="HV569" s="120"/>
      <c r="HW569" s="120"/>
      <c r="HX569" s="120"/>
      <c r="HY569" s="120"/>
      <c r="HZ569" s="120"/>
      <c r="IA569" s="120"/>
      <c r="IB569" s="120"/>
      <c r="IC569" s="120"/>
      <c r="ID569" s="120"/>
      <c r="IE569" s="120"/>
      <c r="IF569" s="120"/>
      <c r="IG569" s="120"/>
      <c r="IH569" s="120"/>
      <c r="II569" s="120"/>
      <c r="IJ569" s="120"/>
      <c r="IK569" s="120"/>
      <c r="IL569" s="120"/>
      <c r="IM569" s="120"/>
      <c r="IN569" s="120"/>
      <c r="IO569" s="120"/>
      <c r="IP569" s="120"/>
      <c r="IQ569" s="120"/>
      <c r="IR569" s="120"/>
      <c r="IS569" s="120"/>
      <c r="IT569" s="120"/>
      <c r="IU569" s="120"/>
      <c r="IV569" s="120"/>
    </row>
    <row r="570" ht="27" customHeight="1" spans="1:256">
      <c r="A570" s="216"/>
      <c r="B570" s="220"/>
      <c r="C570" s="135" t="s">
        <v>781</v>
      </c>
      <c r="D570" s="136">
        <v>35</v>
      </c>
      <c r="E570" s="136">
        <v>35</v>
      </c>
      <c r="F570" s="214">
        <f t="shared" si="17"/>
        <v>0</v>
      </c>
      <c r="G570" s="134"/>
      <c r="H570" s="120"/>
      <c r="I570" s="120"/>
      <c r="J570" s="120"/>
      <c r="K570" s="120"/>
      <c r="L570" s="120"/>
      <c r="M570" s="120"/>
      <c r="N570" s="120"/>
      <c r="O570" s="120"/>
      <c r="P570" s="120"/>
      <c r="Q570" s="120"/>
      <c r="R570" s="120"/>
      <c r="S570" s="120"/>
      <c r="T570" s="120"/>
      <c r="U570" s="120"/>
      <c r="V570" s="120"/>
      <c r="W570" s="120"/>
      <c r="X570" s="120"/>
      <c r="Y570" s="120"/>
      <c r="Z570" s="120"/>
      <c r="AA570" s="120"/>
      <c r="AB570" s="120"/>
      <c r="AC570" s="120"/>
      <c r="AD570" s="120"/>
      <c r="AE570" s="120"/>
      <c r="AF570" s="120"/>
      <c r="AG570" s="120"/>
      <c r="AH570" s="120"/>
      <c r="AI570" s="120"/>
      <c r="AJ570" s="120"/>
      <c r="AK570" s="120"/>
      <c r="AL570" s="120"/>
      <c r="AM570" s="120"/>
      <c r="AN570" s="120"/>
      <c r="AO570" s="120"/>
      <c r="AP570" s="120"/>
      <c r="AQ570" s="120"/>
      <c r="AR570" s="120"/>
      <c r="AS570" s="120"/>
      <c r="AT570" s="120"/>
      <c r="AU570" s="120"/>
      <c r="AV570" s="120"/>
      <c r="AW570" s="120"/>
      <c r="AX570" s="120"/>
      <c r="AY570" s="120"/>
      <c r="AZ570" s="120"/>
      <c r="BA570" s="120"/>
      <c r="BB570" s="120"/>
      <c r="BC570" s="120"/>
      <c r="BD570" s="120"/>
      <c r="BE570" s="120"/>
      <c r="BF570" s="120"/>
      <c r="BG570" s="120"/>
      <c r="BH570" s="120"/>
      <c r="BI570" s="120"/>
      <c r="BJ570" s="120"/>
      <c r="BK570" s="120"/>
      <c r="BL570" s="120"/>
      <c r="BM570" s="120"/>
      <c r="BN570" s="120"/>
      <c r="BO570" s="120"/>
      <c r="BP570" s="120"/>
      <c r="BQ570" s="120"/>
      <c r="BR570" s="120"/>
      <c r="BS570" s="120"/>
      <c r="BT570" s="120"/>
      <c r="BU570" s="120"/>
      <c r="BV570" s="120"/>
      <c r="BW570" s="120"/>
      <c r="BX570" s="120"/>
      <c r="BY570" s="120"/>
      <c r="BZ570" s="120"/>
      <c r="CA570" s="120"/>
      <c r="CB570" s="120"/>
      <c r="CC570" s="120"/>
      <c r="CD570" s="120"/>
      <c r="CE570" s="120"/>
      <c r="CF570" s="120"/>
      <c r="CG570" s="120"/>
      <c r="CH570" s="120"/>
      <c r="CI570" s="120"/>
      <c r="CJ570" s="120"/>
      <c r="CK570" s="120"/>
      <c r="CL570" s="120"/>
      <c r="CM570" s="120"/>
      <c r="CN570" s="120"/>
      <c r="CO570" s="120"/>
      <c r="CP570" s="120"/>
      <c r="CQ570" s="120"/>
      <c r="CR570" s="120"/>
      <c r="CS570" s="120"/>
      <c r="CT570" s="120"/>
      <c r="CU570" s="120"/>
      <c r="CV570" s="120"/>
      <c r="CW570" s="120"/>
      <c r="CX570" s="120"/>
      <c r="CY570" s="120"/>
      <c r="CZ570" s="120"/>
      <c r="DA570" s="120"/>
      <c r="DB570" s="120"/>
      <c r="DC570" s="120"/>
      <c r="DD570" s="120"/>
      <c r="DE570" s="120"/>
      <c r="DF570" s="120"/>
      <c r="DG570" s="120"/>
      <c r="DH570" s="120"/>
      <c r="DI570" s="120"/>
      <c r="DJ570" s="120"/>
      <c r="DK570" s="120"/>
      <c r="DL570" s="120"/>
      <c r="DM570" s="120"/>
      <c r="DN570" s="120"/>
      <c r="DO570" s="120"/>
      <c r="DP570" s="120"/>
      <c r="DQ570" s="120"/>
      <c r="DR570" s="120"/>
      <c r="DS570" s="120"/>
      <c r="DT570" s="120"/>
      <c r="DU570" s="120"/>
      <c r="DV570" s="120"/>
      <c r="DW570" s="120"/>
      <c r="DX570" s="120"/>
      <c r="DY570" s="120"/>
      <c r="DZ570" s="120"/>
      <c r="EA570" s="120"/>
      <c r="EB570" s="120"/>
      <c r="EC570" s="120"/>
      <c r="ED570" s="120"/>
      <c r="EE570" s="120"/>
      <c r="EF570" s="120"/>
      <c r="EG570" s="120"/>
      <c r="EH570" s="120"/>
      <c r="EI570" s="120"/>
      <c r="EJ570" s="120"/>
      <c r="EK570" s="120"/>
      <c r="EL570" s="120"/>
      <c r="EM570" s="120"/>
      <c r="EN570" s="120"/>
      <c r="EO570" s="120"/>
      <c r="EP570" s="120"/>
      <c r="EQ570" s="120"/>
      <c r="ER570" s="120"/>
      <c r="ES570" s="120"/>
      <c r="ET570" s="120"/>
      <c r="EU570" s="120"/>
      <c r="EV570" s="120"/>
      <c r="EW570" s="120"/>
      <c r="EX570" s="120"/>
      <c r="EY570" s="120"/>
      <c r="EZ570" s="120"/>
      <c r="FA570" s="120"/>
      <c r="FB570" s="120"/>
      <c r="FC570" s="120"/>
      <c r="FD570" s="120"/>
      <c r="FE570" s="120"/>
      <c r="FF570" s="120"/>
      <c r="FG570" s="120"/>
      <c r="FH570" s="120"/>
      <c r="FI570" s="120"/>
      <c r="FJ570" s="120"/>
      <c r="FK570" s="120"/>
      <c r="FL570" s="120"/>
      <c r="FM570" s="120"/>
      <c r="FN570" s="120"/>
      <c r="FO570" s="120"/>
      <c r="FP570" s="120"/>
      <c r="FQ570" s="120"/>
      <c r="FR570" s="120"/>
      <c r="FS570" s="120"/>
      <c r="FT570" s="120"/>
      <c r="FU570" s="120"/>
      <c r="FV570" s="120"/>
      <c r="FW570" s="120"/>
      <c r="FX570" s="120"/>
      <c r="FY570" s="120"/>
      <c r="FZ570" s="120"/>
      <c r="GA570" s="120"/>
      <c r="GB570" s="120"/>
      <c r="GC570" s="120"/>
      <c r="GD570" s="120"/>
      <c r="GE570" s="120"/>
      <c r="GF570" s="120"/>
      <c r="GG570" s="120"/>
      <c r="GH570" s="120"/>
      <c r="GI570" s="120"/>
      <c r="GJ570" s="120"/>
      <c r="GK570" s="120"/>
      <c r="GL570" s="120"/>
      <c r="GM570" s="120"/>
      <c r="GN570" s="120"/>
      <c r="GO570" s="120"/>
      <c r="GP570" s="120"/>
      <c r="GQ570" s="120"/>
      <c r="GR570" s="120"/>
      <c r="GS570" s="120"/>
      <c r="GT570" s="120"/>
      <c r="GU570" s="120"/>
      <c r="GV570" s="120"/>
      <c r="GW570" s="120"/>
      <c r="GX570" s="120"/>
      <c r="GY570" s="120"/>
      <c r="GZ570" s="120"/>
      <c r="HA570" s="120"/>
      <c r="HB570" s="120"/>
      <c r="HC570" s="120"/>
      <c r="HD570" s="120"/>
      <c r="HE570" s="120"/>
      <c r="HF570" s="120"/>
      <c r="HG570" s="120"/>
      <c r="HH570" s="120"/>
      <c r="HI570" s="120"/>
      <c r="HJ570" s="120"/>
      <c r="HK570" s="120"/>
      <c r="HL570" s="120"/>
      <c r="HM570" s="120"/>
      <c r="HN570" s="120"/>
      <c r="HO570" s="120"/>
      <c r="HP570" s="120"/>
      <c r="HQ570" s="120"/>
      <c r="HR570" s="120"/>
      <c r="HS570" s="120"/>
      <c r="HT570" s="120"/>
      <c r="HU570" s="120"/>
      <c r="HV570" s="120"/>
      <c r="HW570" s="120"/>
      <c r="HX570" s="120"/>
      <c r="HY570" s="120"/>
      <c r="HZ570" s="120"/>
      <c r="IA570" s="120"/>
      <c r="IB570" s="120"/>
      <c r="IC570" s="120"/>
      <c r="ID570" s="120"/>
      <c r="IE570" s="120"/>
      <c r="IF570" s="120"/>
      <c r="IG570" s="120"/>
      <c r="IH570" s="120"/>
      <c r="II570" s="120"/>
      <c r="IJ570" s="120"/>
      <c r="IK570" s="120"/>
      <c r="IL570" s="120"/>
      <c r="IM570" s="120"/>
      <c r="IN570" s="120"/>
      <c r="IO570" s="120"/>
      <c r="IP570" s="120"/>
      <c r="IQ570" s="120"/>
      <c r="IR570" s="120"/>
      <c r="IS570" s="120"/>
      <c r="IT570" s="120"/>
      <c r="IU570" s="120"/>
      <c r="IV570" s="120"/>
    </row>
    <row r="571" ht="27" customHeight="1" spans="1:256">
      <c r="A571" s="216"/>
      <c r="B571" s="220"/>
      <c r="C571" s="135" t="s">
        <v>782</v>
      </c>
      <c r="D571" s="136">
        <v>42</v>
      </c>
      <c r="E571" s="136">
        <v>42</v>
      </c>
      <c r="F571" s="214">
        <f t="shared" si="17"/>
        <v>0</v>
      </c>
      <c r="G571" s="134"/>
      <c r="H571" s="120"/>
      <c r="I571" s="120"/>
      <c r="J571" s="120"/>
      <c r="K571" s="120"/>
      <c r="L571" s="120"/>
      <c r="M571" s="120"/>
      <c r="N571" s="120"/>
      <c r="O571" s="120"/>
      <c r="P571" s="120"/>
      <c r="Q571" s="120"/>
      <c r="R571" s="120"/>
      <c r="S571" s="120"/>
      <c r="T571" s="120"/>
      <c r="U571" s="120"/>
      <c r="V571" s="120"/>
      <c r="W571" s="120"/>
      <c r="X571" s="120"/>
      <c r="Y571" s="120"/>
      <c r="Z571" s="120"/>
      <c r="AA571" s="120"/>
      <c r="AB571" s="120"/>
      <c r="AC571" s="120"/>
      <c r="AD571" s="120"/>
      <c r="AE571" s="120"/>
      <c r="AF571" s="120"/>
      <c r="AG571" s="120"/>
      <c r="AH571" s="120"/>
      <c r="AI571" s="120"/>
      <c r="AJ571" s="120"/>
      <c r="AK571" s="120"/>
      <c r="AL571" s="120"/>
      <c r="AM571" s="120"/>
      <c r="AN571" s="120"/>
      <c r="AO571" s="120"/>
      <c r="AP571" s="120"/>
      <c r="AQ571" s="120"/>
      <c r="AR571" s="120"/>
      <c r="AS571" s="120"/>
      <c r="AT571" s="120"/>
      <c r="AU571" s="120"/>
      <c r="AV571" s="120"/>
      <c r="AW571" s="120"/>
      <c r="AX571" s="120"/>
      <c r="AY571" s="120"/>
      <c r="AZ571" s="120"/>
      <c r="BA571" s="120"/>
      <c r="BB571" s="120"/>
      <c r="BC571" s="120"/>
      <c r="BD571" s="120"/>
      <c r="BE571" s="120"/>
      <c r="BF571" s="120"/>
      <c r="BG571" s="120"/>
      <c r="BH571" s="120"/>
      <c r="BI571" s="120"/>
      <c r="BJ571" s="120"/>
      <c r="BK571" s="120"/>
      <c r="BL571" s="120"/>
      <c r="BM571" s="120"/>
      <c r="BN571" s="120"/>
      <c r="BO571" s="120"/>
      <c r="BP571" s="120"/>
      <c r="BQ571" s="120"/>
      <c r="BR571" s="120"/>
      <c r="BS571" s="120"/>
      <c r="BT571" s="120"/>
      <c r="BU571" s="120"/>
      <c r="BV571" s="120"/>
      <c r="BW571" s="120"/>
      <c r="BX571" s="120"/>
      <c r="BY571" s="120"/>
      <c r="BZ571" s="120"/>
      <c r="CA571" s="120"/>
      <c r="CB571" s="120"/>
      <c r="CC571" s="120"/>
      <c r="CD571" s="120"/>
      <c r="CE571" s="120"/>
      <c r="CF571" s="120"/>
      <c r="CG571" s="120"/>
      <c r="CH571" s="120"/>
      <c r="CI571" s="120"/>
      <c r="CJ571" s="120"/>
      <c r="CK571" s="120"/>
      <c r="CL571" s="120"/>
      <c r="CM571" s="120"/>
      <c r="CN571" s="120"/>
      <c r="CO571" s="120"/>
      <c r="CP571" s="120"/>
      <c r="CQ571" s="120"/>
      <c r="CR571" s="120"/>
      <c r="CS571" s="120"/>
      <c r="CT571" s="120"/>
      <c r="CU571" s="120"/>
      <c r="CV571" s="120"/>
      <c r="CW571" s="120"/>
      <c r="CX571" s="120"/>
      <c r="CY571" s="120"/>
      <c r="CZ571" s="120"/>
      <c r="DA571" s="120"/>
      <c r="DB571" s="120"/>
      <c r="DC571" s="120"/>
      <c r="DD571" s="120"/>
      <c r="DE571" s="120"/>
      <c r="DF571" s="120"/>
      <c r="DG571" s="120"/>
      <c r="DH571" s="120"/>
      <c r="DI571" s="120"/>
      <c r="DJ571" s="120"/>
      <c r="DK571" s="120"/>
      <c r="DL571" s="120"/>
      <c r="DM571" s="120"/>
      <c r="DN571" s="120"/>
      <c r="DO571" s="120"/>
      <c r="DP571" s="120"/>
      <c r="DQ571" s="120"/>
      <c r="DR571" s="120"/>
      <c r="DS571" s="120"/>
      <c r="DT571" s="120"/>
      <c r="DU571" s="120"/>
      <c r="DV571" s="120"/>
      <c r="DW571" s="120"/>
      <c r="DX571" s="120"/>
      <c r="DY571" s="120"/>
      <c r="DZ571" s="120"/>
      <c r="EA571" s="120"/>
      <c r="EB571" s="120"/>
      <c r="EC571" s="120"/>
      <c r="ED571" s="120"/>
      <c r="EE571" s="120"/>
      <c r="EF571" s="120"/>
      <c r="EG571" s="120"/>
      <c r="EH571" s="120"/>
      <c r="EI571" s="120"/>
      <c r="EJ571" s="120"/>
      <c r="EK571" s="120"/>
      <c r="EL571" s="120"/>
      <c r="EM571" s="120"/>
      <c r="EN571" s="120"/>
      <c r="EO571" s="120"/>
      <c r="EP571" s="120"/>
      <c r="EQ571" s="120"/>
      <c r="ER571" s="120"/>
      <c r="ES571" s="120"/>
      <c r="ET571" s="120"/>
      <c r="EU571" s="120"/>
      <c r="EV571" s="120"/>
      <c r="EW571" s="120"/>
      <c r="EX571" s="120"/>
      <c r="EY571" s="120"/>
      <c r="EZ571" s="120"/>
      <c r="FA571" s="120"/>
      <c r="FB571" s="120"/>
      <c r="FC571" s="120"/>
      <c r="FD571" s="120"/>
      <c r="FE571" s="120"/>
      <c r="FF571" s="120"/>
      <c r="FG571" s="120"/>
      <c r="FH571" s="120"/>
      <c r="FI571" s="120"/>
      <c r="FJ571" s="120"/>
      <c r="FK571" s="120"/>
      <c r="FL571" s="120"/>
      <c r="FM571" s="120"/>
      <c r="FN571" s="120"/>
      <c r="FO571" s="120"/>
      <c r="FP571" s="120"/>
      <c r="FQ571" s="120"/>
      <c r="FR571" s="120"/>
      <c r="FS571" s="120"/>
      <c r="FT571" s="120"/>
      <c r="FU571" s="120"/>
      <c r="FV571" s="120"/>
      <c r="FW571" s="120"/>
      <c r="FX571" s="120"/>
      <c r="FY571" s="120"/>
      <c r="FZ571" s="120"/>
      <c r="GA571" s="120"/>
      <c r="GB571" s="120"/>
      <c r="GC571" s="120"/>
      <c r="GD571" s="120"/>
      <c r="GE571" s="120"/>
      <c r="GF571" s="120"/>
      <c r="GG571" s="120"/>
      <c r="GH571" s="120"/>
      <c r="GI571" s="120"/>
      <c r="GJ571" s="120"/>
      <c r="GK571" s="120"/>
      <c r="GL571" s="120"/>
      <c r="GM571" s="120"/>
      <c r="GN571" s="120"/>
      <c r="GO571" s="120"/>
      <c r="GP571" s="120"/>
      <c r="GQ571" s="120"/>
      <c r="GR571" s="120"/>
      <c r="GS571" s="120"/>
      <c r="GT571" s="120"/>
      <c r="GU571" s="120"/>
      <c r="GV571" s="120"/>
      <c r="GW571" s="120"/>
      <c r="GX571" s="120"/>
      <c r="GY571" s="120"/>
      <c r="GZ571" s="120"/>
      <c r="HA571" s="120"/>
      <c r="HB571" s="120"/>
      <c r="HC571" s="120"/>
      <c r="HD571" s="120"/>
      <c r="HE571" s="120"/>
      <c r="HF571" s="120"/>
      <c r="HG571" s="120"/>
      <c r="HH571" s="120"/>
      <c r="HI571" s="120"/>
      <c r="HJ571" s="120"/>
      <c r="HK571" s="120"/>
      <c r="HL571" s="120"/>
      <c r="HM571" s="120"/>
      <c r="HN571" s="120"/>
      <c r="HO571" s="120"/>
      <c r="HP571" s="120"/>
      <c r="HQ571" s="120"/>
      <c r="HR571" s="120"/>
      <c r="HS571" s="120"/>
      <c r="HT571" s="120"/>
      <c r="HU571" s="120"/>
      <c r="HV571" s="120"/>
      <c r="HW571" s="120"/>
      <c r="HX571" s="120"/>
      <c r="HY571" s="120"/>
      <c r="HZ571" s="120"/>
      <c r="IA571" s="120"/>
      <c r="IB571" s="120"/>
      <c r="IC571" s="120"/>
      <c r="ID571" s="120"/>
      <c r="IE571" s="120"/>
      <c r="IF571" s="120"/>
      <c r="IG571" s="120"/>
      <c r="IH571" s="120"/>
      <c r="II571" s="120"/>
      <c r="IJ571" s="120"/>
      <c r="IK571" s="120"/>
      <c r="IL571" s="120"/>
      <c r="IM571" s="120"/>
      <c r="IN571" s="120"/>
      <c r="IO571" s="120"/>
      <c r="IP571" s="120"/>
      <c r="IQ571" s="120"/>
      <c r="IR571" s="120"/>
      <c r="IS571" s="120"/>
      <c r="IT571" s="120"/>
      <c r="IU571" s="120"/>
      <c r="IV571" s="120"/>
    </row>
    <row r="572" ht="27" customHeight="1" spans="1:256">
      <c r="A572" s="216"/>
      <c r="B572" s="220"/>
      <c r="C572" s="135" t="s">
        <v>783</v>
      </c>
      <c r="D572" s="136">
        <v>14</v>
      </c>
      <c r="E572" s="136">
        <v>14</v>
      </c>
      <c r="F572" s="214">
        <f t="shared" si="17"/>
        <v>0</v>
      </c>
      <c r="G572" s="134"/>
      <c r="H572" s="120"/>
      <c r="I572" s="120"/>
      <c r="J572" s="120"/>
      <c r="K572" s="120"/>
      <c r="L572" s="120"/>
      <c r="M572" s="120"/>
      <c r="N572" s="120"/>
      <c r="O572" s="120"/>
      <c r="P572" s="120"/>
      <c r="Q572" s="120"/>
      <c r="R572" s="120"/>
      <c r="S572" s="120"/>
      <c r="T572" s="120"/>
      <c r="U572" s="120"/>
      <c r="V572" s="120"/>
      <c r="W572" s="120"/>
      <c r="X572" s="120"/>
      <c r="Y572" s="120"/>
      <c r="Z572" s="120"/>
      <c r="AA572" s="120"/>
      <c r="AB572" s="120"/>
      <c r="AC572" s="120"/>
      <c r="AD572" s="120"/>
      <c r="AE572" s="120"/>
      <c r="AF572" s="120"/>
      <c r="AG572" s="120"/>
      <c r="AH572" s="120"/>
      <c r="AI572" s="120"/>
      <c r="AJ572" s="120"/>
      <c r="AK572" s="120"/>
      <c r="AL572" s="120"/>
      <c r="AM572" s="120"/>
      <c r="AN572" s="120"/>
      <c r="AO572" s="120"/>
      <c r="AP572" s="120"/>
      <c r="AQ572" s="120"/>
      <c r="AR572" s="120"/>
      <c r="AS572" s="120"/>
      <c r="AT572" s="120"/>
      <c r="AU572" s="120"/>
      <c r="AV572" s="120"/>
      <c r="AW572" s="120"/>
      <c r="AX572" s="120"/>
      <c r="AY572" s="120"/>
      <c r="AZ572" s="120"/>
      <c r="BA572" s="120"/>
      <c r="BB572" s="120"/>
      <c r="BC572" s="120"/>
      <c r="BD572" s="120"/>
      <c r="BE572" s="120"/>
      <c r="BF572" s="120"/>
      <c r="BG572" s="120"/>
      <c r="BH572" s="120"/>
      <c r="BI572" s="120"/>
      <c r="BJ572" s="120"/>
      <c r="BK572" s="120"/>
      <c r="BL572" s="120"/>
      <c r="BM572" s="120"/>
      <c r="BN572" s="120"/>
      <c r="BO572" s="120"/>
      <c r="BP572" s="120"/>
      <c r="BQ572" s="120"/>
      <c r="BR572" s="120"/>
      <c r="BS572" s="120"/>
      <c r="BT572" s="120"/>
      <c r="BU572" s="120"/>
      <c r="BV572" s="120"/>
      <c r="BW572" s="120"/>
      <c r="BX572" s="120"/>
      <c r="BY572" s="120"/>
      <c r="BZ572" s="120"/>
      <c r="CA572" s="120"/>
      <c r="CB572" s="120"/>
      <c r="CC572" s="120"/>
      <c r="CD572" s="120"/>
      <c r="CE572" s="120"/>
      <c r="CF572" s="120"/>
      <c r="CG572" s="120"/>
      <c r="CH572" s="120"/>
      <c r="CI572" s="120"/>
      <c r="CJ572" s="120"/>
      <c r="CK572" s="120"/>
      <c r="CL572" s="120"/>
      <c r="CM572" s="120"/>
      <c r="CN572" s="120"/>
      <c r="CO572" s="120"/>
      <c r="CP572" s="120"/>
      <c r="CQ572" s="120"/>
      <c r="CR572" s="120"/>
      <c r="CS572" s="120"/>
      <c r="CT572" s="120"/>
      <c r="CU572" s="120"/>
      <c r="CV572" s="120"/>
      <c r="CW572" s="120"/>
      <c r="CX572" s="120"/>
      <c r="CY572" s="120"/>
      <c r="CZ572" s="120"/>
      <c r="DA572" s="120"/>
      <c r="DB572" s="120"/>
      <c r="DC572" s="120"/>
      <c r="DD572" s="120"/>
      <c r="DE572" s="120"/>
      <c r="DF572" s="120"/>
      <c r="DG572" s="120"/>
      <c r="DH572" s="120"/>
      <c r="DI572" s="120"/>
      <c r="DJ572" s="120"/>
      <c r="DK572" s="120"/>
      <c r="DL572" s="120"/>
      <c r="DM572" s="120"/>
      <c r="DN572" s="120"/>
      <c r="DO572" s="120"/>
      <c r="DP572" s="120"/>
      <c r="DQ572" s="120"/>
      <c r="DR572" s="120"/>
      <c r="DS572" s="120"/>
      <c r="DT572" s="120"/>
      <c r="DU572" s="120"/>
      <c r="DV572" s="120"/>
      <c r="DW572" s="120"/>
      <c r="DX572" s="120"/>
      <c r="DY572" s="120"/>
      <c r="DZ572" s="120"/>
      <c r="EA572" s="120"/>
      <c r="EB572" s="120"/>
      <c r="EC572" s="120"/>
      <c r="ED572" s="120"/>
      <c r="EE572" s="120"/>
      <c r="EF572" s="120"/>
      <c r="EG572" s="120"/>
      <c r="EH572" s="120"/>
      <c r="EI572" s="120"/>
      <c r="EJ572" s="120"/>
      <c r="EK572" s="120"/>
      <c r="EL572" s="120"/>
      <c r="EM572" s="120"/>
      <c r="EN572" s="120"/>
      <c r="EO572" s="120"/>
      <c r="EP572" s="120"/>
      <c r="EQ572" s="120"/>
      <c r="ER572" s="120"/>
      <c r="ES572" s="120"/>
      <c r="ET572" s="120"/>
      <c r="EU572" s="120"/>
      <c r="EV572" s="120"/>
      <c r="EW572" s="120"/>
      <c r="EX572" s="120"/>
      <c r="EY572" s="120"/>
      <c r="EZ572" s="120"/>
      <c r="FA572" s="120"/>
      <c r="FB572" s="120"/>
      <c r="FC572" s="120"/>
      <c r="FD572" s="120"/>
      <c r="FE572" s="120"/>
      <c r="FF572" s="120"/>
      <c r="FG572" s="120"/>
      <c r="FH572" s="120"/>
      <c r="FI572" s="120"/>
      <c r="FJ572" s="120"/>
      <c r="FK572" s="120"/>
      <c r="FL572" s="120"/>
      <c r="FM572" s="120"/>
      <c r="FN572" s="120"/>
      <c r="FO572" s="120"/>
      <c r="FP572" s="120"/>
      <c r="FQ572" s="120"/>
      <c r="FR572" s="120"/>
      <c r="FS572" s="120"/>
      <c r="FT572" s="120"/>
      <c r="FU572" s="120"/>
      <c r="FV572" s="120"/>
      <c r="FW572" s="120"/>
      <c r="FX572" s="120"/>
      <c r="FY572" s="120"/>
      <c r="FZ572" s="120"/>
      <c r="GA572" s="120"/>
      <c r="GB572" s="120"/>
      <c r="GC572" s="120"/>
      <c r="GD572" s="120"/>
      <c r="GE572" s="120"/>
      <c r="GF572" s="120"/>
      <c r="GG572" s="120"/>
      <c r="GH572" s="120"/>
      <c r="GI572" s="120"/>
      <c r="GJ572" s="120"/>
      <c r="GK572" s="120"/>
      <c r="GL572" s="120"/>
      <c r="GM572" s="120"/>
      <c r="GN572" s="120"/>
      <c r="GO572" s="120"/>
      <c r="GP572" s="120"/>
      <c r="GQ572" s="120"/>
      <c r="GR572" s="120"/>
      <c r="GS572" s="120"/>
      <c r="GT572" s="120"/>
      <c r="GU572" s="120"/>
      <c r="GV572" s="120"/>
      <c r="GW572" s="120"/>
      <c r="GX572" s="120"/>
      <c r="GY572" s="120"/>
      <c r="GZ572" s="120"/>
      <c r="HA572" s="120"/>
      <c r="HB572" s="120"/>
      <c r="HC572" s="120"/>
      <c r="HD572" s="120"/>
      <c r="HE572" s="120"/>
      <c r="HF572" s="120"/>
      <c r="HG572" s="120"/>
      <c r="HH572" s="120"/>
      <c r="HI572" s="120"/>
      <c r="HJ572" s="120"/>
      <c r="HK572" s="120"/>
      <c r="HL572" s="120"/>
      <c r="HM572" s="120"/>
      <c r="HN572" s="120"/>
      <c r="HO572" s="120"/>
      <c r="HP572" s="120"/>
      <c r="HQ572" s="120"/>
      <c r="HR572" s="120"/>
      <c r="HS572" s="120"/>
      <c r="HT572" s="120"/>
      <c r="HU572" s="120"/>
      <c r="HV572" s="120"/>
      <c r="HW572" s="120"/>
      <c r="HX572" s="120"/>
      <c r="HY572" s="120"/>
      <c r="HZ572" s="120"/>
      <c r="IA572" s="120"/>
      <c r="IB572" s="120"/>
      <c r="IC572" s="120"/>
      <c r="ID572" s="120"/>
      <c r="IE572" s="120"/>
      <c r="IF572" s="120"/>
      <c r="IG572" s="120"/>
      <c r="IH572" s="120"/>
      <c r="II572" s="120"/>
      <c r="IJ572" s="120"/>
      <c r="IK572" s="120"/>
      <c r="IL572" s="120"/>
      <c r="IM572" s="120"/>
      <c r="IN572" s="120"/>
      <c r="IO572" s="120"/>
      <c r="IP572" s="120"/>
      <c r="IQ572" s="120"/>
      <c r="IR572" s="120"/>
      <c r="IS572" s="120"/>
      <c r="IT572" s="120"/>
      <c r="IU572" s="120"/>
      <c r="IV572" s="120"/>
    </row>
    <row r="573" ht="27" customHeight="1" spans="1:256">
      <c r="A573" s="216" t="s">
        <v>784</v>
      </c>
      <c r="B573" s="212">
        <v>10</v>
      </c>
      <c r="C573" s="213" t="s">
        <v>144</v>
      </c>
      <c r="D573" s="147">
        <f>SUM(D574:D576)</f>
        <v>126.3</v>
      </c>
      <c r="E573" s="147">
        <f>SUM(E574:E576)</f>
        <v>228.8</v>
      </c>
      <c r="F573" s="214">
        <f t="shared" si="17"/>
        <v>102.5</v>
      </c>
      <c r="G573" s="219"/>
      <c r="H573" s="120"/>
      <c r="I573" s="120"/>
      <c r="J573" s="120"/>
      <c r="K573" s="120"/>
      <c r="L573" s="120"/>
      <c r="M573" s="120"/>
      <c r="N573" s="120"/>
      <c r="O573" s="120"/>
      <c r="P573" s="120"/>
      <c r="Q573" s="120"/>
      <c r="R573" s="120"/>
      <c r="S573" s="120"/>
      <c r="T573" s="120"/>
      <c r="U573" s="120"/>
      <c r="V573" s="120"/>
      <c r="W573" s="120"/>
      <c r="X573" s="120"/>
      <c r="Y573" s="120"/>
      <c r="Z573" s="120"/>
      <c r="AA573" s="120"/>
      <c r="AB573" s="120"/>
      <c r="AC573" s="120"/>
      <c r="AD573" s="120"/>
      <c r="AE573" s="120"/>
      <c r="AF573" s="120"/>
      <c r="AG573" s="120"/>
      <c r="AH573" s="120"/>
      <c r="AI573" s="120"/>
      <c r="AJ573" s="120"/>
      <c r="AK573" s="120"/>
      <c r="AL573" s="120"/>
      <c r="AM573" s="120"/>
      <c r="AN573" s="120"/>
      <c r="AO573" s="120"/>
      <c r="AP573" s="120"/>
      <c r="AQ573" s="120"/>
      <c r="AR573" s="120"/>
      <c r="AS573" s="120"/>
      <c r="AT573" s="120"/>
      <c r="AU573" s="120"/>
      <c r="AV573" s="120"/>
      <c r="AW573" s="120"/>
      <c r="AX573" s="120"/>
      <c r="AY573" s="120"/>
      <c r="AZ573" s="120"/>
      <c r="BA573" s="120"/>
      <c r="BB573" s="120"/>
      <c r="BC573" s="120"/>
      <c r="BD573" s="120"/>
      <c r="BE573" s="120"/>
      <c r="BF573" s="120"/>
      <c r="BG573" s="120"/>
      <c r="BH573" s="120"/>
      <c r="BI573" s="120"/>
      <c r="BJ573" s="120"/>
      <c r="BK573" s="120"/>
      <c r="BL573" s="120"/>
      <c r="BM573" s="120"/>
      <c r="BN573" s="120"/>
      <c r="BO573" s="120"/>
      <c r="BP573" s="120"/>
      <c r="BQ573" s="120"/>
      <c r="BR573" s="120"/>
      <c r="BS573" s="120"/>
      <c r="BT573" s="120"/>
      <c r="BU573" s="120"/>
      <c r="BV573" s="120"/>
      <c r="BW573" s="120"/>
      <c r="BX573" s="120"/>
      <c r="BY573" s="120"/>
      <c r="BZ573" s="120"/>
      <c r="CA573" s="120"/>
      <c r="CB573" s="120"/>
      <c r="CC573" s="120"/>
      <c r="CD573" s="120"/>
      <c r="CE573" s="120"/>
      <c r="CF573" s="120"/>
      <c r="CG573" s="120"/>
      <c r="CH573" s="120"/>
      <c r="CI573" s="120"/>
      <c r="CJ573" s="120"/>
      <c r="CK573" s="120"/>
      <c r="CL573" s="120"/>
      <c r="CM573" s="120"/>
      <c r="CN573" s="120"/>
      <c r="CO573" s="120"/>
      <c r="CP573" s="120"/>
      <c r="CQ573" s="120"/>
      <c r="CR573" s="120"/>
      <c r="CS573" s="120"/>
      <c r="CT573" s="120"/>
      <c r="CU573" s="120"/>
      <c r="CV573" s="120"/>
      <c r="CW573" s="120"/>
      <c r="CX573" s="120"/>
      <c r="CY573" s="120"/>
      <c r="CZ573" s="120"/>
      <c r="DA573" s="120"/>
      <c r="DB573" s="120"/>
      <c r="DC573" s="120"/>
      <c r="DD573" s="120"/>
      <c r="DE573" s="120"/>
      <c r="DF573" s="120"/>
      <c r="DG573" s="120"/>
      <c r="DH573" s="120"/>
      <c r="DI573" s="120"/>
      <c r="DJ573" s="120"/>
      <c r="DK573" s="120"/>
      <c r="DL573" s="120"/>
      <c r="DM573" s="120"/>
      <c r="DN573" s="120"/>
      <c r="DO573" s="120"/>
      <c r="DP573" s="120"/>
      <c r="DQ573" s="120"/>
      <c r="DR573" s="120"/>
      <c r="DS573" s="120"/>
      <c r="DT573" s="120"/>
      <c r="DU573" s="120"/>
      <c r="DV573" s="120"/>
      <c r="DW573" s="120"/>
      <c r="DX573" s="120"/>
      <c r="DY573" s="120"/>
      <c r="DZ573" s="120"/>
      <c r="EA573" s="120"/>
      <c r="EB573" s="120"/>
      <c r="EC573" s="120"/>
      <c r="ED573" s="120"/>
      <c r="EE573" s="120"/>
      <c r="EF573" s="120"/>
      <c r="EG573" s="120"/>
      <c r="EH573" s="120"/>
      <c r="EI573" s="120"/>
      <c r="EJ573" s="120"/>
      <c r="EK573" s="120"/>
      <c r="EL573" s="120"/>
      <c r="EM573" s="120"/>
      <c r="EN573" s="120"/>
      <c r="EO573" s="120"/>
      <c r="EP573" s="120"/>
      <c r="EQ573" s="120"/>
      <c r="ER573" s="120"/>
      <c r="ES573" s="120"/>
      <c r="ET573" s="120"/>
      <c r="EU573" s="120"/>
      <c r="EV573" s="120"/>
      <c r="EW573" s="120"/>
      <c r="EX573" s="120"/>
      <c r="EY573" s="120"/>
      <c r="EZ573" s="120"/>
      <c r="FA573" s="120"/>
      <c r="FB573" s="120"/>
      <c r="FC573" s="120"/>
      <c r="FD573" s="120"/>
      <c r="FE573" s="120"/>
      <c r="FF573" s="120"/>
      <c r="FG573" s="120"/>
      <c r="FH573" s="120"/>
      <c r="FI573" s="120"/>
      <c r="FJ573" s="120"/>
      <c r="FK573" s="120"/>
      <c r="FL573" s="120"/>
      <c r="FM573" s="120"/>
      <c r="FN573" s="120"/>
      <c r="FO573" s="120"/>
      <c r="FP573" s="120"/>
      <c r="FQ573" s="120"/>
      <c r="FR573" s="120"/>
      <c r="FS573" s="120"/>
      <c r="FT573" s="120"/>
      <c r="FU573" s="120"/>
      <c r="FV573" s="120"/>
      <c r="FW573" s="120"/>
      <c r="FX573" s="120"/>
      <c r="FY573" s="120"/>
      <c r="FZ573" s="120"/>
      <c r="GA573" s="120"/>
      <c r="GB573" s="120"/>
      <c r="GC573" s="120"/>
      <c r="GD573" s="120"/>
      <c r="GE573" s="120"/>
      <c r="GF573" s="120"/>
      <c r="GG573" s="120"/>
      <c r="GH573" s="120"/>
      <c r="GI573" s="120"/>
      <c r="GJ573" s="120"/>
      <c r="GK573" s="120"/>
      <c r="GL573" s="120"/>
      <c r="GM573" s="120"/>
      <c r="GN573" s="120"/>
      <c r="GO573" s="120"/>
      <c r="GP573" s="120"/>
      <c r="GQ573" s="120"/>
      <c r="GR573" s="120"/>
      <c r="GS573" s="120"/>
      <c r="GT573" s="120"/>
      <c r="GU573" s="120"/>
      <c r="GV573" s="120"/>
      <c r="GW573" s="120"/>
      <c r="GX573" s="120"/>
      <c r="GY573" s="120"/>
      <c r="GZ573" s="120"/>
      <c r="HA573" s="120"/>
      <c r="HB573" s="120"/>
      <c r="HC573" s="120"/>
      <c r="HD573" s="120"/>
      <c r="HE573" s="120"/>
      <c r="HF573" s="120"/>
      <c r="HG573" s="120"/>
      <c r="HH573" s="120"/>
      <c r="HI573" s="120"/>
      <c r="HJ573" s="120"/>
      <c r="HK573" s="120"/>
      <c r="HL573" s="120"/>
      <c r="HM573" s="120"/>
      <c r="HN573" s="120"/>
      <c r="HO573" s="120"/>
      <c r="HP573" s="120"/>
      <c r="HQ573" s="120"/>
      <c r="HR573" s="120"/>
      <c r="HS573" s="120"/>
      <c r="HT573" s="120"/>
      <c r="HU573" s="120"/>
      <c r="HV573" s="120"/>
      <c r="HW573" s="120"/>
      <c r="HX573" s="120"/>
      <c r="HY573" s="120"/>
      <c r="HZ573" s="120"/>
      <c r="IA573" s="120"/>
      <c r="IB573" s="120"/>
      <c r="IC573" s="120"/>
      <c r="ID573" s="120"/>
      <c r="IE573" s="120"/>
      <c r="IF573" s="120"/>
      <c r="IG573" s="120"/>
      <c r="IH573" s="120"/>
      <c r="II573" s="120"/>
      <c r="IJ573" s="120"/>
      <c r="IK573" s="120"/>
      <c r="IL573" s="120"/>
      <c r="IM573" s="120"/>
      <c r="IN573" s="120"/>
      <c r="IO573" s="120"/>
      <c r="IP573" s="120"/>
      <c r="IQ573" s="120"/>
      <c r="IR573" s="120"/>
      <c r="IS573" s="120"/>
      <c r="IT573" s="120"/>
      <c r="IU573" s="120"/>
      <c r="IV573" s="120"/>
    </row>
    <row r="574" ht="27" customHeight="1" spans="1:256">
      <c r="A574" s="216"/>
      <c r="B574" s="220"/>
      <c r="C574" s="217" t="s">
        <v>145</v>
      </c>
      <c r="D574" s="136">
        <v>13.2</v>
      </c>
      <c r="E574" s="136">
        <v>12</v>
      </c>
      <c r="F574" s="214">
        <f t="shared" si="17"/>
        <v>-1.2</v>
      </c>
      <c r="G574" s="219" t="s">
        <v>196</v>
      </c>
      <c r="H574" s="120"/>
      <c r="I574" s="120"/>
      <c r="J574" s="120"/>
      <c r="K574" s="120"/>
      <c r="L574" s="120"/>
      <c r="M574" s="120"/>
      <c r="N574" s="120"/>
      <c r="O574" s="120"/>
      <c r="P574" s="120"/>
      <c r="Q574" s="120"/>
      <c r="R574" s="120"/>
      <c r="S574" s="120"/>
      <c r="T574" s="120"/>
      <c r="U574" s="120"/>
      <c r="V574" s="120"/>
      <c r="W574" s="120"/>
      <c r="X574" s="120"/>
      <c r="Y574" s="120"/>
      <c r="Z574" s="120"/>
      <c r="AA574" s="120"/>
      <c r="AB574" s="120"/>
      <c r="AC574" s="120"/>
      <c r="AD574" s="120"/>
      <c r="AE574" s="120"/>
      <c r="AF574" s="120"/>
      <c r="AG574" s="120"/>
      <c r="AH574" s="120"/>
      <c r="AI574" s="120"/>
      <c r="AJ574" s="120"/>
      <c r="AK574" s="120"/>
      <c r="AL574" s="120"/>
      <c r="AM574" s="120"/>
      <c r="AN574" s="120"/>
      <c r="AO574" s="120"/>
      <c r="AP574" s="120"/>
      <c r="AQ574" s="120"/>
      <c r="AR574" s="120"/>
      <c r="AS574" s="120"/>
      <c r="AT574" s="120"/>
      <c r="AU574" s="120"/>
      <c r="AV574" s="120"/>
      <c r="AW574" s="120"/>
      <c r="AX574" s="120"/>
      <c r="AY574" s="120"/>
      <c r="AZ574" s="120"/>
      <c r="BA574" s="120"/>
      <c r="BB574" s="120"/>
      <c r="BC574" s="120"/>
      <c r="BD574" s="120"/>
      <c r="BE574" s="120"/>
      <c r="BF574" s="120"/>
      <c r="BG574" s="120"/>
      <c r="BH574" s="120"/>
      <c r="BI574" s="120"/>
      <c r="BJ574" s="120"/>
      <c r="BK574" s="120"/>
      <c r="BL574" s="120"/>
      <c r="BM574" s="120"/>
      <c r="BN574" s="120"/>
      <c r="BO574" s="120"/>
      <c r="BP574" s="120"/>
      <c r="BQ574" s="120"/>
      <c r="BR574" s="120"/>
      <c r="BS574" s="120"/>
      <c r="BT574" s="120"/>
      <c r="BU574" s="120"/>
      <c r="BV574" s="120"/>
      <c r="BW574" s="120"/>
      <c r="BX574" s="120"/>
      <c r="BY574" s="120"/>
      <c r="BZ574" s="120"/>
      <c r="CA574" s="120"/>
      <c r="CB574" s="120"/>
      <c r="CC574" s="120"/>
      <c r="CD574" s="120"/>
      <c r="CE574" s="120"/>
      <c r="CF574" s="120"/>
      <c r="CG574" s="120"/>
      <c r="CH574" s="120"/>
      <c r="CI574" s="120"/>
      <c r="CJ574" s="120"/>
      <c r="CK574" s="120"/>
      <c r="CL574" s="120"/>
      <c r="CM574" s="120"/>
      <c r="CN574" s="120"/>
      <c r="CO574" s="120"/>
      <c r="CP574" s="120"/>
      <c r="CQ574" s="120"/>
      <c r="CR574" s="120"/>
      <c r="CS574" s="120"/>
      <c r="CT574" s="120"/>
      <c r="CU574" s="120"/>
      <c r="CV574" s="120"/>
      <c r="CW574" s="120"/>
      <c r="CX574" s="120"/>
      <c r="CY574" s="120"/>
      <c r="CZ574" s="120"/>
      <c r="DA574" s="120"/>
      <c r="DB574" s="120"/>
      <c r="DC574" s="120"/>
      <c r="DD574" s="120"/>
      <c r="DE574" s="120"/>
      <c r="DF574" s="120"/>
      <c r="DG574" s="120"/>
      <c r="DH574" s="120"/>
      <c r="DI574" s="120"/>
      <c r="DJ574" s="120"/>
      <c r="DK574" s="120"/>
      <c r="DL574" s="120"/>
      <c r="DM574" s="120"/>
      <c r="DN574" s="120"/>
      <c r="DO574" s="120"/>
      <c r="DP574" s="120"/>
      <c r="DQ574" s="120"/>
      <c r="DR574" s="120"/>
      <c r="DS574" s="120"/>
      <c r="DT574" s="120"/>
      <c r="DU574" s="120"/>
      <c r="DV574" s="120"/>
      <c r="DW574" s="120"/>
      <c r="DX574" s="120"/>
      <c r="DY574" s="120"/>
      <c r="DZ574" s="120"/>
      <c r="EA574" s="120"/>
      <c r="EB574" s="120"/>
      <c r="EC574" s="120"/>
      <c r="ED574" s="120"/>
      <c r="EE574" s="120"/>
      <c r="EF574" s="120"/>
      <c r="EG574" s="120"/>
      <c r="EH574" s="120"/>
      <c r="EI574" s="120"/>
      <c r="EJ574" s="120"/>
      <c r="EK574" s="120"/>
      <c r="EL574" s="120"/>
      <c r="EM574" s="120"/>
      <c r="EN574" s="120"/>
      <c r="EO574" s="120"/>
      <c r="EP574" s="120"/>
      <c r="EQ574" s="120"/>
      <c r="ER574" s="120"/>
      <c r="ES574" s="120"/>
      <c r="ET574" s="120"/>
      <c r="EU574" s="120"/>
      <c r="EV574" s="120"/>
      <c r="EW574" s="120"/>
      <c r="EX574" s="120"/>
      <c r="EY574" s="120"/>
      <c r="EZ574" s="120"/>
      <c r="FA574" s="120"/>
      <c r="FB574" s="120"/>
      <c r="FC574" s="120"/>
      <c r="FD574" s="120"/>
      <c r="FE574" s="120"/>
      <c r="FF574" s="120"/>
      <c r="FG574" s="120"/>
      <c r="FH574" s="120"/>
      <c r="FI574" s="120"/>
      <c r="FJ574" s="120"/>
      <c r="FK574" s="120"/>
      <c r="FL574" s="120"/>
      <c r="FM574" s="120"/>
      <c r="FN574" s="120"/>
      <c r="FO574" s="120"/>
      <c r="FP574" s="120"/>
      <c r="FQ574" s="120"/>
      <c r="FR574" s="120"/>
      <c r="FS574" s="120"/>
      <c r="FT574" s="120"/>
      <c r="FU574" s="120"/>
      <c r="FV574" s="120"/>
      <c r="FW574" s="120"/>
      <c r="FX574" s="120"/>
      <c r="FY574" s="120"/>
      <c r="FZ574" s="120"/>
      <c r="GA574" s="120"/>
      <c r="GB574" s="120"/>
      <c r="GC574" s="120"/>
      <c r="GD574" s="120"/>
      <c r="GE574" s="120"/>
      <c r="GF574" s="120"/>
      <c r="GG574" s="120"/>
      <c r="GH574" s="120"/>
      <c r="GI574" s="120"/>
      <c r="GJ574" s="120"/>
      <c r="GK574" s="120"/>
      <c r="GL574" s="120"/>
      <c r="GM574" s="120"/>
      <c r="GN574" s="120"/>
      <c r="GO574" s="120"/>
      <c r="GP574" s="120"/>
      <c r="GQ574" s="120"/>
      <c r="GR574" s="120"/>
      <c r="GS574" s="120"/>
      <c r="GT574" s="120"/>
      <c r="GU574" s="120"/>
      <c r="GV574" s="120"/>
      <c r="GW574" s="120"/>
      <c r="GX574" s="120"/>
      <c r="GY574" s="120"/>
      <c r="GZ574" s="120"/>
      <c r="HA574" s="120"/>
      <c r="HB574" s="120"/>
      <c r="HC574" s="120"/>
      <c r="HD574" s="120"/>
      <c r="HE574" s="120"/>
      <c r="HF574" s="120"/>
      <c r="HG574" s="120"/>
      <c r="HH574" s="120"/>
      <c r="HI574" s="120"/>
      <c r="HJ574" s="120"/>
      <c r="HK574" s="120"/>
      <c r="HL574" s="120"/>
      <c r="HM574" s="120"/>
      <c r="HN574" s="120"/>
      <c r="HO574" s="120"/>
      <c r="HP574" s="120"/>
      <c r="HQ574" s="120"/>
      <c r="HR574" s="120"/>
      <c r="HS574" s="120"/>
      <c r="HT574" s="120"/>
      <c r="HU574" s="120"/>
      <c r="HV574" s="120"/>
      <c r="HW574" s="120"/>
      <c r="HX574" s="120"/>
      <c r="HY574" s="120"/>
      <c r="HZ574" s="120"/>
      <c r="IA574" s="120"/>
      <c r="IB574" s="120"/>
      <c r="IC574" s="120"/>
      <c r="ID574" s="120"/>
      <c r="IE574" s="120"/>
      <c r="IF574" s="120"/>
      <c r="IG574" s="120"/>
      <c r="IH574" s="120"/>
      <c r="II574" s="120"/>
      <c r="IJ574" s="120"/>
      <c r="IK574" s="120"/>
      <c r="IL574" s="120"/>
      <c r="IM574" s="120"/>
      <c r="IN574" s="120"/>
      <c r="IO574" s="120"/>
      <c r="IP574" s="120"/>
      <c r="IQ574" s="120"/>
      <c r="IR574" s="120"/>
      <c r="IS574" s="120"/>
      <c r="IT574" s="120"/>
      <c r="IU574" s="120"/>
      <c r="IV574" s="120"/>
    </row>
    <row r="575" ht="27" customHeight="1" spans="1:256">
      <c r="A575" s="216"/>
      <c r="B575" s="220"/>
      <c r="C575" s="135" t="s">
        <v>785</v>
      </c>
      <c r="D575" s="136">
        <v>3.1</v>
      </c>
      <c r="E575" s="136">
        <v>3.1</v>
      </c>
      <c r="F575" s="214">
        <f t="shared" si="17"/>
        <v>0</v>
      </c>
      <c r="G575" s="134" t="s">
        <v>786</v>
      </c>
      <c r="H575" s="120"/>
      <c r="I575" s="120"/>
      <c r="J575" s="120"/>
      <c r="K575" s="120"/>
      <c r="L575" s="120"/>
      <c r="M575" s="120"/>
      <c r="N575" s="120"/>
      <c r="O575" s="120"/>
      <c r="P575" s="120"/>
      <c r="Q575" s="120"/>
      <c r="R575" s="120"/>
      <c r="S575" s="120"/>
      <c r="T575" s="120"/>
      <c r="U575" s="120"/>
      <c r="V575" s="120"/>
      <c r="W575" s="120"/>
      <c r="X575" s="120"/>
      <c r="Y575" s="120"/>
      <c r="Z575" s="120"/>
      <c r="AA575" s="120"/>
      <c r="AB575" s="120"/>
      <c r="AC575" s="120"/>
      <c r="AD575" s="120"/>
      <c r="AE575" s="120"/>
      <c r="AF575" s="120"/>
      <c r="AG575" s="120"/>
      <c r="AH575" s="120"/>
      <c r="AI575" s="120"/>
      <c r="AJ575" s="120"/>
      <c r="AK575" s="120"/>
      <c r="AL575" s="120"/>
      <c r="AM575" s="120"/>
      <c r="AN575" s="120"/>
      <c r="AO575" s="120"/>
      <c r="AP575" s="120"/>
      <c r="AQ575" s="120"/>
      <c r="AR575" s="120"/>
      <c r="AS575" s="120"/>
      <c r="AT575" s="120"/>
      <c r="AU575" s="120"/>
      <c r="AV575" s="120"/>
      <c r="AW575" s="120"/>
      <c r="AX575" s="120"/>
      <c r="AY575" s="120"/>
      <c r="AZ575" s="120"/>
      <c r="BA575" s="120"/>
      <c r="BB575" s="120"/>
      <c r="BC575" s="120"/>
      <c r="BD575" s="120"/>
      <c r="BE575" s="120"/>
      <c r="BF575" s="120"/>
      <c r="BG575" s="120"/>
      <c r="BH575" s="120"/>
      <c r="BI575" s="120"/>
      <c r="BJ575" s="120"/>
      <c r="BK575" s="120"/>
      <c r="BL575" s="120"/>
      <c r="BM575" s="120"/>
      <c r="BN575" s="120"/>
      <c r="BO575" s="120"/>
      <c r="BP575" s="120"/>
      <c r="BQ575" s="120"/>
      <c r="BR575" s="120"/>
      <c r="BS575" s="120"/>
      <c r="BT575" s="120"/>
      <c r="BU575" s="120"/>
      <c r="BV575" s="120"/>
      <c r="BW575" s="120"/>
      <c r="BX575" s="120"/>
      <c r="BY575" s="120"/>
      <c r="BZ575" s="120"/>
      <c r="CA575" s="120"/>
      <c r="CB575" s="120"/>
      <c r="CC575" s="120"/>
      <c r="CD575" s="120"/>
      <c r="CE575" s="120"/>
      <c r="CF575" s="120"/>
      <c r="CG575" s="120"/>
      <c r="CH575" s="120"/>
      <c r="CI575" s="120"/>
      <c r="CJ575" s="120"/>
      <c r="CK575" s="120"/>
      <c r="CL575" s="120"/>
      <c r="CM575" s="120"/>
      <c r="CN575" s="120"/>
      <c r="CO575" s="120"/>
      <c r="CP575" s="120"/>
      <c r="CQ575" s="120"/>
      <c r="CR575" s="120"/>
      <c r="CS575" s="120"/>
      <c r="CT575" s="120"/>
      <c r="CU575" s="120"/>
      <c r="CV575" s="120"/>
      <c r="CW575" s="120"/>
      <c r="CX575" s="120"/>
      <c r="CY575" s="120"/>
      <c r="CZ575" s="120"/>
      <c r="DA575" s="120"/>
      <c r="DB575" s="120"/>
      <c r="DC575" s="120"/>
      <c r="DD575" s="120"/>
      <c r="DE575" s="120"/>
      <c r="DF575" s="120"/>
      <c r="DG575" s="120"/>
      <c r="DH575" s="120"/>
      <c r="DI575" s="120"/>
      <c r="DJ575" s="120"/>
      <c r="DK575" s="120"/>
      <c r="DL575" s="120"/>
      <c r="DM575" s="120"/>
      <c r="DN575" s="120"/>
      <c r="DO575" s="120"/>
      <c r="DP575" s="120"/>
      <c r="DQ575" s="120"/>
      <c r="DR575" s="120"/>
      <c r="DS575" s="120"/>
      <c r="DT575" s="120"/>
      <c r="DU575" s="120"/>
      <c r="DV575" s="120"/>
      <c r="DW575" s="120"/>
      <c r="DX575" s="120"/>
      <c r="DY575" s="120"/>
      <c r="DZ575" s="120"/>
      <c r="EA575" s="120"/>
      <c r="EB575" s="120"/>
      <c r="EC575" s="120"/>
      <c r="ED575" s="120"/>
      <c r="EE575" s="120"/>
      <c r="EF575" s="120"/>
      <c r="EG575" s="120"/>
      <c r="EH575" s="120"/>
      <c r="EI575" s="120"/>
      <c r="EJ575" s="120"/>
      <c r="EK575" s="120"/>
      <c r="EL575" s="120"/>
      <c r="EM575" s="120"/>
      <c r="EN575" s="120"/>
      <c r="EO575" s="120"/>
      <c r="EP575" s="120"/>
      <c r="EQ575" s="120"/>
      <c r="ER575" s="120"/>
      <c r="ES575" s="120"/>
      <c r="ET575" s="120"/>
      <c r="EU575" s="120"/>
      <c r="EV575" s="120"/>
      <c r="EW575" s="120"/>
      <c r="EX575" s="120"/>
      <c r="EY575" s="120"/>
      <c r="EZ575" s="120"/>
      <c r="FA575" s="120"/>
      <c r="FB575" s="120"/>
      <c r="FC575" s="120"/>
      <c r="FD575" s="120"/>
      <c r="FE575" s="120"/>
      <c r="FF575" s="120"/>
      <c r="FG575" s="120"/>
      <c r="FH575" s="120"/>
      <c r="FI575" s="120"/>
      <c r="FJ575" s="120"/>
      <c r="FK575" s="120"/>
      <c r="FL575" s="120"/>
      <c r="FM575" s="120"/>
      <c r="FN575" s="120"/>
      <c r="FO575" s="120"/>
      <c r="FP575" s="120"/>
      <c r="FQ575" s="120"/>
      <c r="FR575" s="120"/>
      <c r="FS575" s="120"/>
      <c r="FT575" s="120"/>
      <c r="FU575" s="120"/>
      <c r="FV575" s="120"/>
      <c r="FW575" s="120"/>
      <c r="FX575" s="120"/>
      <c r="FY575" s="120"/>
      <c r="FZ575" s="120"/>
      <c r="GA575" s="120"/>
      <c r="GB575" s="120"/>
      <c r="GC575" s="120"/>
      <c r="GD575" s="120"/>
      <c r="GE575" s="120"/>
      <c r="GF575" s="120"/>
      <c r="GG575" s="120"/>
      <c r="GH575" s="120"/>
      <c r="GI575" s="120"/>
      <c r="GJ575" s="120"/>
      <c r="GK575" s="120"/>
      <c r="GL575" s="120"/>
      <c r="GM575" s="120"/>
      <c r="GN575" s="120"/>
      <c r="GO575" s="120"/>
      <c r="GP575" s="120"/>
      <c r="GQ575" s="120"/>
      <c r="GR575" s="120"/>
      <c r="GS575" s="120"/>
      <c r="GT575" s="120"/>
      <c r="GU575" s="120"/>
      <c r="GV575" s="120"/>
      <c r="GW575" s="120"/>
      <c r="GX575" s="120"/>
      <c r="GY575" s="120"/>
      <c r="GZ575" s="120"/>
      <c r="HA575" s="120"/>
      <c r="HB575" s="120"/>
      <c r="HC575" s="120"/>
      <c r="HD575" s="120"/>
      <c r="HE575" s="120"/>
      <c r="HF575" s="120"/>
      <c r="HG575" s="120"/>
      <c r="HH575" s="120"/>
      <c r="HI575" s="120"/>
      <c r="HJ575" s="120"/>
      <c r="HK575" s="120"/>
      <c r="HL575" s="120"/>
      <c r="HM575" s="120"/>
      <c r="HN575" s="120"/>
      <c r="HO575" s="120"/>
      <c r="HP575" s="120"/>
      <c r="HQ575" s="120"/>
      <c r="HR575" s="120"/>
      <c r="HS575" s="120"/>
      <c r="HT575" s="120"/>
      <c r="HU575" s="120"/>
      <c r="HV575" s="120"/>
      <c r="HW575" s="120"/>
      <c r="HX575" s="120"/>
      <c r="HY575" s="120"/>
      <c r="HZ575" s="120"/>
      <c r="IA575" s="120"/>
      <c r="IB575" s="120"/>
      <c r="IC575" s="120"/>
      <c r="ID575" s="120"/>
      <c r="IE575" s="120"/>
      <c r="IF575" s="120"/>
      <c r="IG575" s="120"/>
      <c r="IH575" s="120"/>
      <c r="II575" s="120"/>
      <c r="IJ575" s="120"/>
      <c r="IK575" s="120"/>
      <c r="IL575" s="120"/>
      <c r="IM575" s="120"/>
      <c r="IN575" s="120"/>
      <c r="IO575" s="120"/>
      <c r="IP575" s="120"/>
      <c r="IQ575" s="120"/>
      <c r="IR575" s="120"/>
      <c r="IS575" s="120"/>
      <c r="IT575" s="120"/>
      <c r="IU575" s="120"/>
      <c r="IV575" s="120"/>
    </row>
    <row r="576" ht="38.25" customHeight="1" spans="1:256">
      <c r="A576" s="216"/>
      <c r="B576" s="220"/>
      <c r="C576" s="135" t="s">
        <v>787</v>
      </c>
      <c r="D576" s="136">
        <v>110</v>
      </c>
      <c r="E576" s="136">
        <v>213.7</v>
      </c>
      <c r="F576" s="214">
        <f t="shared" si="17"/>
        <v>103.7</v>
      </c>
      <c r="G576" s="134" t="s">
        <v>788</v>
      </c>
      <c r="H576" s="120"/>
      <c r="I576" s="120"/>
      <c r="J576" s="120"/>
      <c r="K576" s="120"/>
      <c r="L576" s="120"/>
      <c r="M576" s="120"/>
      <c r="N576" s="120"/>
      <c r="O576" s="120"/>
      <c r="P576" s="120"/>
      <c r="Q576" s="120"/>
      <c r="R576" s="120"/>
      <c r="S576" s="120"/>
      <c r="T576" s="120"/>
      <c r="U576" s="120"/>
      <c r="V576" s="120"/>
      <c r="W576" s="120"/>
      <c r="X576" s="120"/>
      <c r="Y576" s="120"/>
      <c r="Z576" s="120"/>
      <c r="AA576" s="120"/>
      <c r="AB576" s="120"/>
      <c r="AC576" s="120"/>
      <c r="AD576" s="120"/>
      <c r="AE576" s="120"/>
      <c r="AF576" s="120"/>
      <c r="AG576" s="120"/>
      <c r="AH576" s="120"/>
      <c r="AI576" s="120"/>
      <c r="AJ576" s="120"/>
      <c r="AK576" s="120"/>
      <c r="AL576" s="120"/>
      <c r="AM576" s="120"/>
      <c r="AN576" s="120"/>
      <c r="AO576" s="120"/>
      <c r="AP576" s="120"/>
      <c r="AQ576" s="120"/>
      <c r="AR576" s="120"/>
      <c r="AS576" s="120"/>
      <c r="AT576" s="120"/>
      <c r="AU576" s="120"/>
      <c r="AV576" s="120"/>
      <c r="AW576" s="120"/>
      <c r="AX576" s="120"/>
      <c r="AY576" s="120"/>
      <c r="AZ576" s="120"/>
      <c r="BA576" s="120"/>
      <c r="BB576" s="120"/>
      <c r="BC576" s="120"/>
      <c r="BD576" s="120"/>
      <c r="BE576" s="120"/>
      <c r="BF576" s="120"/>
      <c r="BG576" s="120"/>
      <c r="BH576" s="120"/>
      <c r="BI576" s="120"/>
      <c r="BJ576" s="120"/>
      <c r="BK576" s="120"/>
      <c r="BL576" s="120"/>
      <c r="BM576" s="120"/>
      <c r="BN576" s="120"/>
      <c r="BO576" s="120"/>
      <c r="BP576" s="120"/>
      <c r="BQ576" s="120"/>
      <c r="BR576" s="120"/>
      <c r="BS576" s="120"/>
      <c r="BT576" s="120"/>
      <c r="BU576" s="120"/>
      <c r="BV576" s="120"/>
      <c r="BW576" s="120"/>
      <c r="BX576" s="120"/>
      <c r="BY576" s="120"/>
      <c r="BZ576" s="120"/>
      <c r="CA576" s="120"/>
      <c r="CB576" s="120"/>
      <c r="CC576" s="120"/>
      <c r="CD576" s="120"/>
      <c r="CE576" s="120"/>
      <c r="CF576" s="120"/>
      <c r="CG576" s="120"/>
      <c r="CH576" s="120"/>
      <c r="CI576" s="120"/>
      <c r="CJ576" s="120"/>
      <c r="CK576" s="120"/>
      <c r="CL576" s="120"/>
      <c r="CM576" s="120"/>
      <c r="CN576" s="120"/>
      <c r="CO576" s="120"/>
      <c r="CP576" s="120"/>
      <c r="CQ576" s="120"/>
      <c r="CR576" s="120"/>
      <c r="CS576" s="120"/>
      <c r="CT576" s="120"/>
      <c r="CU576" s="120"/>
      <c r="CV576" s="120"/>
      <c r="CW576" s="120"/>
      <c r="CX576" s="120"/>
      <c r="CY576" s="120"/>
      <c r="CZ576" s="120"/>
      <c r="DA576" s="120"/>
      <c r="DB576" s="120"/>
      <c r="DC576" s="120"/>
      <c r="DD576" s="120"/>
      <c r="DE576" s="120"/>
      <c r="DF576" s="120"/>
      <c r="DG576" s="120"/>
      <c r="DH576" s="120"/>
      <c r="DI576" s="120"/>
      <c r="DJ576" s="120"/>
      <c r="DK576" s="120"/>
      <c r="DL576" s="120"/>
      <c r="DM576" s="120"/>
      <c r="DN576" s="120"/>
      <c r="DO576" s="120"/>
      <c r="DP576" s="120"/>
      <c r="DQ576" s="120"/>
      <c r="DR576" s="120"/>
      <c r="DS576" s="120"/>
      <c r="DT576" s="120"/>
      <c r="DU576" s="120"/>
      <c r="DV576" s="120"/>
      <c r="DW576" s="120"/>
      <c r="DX576" s="120"/>
      <c r="DY576" s="120"/>
      <c r="DZ576" s="120"/>
      <c r="EA576" s="120"/>
      <c r="EB576" s="120"/>
      <c r="EC576" s="120"/>
      <c r="ED576" s="120"/>
      <c r="EE576" s="120"/>
      <c r="EF576" s="120"/>
      <c r="EG576" s="120"/>
      <c r="EH576" s="120"/>
      <c r="EI576" s="120"/>
      <c r="EJ576" s="120"/>
      <c r="EK576" s="120"/>
      <c r="EL576" s="120"/>
      <c r="EM576" s="120"/>
      <c r="EN576" s="120"/>
      <c r="EO576" s="120"/>
      <c r="EP576" s="120"/>
      <c r="EQ576" s="120"/>
      <c r="ER576" s="120"/>
      <c r="ES576" s="120"/>
      <c r="ET576" s="120"/>
      <c r="EU576" s="120"/>
      <c r="EV576" s="120"/>
      <c r="EW576" s="120"/>
      <c r="EX576" s="120"/>
      <c r="EY576" s="120"/>
      <c r="EZ576" s="120"/>
      <c r="FA576" s="120"/>
      <c r="FB576" s="120"/>
      <c r="FC576" s="120"/>
      <c r="FD576" s="120"/>
      <c r="FE576" s="120"/>
      <c r="FF576" s="120"/>
      <c r="FG576" s="120"/>
      <c r="FH576" s="120"/>
      <c r="FI576" s="120"/>
      <c r="FJ576" s="120"/>
      <c r="FK576" s="120"/>
      <c r="FL576" s="120"/>
      <c r="FM576" s="120"/>
      <c r="FN576" s="120"/>
      <c r="FO576" s="120"/>
      <c r="FP576" s="120"/>
      <c r="FQ576" s="120"/>
      <c r="FR576" s="120"/>
      <c r="FS576" s="120"/>
      <c r="FT576" s="120"/>
      <c r="FU576" s="120"/>
      <c r="FV576" s="120"/>
      <c r="FW576" s="120"/>
      <c r="FX576" s="120"/>
      <c r="FY576" s="120"/>
      <c r="FZ576" s="120"/>
      <c r="GA576" s="120"/>
      <c r="GB576" s="120"/>
      <c r="GC576" s="120"/>
      <c r="GD576" s="120"/>
      <c r="GE576" s="120"/>
      <c r="GF576" s="120"/>
      <c r="GG576" s="120"/>
      <c r="GH576" s="120"/>
      <c r="GI576" s="120"/>
      <c r="GJ576" s="120"/>
      <c r="GK576" s="120"/>
      <c r="GL576" s="120"/>
      <c r="GM576" s="120"/>
      <c r="GN576" s="120"/>
      <c r="GO576" s="120"/>
      <c r="GP576" s="120"/>
      <c r="GQ576" s="120"/>
      <c r="GR576" s="120"/>
      <c r="GS576" s="120"/>
      <c r="GT576" s="120"/>
      <c r="GU576" s="120"/>
      <c r="GV576" s="120"/>
      <c r="GW576" s="120"/>
      <c r="GX576" s="120"/>
      <c r="GY576" s="120"/>
      <c r="GZ576" s="120"/>
      <c r="HA576" s="120"/>
      <c r="HB576" s="120"/>
      <c r="HC576" s="120"/>
      <c r="HD576" s="120"/>
      <c r="HE576" s="120"/>
      <c r="HF576" s="120"/>
      <c r="HG576" s="120"/>
      <c r="HH576" s="120"/>
      <c r="HI576" s="120"/>
      <c r="HJ576" s="120"/>
      <c r="HK576" s="120"/>
      <c r="HL576" s="120"/>
      <c r="HM576" s="120"/>
      <c r="HN576" s="120"/>
      <c r="HO576" s="120"/>
      <c r="HP576" s="120"/>
      <c r="HQ576" s="120"/>
      <c r="HR576" s="120"/>
      <c r="HS576" s="120"/>
      <c r="HT576" s="120"/>
      <c r="HU576" s="120"/>
      <c r="HV576" s="120"/>
      <c r="HW576" s="120"/>
      <c r="HX576" s="120"/>
      <c r="HY576" s="120"/>
      <c r="HZ576" s="120"/>
      <c r="IA576" s="120"/>
      <c r="IB576" s="120"/>
      <c r="IC576" s="120"/>
      <c r="ID576" s="120"/>
      <c r="IE576" s="120"/>
      <c r="IF576" s="120"/>
      <c r="IG576" s="120"/>
      <c r="IH576" s="120"/>
      <c r="II576" s="120"/>
      <c r="IJ576" s="120"/>
      <c r="IK576" s="120"/>
      <c r="IL576" s="120"/>
      <c r="IM576" s="120"/>
      <c r="IN576" s="120"/>
      <c r="IO576" s="120"/>
      <c r="IP576" s="120"/>
      <c r="IQ576" s="120"/>
      <c r="IR576" s="120"/>
      <c r="IS576" s="120"/>
      <c r="IT576" s="120"/>
      <c r="IU576" s="120"/>
      <c r="IV576" s="120"/>
    </row>
    <row r="577" ht="27" customHeight="1" spans="1:256">
      <c r="A577" s="216" t="s">
        <v>789</v>
      </c>
      <c r="B577" s="212">
        <v>16</v>
      </c>
      <c r="C577" s="213" t="s">
        <v>144</v>
      </c>
      <c r="D577" s="147">
        <f>SUM(D578:D581)</f>
        <v>46.92</v>
      </c>
      <c r="E577" s="147">
        <f>SUM(E578:E581)</f>
        <v>51.42</v>
      </c>
      <c r="F577" s="214">
        <f t="shared" si="17"/>
        <v>4.5</v>
      </c>
      <c r="G577" s="219"/>
      <c r="H577" s="120"/>
      <c r="I577" s="120"/>
      <c r="J577" s="120"/>
      <c r="K577" s="120"/>
      <c r="L577" s="120"/>
      <c r="M577" s="120"/>
      <c r="N577" s="120"/>
      <c r="O577" s="120"/>
      <c r="P577" s="120"/>
      <c r="Q577" s="120"/>
      <c r="R577" s="120"/>
      <c r="S577" s="120"/>
      <c r="T577" s="120"/>
      <c r="U577" s="120"/>
      <c r="V577" s="120"/>
      <c r="W577" s="120"/>
      <c r="X577" s="120"/>
      <c r="Y577" s="120"/>
      <c r="Z577" s="120"/>
      <c r="AA577" s="120"/>
      <c r="AB577" s="120"/>
      <c r="AC577" s="120"/>
      <c r="AD577" s="120"/>
      <c r="AE577" s="120"/>
      <c r="AF577" s="120"/>
      <c r="AG577" s="120"/>
      <c r="AH577" s="120"/>
      <c r="AI577" s="120"/>
      <c r="AJ577" s="120"/>
      <c r="AK577" s="120"/>
      <c r="AL577" s="120"/>
      <c r="AM577" s="120"/>
      <c r="AN577" s="120"/>
      <c r="AO577" s="120"/>
      <c r="AP577" s="120"/>
      <c r="AQ577" s="120"/>
      <c r="AR577" s="120"/>
      <c r="AS577" s="120"/>
      <c r="AT577" s="120"/>
      <c r="AU577" s="120"/>
      <c r="AV577" s="120"/>
      <c r="AW577" s="120"/>
      <c r="AX577" s="120"/>
      <c r="AY577" s="120"/>
      <c r="AZ577" s="120"/>
      <c r="BA577" s="120"/>
      <c r="BB577" s="120"/>
      <c r="BC577" s="120"/>
      <c r="BD577" s="120"/>
      <c r="BE577" s="120"/>
      <c r="BF577" s="120"/>
      <c r="BG577" s="120"/>
      <c r="BH577" s="120"/>
      <c r="BI577" s="120"/>
      <c r="BJ577" s="120"/>
      <c r="BK577" s="120"/>
      <c r="BL577" s="120"/>
      <c r="BM577" s="120"/>
      <c r="BN577" s="120"/>
      <c r="BO577" s="120"/>
      <c r="BP577" s="120"/>
      <c r="BQ577" s="120"/>
      <c r="BR577" s="120"/>
      <c r="BS577" s="120"/>
      <c r="BT577" s="120"/>
      <c r="BU577" s="120"/>
      <c r="BV577" s="120"/>
      <c r="BW577" s="120"/>
      <c r="BX577" s="120"/>
      <c r="BY577" s="120"/>
      <c r="BZ577" s="120"/>
      <c r="CA577" s="120"/>
      <c r="CB577" s="120"/>
      <c r="CC577" s="120"/>
      <c r="CD577" s="120"/>
      <c r="CE577" s="120"/>
      <c r="CF577" s="120"/>
      <c r="CG577" s="120"/>
      <c r="CH577" s="120"/>
      <c r="CI577" s="120"/>
      <c r="CJ577" s="120"/>
      <c r="CK577" s="120"/>
      <c r="CL577" s="120"/>
      <c r="CM577" s="120"/>
      <c r="CN577" s="120"/>
      <c r="CO577" s="120"/>
      <c r="CP577" s="120"/>
      <c r="CQ577" s="120"/>
      <c r="CR577" s="120"/>
      <c r="CS577" s="120"/>
      <c r="CT577" s="120"/>
      <c r="CU577" s="120"/>
      <c r="CV577" s="120"/>
      <c r="CW577" s="120"/>
      <c r="CX577" s="120"/>
      <c r="CY577" s="120"/>
      <c r="CZ577" s="120"/>
      <c r="DA577" s="120"/>
      <c r="DB577" s="120"/>
      <c r="DC577" s="120"/>
      <c r="DD577" s="120"/>
      <c r="DE577" s="120"/>
      <c r="DF577" s="120"/>
      <c r="DG577" s="120"/>
      <c r="DH577" s="120"/>
      <c r="DI577" s="120"/>
      <c r="DJ577" s="120"/>
      <c r="DK577" s="120"/>
      <c r="DL577" s="120"/>
      <c r="DM577" s="120"/>
      <c r="DN577" s="120"/>
      <c r="DO577" s="120"/>
      <c r="DP577" s="120"/>
      <c r="DQ577" s="120"/>
      <c r="DR577" s="120"/>
      <c r="DS577" s="120"/>
      <c r="DT577" s="120"/>
      <c r="DU577" s="120"/>
      <c r="DV577" s="120"/>
      <c r="DW577" s="120"/>
      <c r="DX577" s="120"/>
      <c r="DY577" s="120"/>
      <c r="DZ577" s="120"/>
      <c r="EA577" s="120"/>
      <c r="EB577" s="120"/>
      <c r="EC577" s="120"/>
      <c r="ED577" s="120"/>
      <c r="EE577" s="120"/>
      <c r="EF577" s="120"/>
      <c r="EG577" s="120"/>
      <c r="EH577" s="120"/>
      <c r="EI577" s="120"/>
      <c r="EJ577" s="120"/>
      <c r="EK577" s="120"/>
      <c r="EL577" s="120"/>
      <c r="EM577" s="120"/>
      <c r="EN577" s="120"/>
      <c r="EO577" s="120"/>
      <c r="EP577" s="120"/>
      <c r="EQ577" s="120"/>
      <c r="ER577" s="120"/>
      <c r="ES577" s="120"/>
      <c r="ET577" s="120"/>
      <c r="EU577" s="120"/>
      <c r="EV577" s="120"/>
      <c r="EW577" s="120"/>
      <c r="EX577" s="120"/>
      <c r="EY577" s="120"/>
      <c r="EZ577" s="120"/>
      <c r="FA577" s="120"/>
      <c r="FB577" s="120"/>
      <c r="FC577" s="120"/>
      <c r="FD577" s="120"/>
      <c r="FE577" s="120"/>
      <c r="FF577" s="120"/>
      <c r="FG577" s="120"/>
      <c r="FH577" s="120"/>
      <c r="FI577" s="120"/>
      <c r="FJ577" s="120"/>
      <c r="FK577" s="120"/>
      <c r="FL577" s="120"/>
      <c r="FM577" s="120"/>
      <c r="FN577" s="120"/>
      <c r="FO577" s="120"/>
      <c r="FP577" s="120"/>
      <c r="FQ577" s="120"/>
      <c r="FR577" s="120"/>
      <c r="FS577" s="120"/>
      <c r="FT577" s="120"/>
      <c r="FU577" s="120"/>
      <c r="FV577" s="120"/>
      <c r="FW577" s="120"/>
      <c r="FX577" s="120"/>
      <c r="FY577" s="120"/>
      <c r="FZ577" s="120"/>
      <c r="GA577" s="120"/>
      <c r="GB577" s="120"/>
      <c r="GC577" s="120"/>
      <c r="GD577" s="120"/>
      <c r="GE577" s="120"/>
      <c r="GF577" s="120"/>
      <c r="GG577" s="120"/>
      <c r="GH577" s="120"/>
      <c r="GI577" s="120"/>
      <c r="GJ577" s="120"/>
      <c r="GK577" s="120"/>
      <c r="GL577" s="120"/>
      <c r="GM577" s="120"/>
      <c r="GN577" s="120"/>
      <c r="GO577" s="120"/>
      <c r="GP577" s="120"/>
      <c r="GQ577" s="120"/>
      <c r="GR577" s="120"/>
      <c r="GS577" s="120"/>
      <c r="GT577" s="120"/>
      <c r="GU577" s="120"/>
      <c r="GV577" s="120"/>
      <c r="GW577" s="120"/>
      <c r="GX577" s="120"/>
      <c r="GY577" s="120"/>
      <c r="GZ577" s="120"/>
      <c r="HA577" s="120"/>
      <c r="HB577" s="120"/>
      <c r="HC577" s="120"/>
      <c r="HD577" s="120"/>
      <c r="HE577" s="120"/>
      <c r="HF577" s="120"/>
      <c r="HG577" s="120"/>
      <c r="HH577" s="120"/>
      <c r="HI577" s="120"/>
      <c r="HJ577" s="120"/>
      <c r="HK577" s="120"/>
      <c r="HL577" s="120"/>
      <c r="HM577" s="120"/>
      <c r="HN577" s="120"/>
      <c r="HO577" s="120"/>
      <c r="HP577" s="120"/>
      <c r="HQ577" s="120"/>
      <c r="HR577" s="120"/>
      <c r="HS577" s="120"/>
      <c r="HT577" s="120"/>
      <c r="HU577" s="120"/>
      <c r="HV577" s="120"/>
      <c r="HW577" s="120"/>
      <c r="HX577" s="120"/>
      <c r="HY577" s="120"/>
      <c r="HZ577" s="120"/>
      <c r="IA577" s="120"/>
      <c r="IB577" s="120"/>
      <c r="IC577" s="120"/>
      <c r="ID577" s="120"/>
      <c r="IE577" s="120"/>
      <c r="IF577" s="120"/>
      <c r="IG577" s="120"/>
      <c r="IH577" s="120"/>
      <c r="II577" s="120"/>
      <c r="IJ577" s="120"/>
      <c r="IK577" s="120"/>
      <c r="IL577" s="120"/>
      <c r="IM577" s="120"/>
      <c r="IN577" s="120"/>
      <c r="IO577" s="120"/>
      <c r="IP577" s="120"/>
      <c r="IQ577" s="120"/>
      <c r="IR577" s="120"/>
      <c r="IS577" s="120"/>
      <c r="IT577" s="120"/>
      <c r="IU577" s="120"/>
      <c r="IV577" s="120"/>
    </row>
    <row r="578" ht="27" customHeight="1" spans="1:256">
      <c r="A578" s="216"/>
      <c r="B578" s="220"/>
      <c r="C578" s="135" t="s">
        <v>145</v>
      </c>
      <c r="D578" s="136">
        <v>20.4</v>
      </c>
      <c r="E578" s="136">
        <v>19.2</v>
      </c>
      <c r="F578" s="214">
        <f t="shared" si="17"/>
        <v>-1.2</v>
      </c>
      <c r="G578" s="219" t="s">
        <v>196</v>
      </c>
      <c r="H578" s="120"/>
      <c r="I578" s="120"/>
      <c r="J578" s="120"/>
      <c r="K578" s="120"/>
      <c r="L578" s="120"/>
      <c r="M578" s="120"/>
      <c r="N578" s="120"/>
      <c r="O578" s="120"/>
      <c r="P578" s="120"/>
      <c r="Q578" s="120"/>
      <c r="R578" s="120"/>
      <c r="S578" s="120"/>
      <c r="T578" s="120"/>
      <c r="U578" s="120"/>
      <c r="V578" s="120"/>
      <c r="W578" s="120"/>
      <c r="X578" s="120"/>
      <c r="Y578" s="120"/>
      <c r="Z578" s="120"/>
      <c r="AA578" s="120"/>
      <c r="AB578" s="120"/>
      <c r="AC578" s="120"/>
      <c r="AD578" s="120"/>
      <c r="AE578" s="120"/>
      <c r="AF578" s="120"/>
      <c r="AG578" s="120"/>
      <c r="AH578" s="120"/>
      <c r="AI578" s="120"/>
      <c r="AJ578" s="120"/>
      <c r="AK578" s="120"/>
      <c r="AL578" s="120"/>
      <c r="AM578" s="120"/>
      <c r="AN578" s="120"/>
      <c r="AO578" s="120"/>
      <c r="AP578" s="120"/>
      <c r="AQ578" s="120"/>
      <c r="AR578" s="120"/>
      <c r="AS578" s="120"/>
      <c r="AT578" s="120"/>
      <c r="AU578" s="120"/>
      <c r="AV578" s="120"/>
      <c r="AW578" s="120"/>
      <c r="AX578" s="120"/>
      <c r="AY578" s="120"/>
      <c r="AZ578" s="120"/>
      <c r="BA578" s="120"/>
      <c r="BB578" s="120"/>
      <c r="BC578" s="120"/>
      <c r="BD578" s="120"/>
      <c r="BE578" s="120"/>
      <c r="BF578" s="120"/>
      <c r="BG578" s="120"/>
      <c r="BH578" s="120"/>
      <c r="BI578" s="120"/>
      <c r="BJ578" s="120"/>
      <c r="BK578" s="120"/>
      <c r="BL578" s="120"/>
      <c r="BM578" s="120"/>
      <c r="BN578" s="120"/>
      <c r="BO578" s="120"/>
      <c r="BP578" s="120"/>
      <c r="BQ578" s="120"/>
      <c r="BR578" s="120"/>
      <c r="BS578" s="120"/>
      <c r="BT578" s="120"/>
      <c r="BU578" s="120"/>
      <c r="BV578" s="120"/>
      <c r="BW578" s="120"/>
      <c r="BX578" s="120"/>
      <c r="BY578" s="120"/>
      <c r="BZ578" s="120"/>
      <c r="CA578" s="120"/>
      <c r="CB578" s="120"/>
      <c r="CC578" s="120"/>
      <c r="CD578" s="120"/>
      <c r="CE578" s="120"/>
      <c r="CF578" s="120"/>
      <c r="CG578" s="120"/>
      <c r="CH578" s="120"/>
      <c r="CI578" s="120"/>
      <c r="CJ578" s="120"/>
      <c r="CK578" s="120"/>
      <c r="CL578" s="120"/>
      <c r="CM578" s="120"/>
      <c r="CN578" s="120"/>
      <c r="CO578" s="120"/>
      <c r="CP578" s="120"/>
      <c r="CQ578" s="120"/>
      <c r="CR578" s="120"/>
      <c r="CS578" s="120"/>
      <c r="CT578" s="120"/>
      <c r="CU578" s="120"/>
      <c r="CV578" s="120"/>
      <c r="CW578" s="120"/>
      <c r="CX578" s="120"/>
      <c r="CY578" s="120"/>
      <c r="CZ578" s="120"/>
      <c r="DA578" s="120"/>
      <c r="DB578" s="120"/>
      <c r="DC578" s="120"/>
      <c r="DD578" s="120"/>
      <c r="DE578" s="120"/>
      <c r="DF578" s="120"/>
      <c r="DG578" s="120"/>
      <c r="DH578" s="120"/>
      <c r="DI578" s="120"/>
      <c r="DJ578" s="120"/>
      <c r="DK578" s="120"/>
      <c r="DL578" s="120"/>
      <c r="DM578" s="120"/>
      <c r="DN578" s="120"/>
      <c r="DO578" s="120"/>
      <c r="DP578" s="120"/>
      <c r="DQ578" s="120"/>
      <c r="DR578" s="120"/>
      <c r="DS578" s="120"/>
      <c r="DT578" s="120"/>
      <c r="DU578" s="120"/>
      <c r="DV578" s="120"/>
      <c r="DW578" s="120"/>
      <c r="DX578" s="120"/>
      <c r="DY578" s="120"/>
      <c r="DZ578" s="120"/>
      <c r="EA578" s="120"/>
      <c r="EB578" s="120"/>
      <c r="EC578" s="120"/>
      <c r="ED578" s="120"/>
      <c r="EE578" s="120"/>
      <c r="EF578" s="120"/>
      <c r="EG578" s="120"/>
      <c r="EH578" s="120"/>
      <c r="EI578" s="120"/>
      <c r="EJ578" s="120"/>
      <c r="EK578" s="120"/>
      <c r="EL578" s="120"/>
      <c r="EM578" s="120"/>
      <c r="EN578" s="120"/>
      <c r="EO578" s="120"/>
      <c r="EP578" s="120"/>
      <c r="EQ578" s="120"/>
      <c r="ER578" s="120"/>
      <c r="ES578" s="120"/>
      <c r="ET578" s="120"/>
      <c r="EU578" s="120"/>
      <c r="EV578" s="120"/>
      <c r="EW578" s="120"/>
      <c r="EX578" s="120"/>
      <c r="EY578" s="120"/>
      <c r="EZ578" s="120"/>
      <c r="FA578" s="120"/>
      <c r="FB578" s="120"/>
      <c r="FC578" s="120"/>
      <c r="FD578" s="120"/>
      <c r="FE578" s="120"/>
      <c r="FF578" s="120"/>
      <c r="FG578" s="120"/>
      <c r="FH578" s="120"/>
      <c r="FI578" s="120"/>
      <c r="FJ578" s="120"/>
      <c r="FK578" s="120"/>
      <c r="FL578" s="120"/>
      <c r="FM578" s="120"/>
      <c r="FN578" s="120"/>
      <c r="FO578" s="120"/>
      <c r="FP578" s="120"/>
      <c r="FQ578" s="120"/>
      <c r="FR578" s="120"/>
      <c r="FS578" s="120"/>
      <c r="FT578" s="120"/>
      <c r="FU578" s="120"/>
      <c r="FV578" s="120"/>
      <c r="FW578" s="120"/>
      <c r="FX578" s="120"/>
      <c r="FY578" s="120"/>
      <c r="FZ578" s="120"/>
      <c r="GA578" s="120"/>
      <c r="GB578" s="120"/>
      <c r="GC578" s="120"/>
      <c r="GD578" s="120"/>
      <c r="GE578" s="120"/>
      <c r="GF578" s="120"/>
      <c r="GG578" s="120"/>
      <c r="GH578" s="120"/>
      <c r="GI578" s="120"/>
      <c r="GJ578" s="120"/>
      <c r="GK578" s="120"/>
      <c r="GL578" s="120"/>
      <c r="GM578" s="120"/>
      <c r="GN578" s="120"/>
      <c r="GO578" s="120"/>
      <c r="GP578" s="120"/>
      <c r="GQ578" s="120"/>
      <c r="GR578" s="120"/>
      <c r="GS578" s="120"/>
      <c r="GT578" s="120"/>
      <c r="GU578" s="120"/>
      <c r="GV578" s="120"/>
      <c r="GW578" s="120"/>
      <c r="GX578" s="120"/>
      <c r="GY578" s="120"/>
      <c r="GZ578" s="120"/>
      <c r="HA578" s="120"/>
      <c r="HB578" s="120"/>
      <c r="HC578" s="120"/>
      <c r="HD578" s="120"/>
      <c r="HE578" s="120"/>
      <c r="HF578" s="120"/>
      <c r="HG578" s="120"/>
      <c r="HH578" s="120"/>
      <c r="HI578" s="120"/>
      <c r="HJ578" s="120"/>
      <c r="HK578" s="120"/>
      <c r="HL578" s="120"/>
      <c r="HM578" s="120"/>
      <c r="HN578" s="120"/>
      <c r="HO578" s="120"/>
      <c r="HP578" s="120"/>
      <c r="HQ578" s="120"/>
      <c r="HR578" s="120"/>
      <c r="HS578" s="120"/>
      <c r="HT578" s="120"/>
      <c r="HU578" s="120"/>
      <c r="HV578" s="120"/>
      <c r="HW578" s="120"/>
      <c r="HX578" s="120"/>
      <c r="HY578" s="120"/>
      <c r="HZ578" s="120"/>
      <c r="IA578" s="120"/>
      <c r="IB578" s="120"/>
      <c r="IC578" s="120"/>
      <c r="ID578" s="120"/>
      <c r="IE578" s="120"/>
      <c r="IF578" s="120"/>
      <c r="IG578" s="120"/>
      <c r="IH578" s="120"/>
      <c r="II578" s="120"/>
      <c r="IJ578" s="120"/>
      <c r="IK578" s="120"/>
      <c r="IL578" s="120"/>
      <c r="IM578" s="120"/>
      <c r="IN578" s="120"/>
      <c r="IO578" s="120"/>
      <c r="IP578" s="120"/>
      <c r="IQ578" s="120"/>
      <c r="IR578" s="120"/>
      <c r="IS578" s="120"/>
      <c r="IT578" s="120"/>
      <c r="IU578" s="120"/>
      <c r="IV578" s="120"/>
    </row>
    <row r="579" ht="33.75" customHeight="1" spans="1:256">
      <c r="A579" s="216"/>
      <c r="B579" s="220"/>
      <c r="C579" s="135" t="s">
        <v>790</v>
      </c>
      <c r="D579" s="136">
        <v>16.3</v>
      </c>
      <c r="E579" s="136">
        <v>27.3</v>
      </c>
      <c r="F579" s="214">
        <f t="shared" si="17"/>
        <v>11</v>
      </c>
      <c r="G579" s="134" t="s">
        <v>791</v>
      </c>
      <c r="H579" s="120"/>
      <c r="I579" s="120"/>
      <c r="J579" s="120"/>
      <c r="K579" s="120"/>
      <c r="L579" s="120"/>
      <c r="M579" s="120"/>
      <c r="N579" s="120"/>
      <c r="O579" s="120"/>
      <c r="P579" s="120"/>
      <c r="Q579" s="120"/>
      <c r="R579" s="120"/>
      <c r="S579" s="120"/>
      <c r="T579" s="120"/>
      <c r="U579" s="120"/>
      <c r="V579" s="120"/>
      <c r="W579" s="120"/>
      <c r="X579" s="120"/>
      <c r="Y579" s="120"/>
      <c r="Z579" s="120"/>
      <c r="AA579" s="120"/>
      <c r="AB579" s="120"/>
      <c r="AC579" s="120"/>
      <c r="AD579" s="120"/>
      <c r="AE579" s="120"/>
      <c r="AF579" s="120"/>
      <c r="AG579" s="120"/>
      <c r="AH579" s="120"/>
      <c r="AI579" s="120"/>
      <c r="AJ579" s="120"/>
      <c r="AK579" s="120"/>
      <c r="AL579" s="120"/>
      <c r="AM579" s="120"/>
      <c r="AN579" s="120"/>
      <c r="AO579" s="120"/>
      <c r="AP579" s="120"/>
      <c r="AQ579" s="120"/>
      <c r="AR579" s="120"/>
      <c r="AS579" s="120"/>
      <c r="AT579" s="120"/>
      <c r="AU579" s="120"/>
      <c r="AV579" s="120"/>
      <c r="AW579" s="120"/>
      <c r="AX579" s="120"/>
      <c r="AY579" s="120"/>
      <c r="AZ579" s="120"/>
      <c r="BA579" s="120"/>
      <c r="BB579" s="120"/>
      <c r="BC579" s="120"/>
      <c r="BD579" s="120"/>
      <c r="BE579" s="120"/>
      <c r="BF579" s="120"/>
      <c r="BG579" s="120"/>
      <c r="BH579" s="120"/>
      <c r="BI579" s="120"/>
      <c r="BJ579" s="120"/>
      <c r="BK579" s="120"/>
      <c r="BL579" s="120"/>
      <c r="BM579" s="120"/>
      <c r="BN579" s="120"/>
      <c r="BO579" s="120"/>
      <c r="BP579" s="120"/>
      <c r="BQ579" s="120"/>
      <c r="BR579" s="120"/>
      <c r="BS579" s="120"/>
      <c r="BT579" s="120"/>
      <c r="BU579" s="120"/>
      <c r="BV579" s="120"/>
      <c r="BW579" s="120"/>
      <c r="BX579" s="120"/>
      <c r="BY579" s="120"/>
      <c r="BZ579" s="120"/>
      <c r="CA579" s="120"/>
      <c r="CB579" s="120"/>
      <c r="CC579" s="120"/>
      <c r="CD579" s="120"/>
      <c r="CE579" s="120"/>
      <c r="CF579" s="120"/>
      <c r="CG579" s="120"/>
      <c r="CH579" s="120"/>
      <c r="CI579" s="120"/>
      <c r="CJ579" s="120"/>
      <c r="CK579" s="120"/>
      <c r="CL579" s="120"/>
      <c r="CM579" s="120"/>
      <c r="CN579" s="120"/>
      <c r="CO579" s="120"/>
      <c r="CP579" s="120"/>
      <c r="CQ579" s="120"/>
      <c r="CR579" s="120"/>
      <c r="CS579" s="120"/>
      <c r="CT579" s="120"/>
      <c r="CU579" s="120"/>
      <c r="CV579" s="120"/>
      <c r="CW579" s="120"/>
      <c r="CX579" s="120"/>
      <c r="CY579" s="120"/>
      <c r="CZ579" s="120"/>
      <c r="DA579" s="120"/>
      <c r="DB579" s="120"/>
      <c r="DC579" s="120"/>
      <c r="DD579" s="120"/>
      <c r="DE579" s="120"/>
      <c r="DF579" s="120"/>
      <c r="DG579" s="120"/>
      <c r="DH579" s="120"/>
      <c r="DI579" s="120"/>
      <c r="DJ579" s="120"/>
      <c r="DK579" s="120"/>
      <c r="DL579" s="120"/>
      <c r="DM579" s="120"/>
      <c r="DN579" s="120"/>
      <c r="DO579" s="120"/>
      <c r="DP579" s="120"/>
      <c r="DQ579" s="120"/>
      <c r="DR579" s="120"/>
      <c r="DS579" s="120"/>
      <c r="DT579" s="120"/>
      <c r="DU579" s="120"/>
      <c r="DV579" s="120"/>
      <c r="DW579" s="120"/>
      <c r="DX579" s="120"/>
      <c r="DY579" s="120"/>
      <c r="DZ579" s="120"/>
      <c r="EA579" s="120"/>
      <c r="EB579" s="120"/>
      <c r="EC579" s="120"/>
      <c r="ED579" s="120"/>
      <c r="EE579" s="120"/>
      <c r="EF579" s="120"/>
      <c r="EG579" s="120"/>
      <c r="EH579" s="120"/>
      <c r="EI579" s="120"/>
      <c r="EJ579" s="120"/>
      <c r="EK579" s="120"/>
      <c r="EL579" s="120"/>
      <c r="EM579" s="120"/>
      <c r="EN579" s="120"/>
      <c r="EO579" s="120"/>
      <c r="EP579" s="120"/>
      <c r="EQ579" s="120"/>
      <c r="ER579" s="120"/>
      <c r="ES579" s="120"/>
      <c r="ET579" s="120"/>
      <c r="EU579" s="120"/>
      <c r="EV579" s="120"/>
      <c r="EW579" s="120"/>
      <c r="EX579" s="120"/>
      <c r="EY579" s="120"/>
      <c r="EZ579" s="120"/>
      <c r="FA579" s="120"/>
      <c r="FB579" s="120"/>
      <c r="FC579" s="120"/>
      <c r="FD579" s="120"/>
      <c r="FE579" s="120"/>
      <c r="FF579" s="120"/>
      <c r="FG579" s="120"/>
      <c r="FH579" s="120"/>
      <c r="FI579" s="120"/>
      <c r="FJ579" s="120"/>
      <c r="FK579" s="120"/>
      <c r="FL579" s="120"/>
      <c r="FM579" s="120"/>
      <c r="FN579" s="120"/>
      <c r="FO579" s="120"/>
      <c r="FP579" s="120"/>
      <c r="FQ579" s="120"/>
      <c r="FR579" s="120"/>
      <c r="FS579" s="120"/>
      <c r="FT579" s="120"/>
      <c r="FU579" s="120"/>
      <c r="FV579" s="120"/>
      <c r="FW579" s="120"/>
      <c r="FX579" s="120"/>
      <c r="FY579" s="120"/>
      <c r="FZ579" s="120"/>
      <c r="GA579" s="120"/>
      <c r="GB579" s="120"/>
      <c r="GC579" s="120"/>
      <c r="GD579" s="120"/>
      <c r="GE579" s="120"/>
      <c r="GF579" s="120"/>
      <c r="GG579" s="120"/>
      <c r="GH579" s="120"/>
      <c r="GI579" s="120"/>
      <c r="GJ579" s="120"/>
      <c r="GK579" s="120"/>
      <c r="GL579" s="120"/>
      <c r="GM579" s="120"/>
      <c r="GN579" s="120"/>
      <c r="GO579" s="120"/>
      <c r="GP579" s="120"/>
      <c r="GQ579" s="120"/>
      <c r="GR579" s="120"/>
      <c r="GS579" s="120"/>
      <c r="GT579" s="120"/>
      <c r="GU579" s="120"/>
      <c r="GV579" s="120"/>
      <c r="GW579" s="120"/>
      <c r="GX579" s="120"/>
      <c r="GY579" s="120"/>
      <c r="GZ579" s="120"/>
      <c r="HA579" s="120"/>
      <c r="HB579" s="120"/>
      <c r="HC579" s="120"/>
      <c r="HD579" s="120"/>
      <c r="HE579" s="120"/>
      <c r="HF579" s="120"/>
      <c r="HG579" s="120"/>
      <c r="HH579" s="120"/>
      <c r="HI579" s="120"/>
      <c r="HJ579" s="120"/>
      <c r="HK579" s="120"/>
      <c r="HL579" s="120"/>
      <c r="HM579" s="120"/>
      <c r="HN579" s="120"/>
      <c r="HO579" s="120"/>
      <c r="HP579" s="120"/>
      <c r="HQ579" s="120"/>
      <c r="HR579" s="120"/>
      <c r="HS579" s="120"/>
      <c r="HT579" s="120"/>
      <c r="HU579" s="120"/>
      <c r="HV579" s="120"/>
      <c r="HW579" s="120"/>
      <c r="HX579" s="120"/>
      <c r="HY579" s="120"/>
      <c r="HZ579" s="120"/>
      <c r="IA579" s="120"/>
      <c r="IB579" s="120"/>
      <c r="IC579" s="120"/>
      <c r="ID579" s="120"/>
      <c r="IE579" s="120"/>
      <c r="IF579" s="120"/>
      <c r="IG579" s="120"/>
      <c r="IH579" s="120"/>
      <c r="II579" s="120"/>
      <c r="IJ579" s="120"/>
      <c r="IK579" s="120"/>
      <c r="IL579" s="120"/>
      <c r="IM579" s="120"/>
      <c r="IN579" s="120"/>
      <c r="IO579" s="120"/>
      <c r="IP579" s="120"/>
      <c r="IQ579" s="120"/>
      <c r="IR579" s="120"/>
      <c r="IS579" s="120"/>
      <c r="IT579" s="120"/>
      <c r="IU579" s="120"/>
      <c r="IV579" s="120"/>
    </row>
    <row r="580" ht="27" customHeight="1" spans="1:256">
      <c r="A580" s="216"/>
      <c r="B580" s="220"/>
      <c r="C580" s="135" t="s">
        <v>792</v>
      </c>
      <c r="D580" s="136"/>
      <c r="E580" s="136">
        <v>4.92</v>
      </c>
      <c r="F580" s="214">
        <f t="shared" si="17"/>
        <v>4.92</v>
      </c>
      <c r="G580" s="134" t="s">
        <v>793</v>
      </c>
      <c r="H580" s="120"/>
      <c r="I580" s="120"/>
      <c r="J580" s="120"/>
      <c r="K580" s="120"/>
      <c r="L580" s="120"/>
      <c r="M580" s="120"/>
      <c r="N580" s="120"/>
      <c r="O580" s="120"/>
      <c r="P580" s="120"/>
      <c r="Q580" s="120"/>
      <c r="R580" s="120"/>
      <c r="S580" s="120"/>
      <c r="T580" s="120"/>
      <c r="U580" s="120"/>
      <c r="V580" s="120"/>
      <c r="W580" s="120"/>
      <c r="X580" s="120"/>
      <c r="Y580" s="120"/>
      <c r="Z580" s="120"/>
      <c r="AA580" s="120"/>
      <c r="AB580" s="120"/>
      <c r="AC580" s="120"/>
      <c r="AD580" s="120"/>
      <c r="AE580" s="120"/>
      <c r="AF580" s="120"/>
      <c r="AG580" s="120"/>
      <c r="AH580" s="120"/>
      <c r="AI580" s="120"/>
      <c r="AJ580" s="120"/>
      <c r="AK580" s="120"/>
      <c r="AL580" s="120"/>
      <c r="AM580" s="120"/>
      <c r="AN580" s="120"/>
      <c r="AO580" s="120"/>
      <c r="AP580" s="120"/>
      <c r="AQ580" s="120"/>
      <c r="AR580" s="120"/>
      <c r="AS580" s="120"/>
      <c r="AT580" s="120"/>
      <c r="AU580" s="120"/>
      <c r="AV580" s="120"/>
      <c r="AW580" s="120"/>
      <c r="AX580" s="120"/>
      <c r="AY580" s="120"/>
      <c r="AZ580" s="120"/>
      <c r="BA580" s="120"/>
      <c r="BB580" s="120"/>
      <c r="BC580" s="120"/>
      <c r="BD580" s="120"/>
      <c r="BE580" s="120"/>
      <c r="BF580" s="120"/>
      <c r="BG580" s="120"/>
      <c r="BH580" s="120"/>
      <c r="BI580" s="120"/>
      <c r="BJ580" s="120"/>
      <c r="BK580" s="120"/>
      <c r="BL580" s="120"/>
      <c r="BM580" s="120"/>
      <c r="BN580" s="120"/>
      <c r="BO580" s="120"/>
      <c r="BP580" s="120"/>
      <c r="BQ580" s="120"/>
      <c r="BR580" s="120"/>
      <c r="BS580" s="120"/>
      <c r="BT580" s="120"/>
      <c r="BU580" s="120"/>
      <c r="BV580" s="120"/>
      <c r="BW580" s="120"/>
      <c r="BX580" s="120"/>
      <c r="BY580" s="120"/>
      <c r="BZ580" s="120"/>
      <c r="CA580" s="120"/>
      <c r="CB580" s="120"/>
      <c r="CC580" s="120"/>
      <c r="CD580" s="120"/>
      <c r="CE580" s="120"/>
      <c r="CF580" s="120"/>
      <c r="CG580" s="120"/>
      <c r="CH580" s="120"/>
      <c r="CI580" s="120"/>
      <c r="CJ580" s="120"/>
      <c r="CK580" s="120"/>
      <c r="CL580" s="120"/>
      <c r="CM580" s="120"/>
      <c r="CN580" s="120"/>
      <c r="CO580" s="120"/>
      <c r="CP580" s="120"/>
      <c r="CQ580" s="120"/>
      <c r="CR580" s="120"/>
      <c r="CS580" s="120"/>
      <c r="CT580" s="120"/>
      <c r="CU580" s="120"/>
      <c r="CV580" s="120"/>
      <c r="CW580" s="120"/>
      <c r="CX580" s="120"/>
      <c r="CY580" s="120"/>
      <c r="CZ580" s="120"/>
      <c r="DA580" s="120"/>
      <c r="DB580" s="120"/>
      <c r="DC580" s="120"/>
      <c r="DD580" s="120"/>
      <c r="DE580" s="120"/>
      <c r="DF580" s="120"/>
      <c r="DG580" s="120"/>
      <c r="DH580" s="120"/>
      <c r="DI580" s="120"/>
      <c r="DJ580" s="120"/>
      <c r="DK580" s="120"/>
      <c r="DL580" s="120"/>
      <c r="DM580" s="120"/>
      <c r="DN580" s="120"/>
      <c r="DO580" s="120"/>
      <c r="DP580" s="120"/>
      <c r="DQ580" s="120"/>
      <c r="DR580" s="120"/>
      <c r="DS580" s="120"/>
      <c r="DT580" s="120"/>
      <c r="DU580" s="120"/>
      <c r="DV580" s="120"/>
      <c r="DW580" s="120"/>
      <c r="DX580" s="120"/>
      <c r="DY580" s="120"/>
      <c r="DZ580" s="120"/>
      <c r="EA580" s="120"/>
      <c r="EB580" s="120"/>
      <c r="EC580" s="120"/>
      <c r="ED580" s="120"/>
      <c r="EE580" s="120"/>
      <c r="EF580" s="120"/>
      <c r="EG580" s="120"/>
      <c r="EH580" s="120"/>
      <c r="EI580" s="120"/>
      <c r="EJ580" s="120"/>
      <c r="EK580" s="120"/>
      <c r="EL580" s="120"/>
      <c r="EM580" s="120"/>
      <c r="EN580" s="120"/>
      <c r="EO580" s="120"/>
      <c r="EP580" s="120"/>
      <c r="EQ580" s="120"/>
      <c r="ER580" s="120"/>
      <c r="ES580" s="120"/>
      <c r="ET580" s="120"/>
      <c r="EU580" s="120"/>
      <c r="EV580" s="120"/>
      <c r="EW580" s="120"/>
      <c r="EX580" s="120"/>
      <c r="EY580" s="120"/>
      <c r="EZ580" s="120"/>
      <c r="FA580" s="120"/>
      <c r="FB580" s="120"/>
      <c r="FC580" s="120"/>
      <c r="FD580" s="120"/>
      <c r="FE580" s="120"/>
      <c r="FF580" s="120"/>
      <c r="FG580" s="120"/>
      <c r="FH580" s="120"/>
      <c r="FI580" s="120"/>
      <c r="FJ580" s="120"/>
      <c r="FK580" s="120"/>
      <c r="FL580" s="120"/>
      <c r="FM580" s="120"/>
      <c r="FN580" s="120"/>
      <c r="FO580" s="120"/>
      <c r="FP580" s="120"/>
      <c r="FQ580" s="120"/>
      <c r="FR580" s="120"/>
      <c r="FS580" s="120"/>
      <c r="FT580" s="120"/>
      <c r="FU580" s="120"/>
      <c r="FV580" s="120"/>
      <c r="FW580" s="120"/>
      <c r="FX580" s="120"/>
      <c r="FY580" s="120"/>
      <c r="FZ580" s="120"/>
      <c r="GA580" s="120"/>
      <c r="GB580" s="120"/>
      <c r="GC580" s="120"/>
      <c r="GD580" s="120"/>
      <c r="GE580" s="120"/>
      <c r="GF580" s="120"/>
      <c r="GG580" s="120"/>
      <c r="GH580" s="120"/>
      <c r="GI580" s="120"/>
      <c r="GJ580" s="120"/>
      <c r="GK580" s="120"/>
      <c r="GL580" s="120"/>
      <c r="GM580" s="120"/>
      <c r="GN580" s="120"/>
      <c r="GO580" s="120"/>
      <c r="GP580" s="120"/>
      <c r="GQ580" s="120"/>
      <c r="GR580" s="120"/>
      <c r="GS580" s="120"/>
      <c r="GT580" s="120"/>
      <c r="GU580" s="120"/>
      <c r="GV580" s="120"/>
      <c r="GW580" s="120"/>
      <c r="GX580" s="120"/>
      <c r="GY580" s="120"/>
      <c r="GZ580" s="120"/>
      <c r="HA580" s="120"/>
      <c r="HB580" s="120"/>
      <c r="HC580" s="120"/>
      <c r="HD580" s="120"/>
      <c r="HE580" s="120"/>
      <c r="HF580" s="120"/>
      <c r="HG580" s="120"/>
      <c r="HH580" s="120"/>
      <c r="HI580" s="120"/>
      <c r="HJ580" s="120"/>
      <c r="HK580" s="120"/>
      <c r="HL580" s="120"/>
      <c r="HM580" s="120"/>
      <c r="HN580" s="120"/>
      <c r="HO580" s="120"/>
      <c r="HP580" s="120"/>
      <c r="HQ580" s="120"/>
      <c r="HR580" s="120"/>
      <c r="HS580" s="120"/>
      <c r="HT580" s="120"/>
      <c r="HU580" s="120"/>
      <c r="HV580" s="120"/>
      <c r="HW580" s="120"/>
      <c r="HX580" s="120"/>
      <c r="HY580" s="120"/>
      <c r="HZ580" s="120"/>
      <c r="IA580" s="120"/>
      <c r="IB580" s="120"/>
      <c r="IC580" s="120"/>
      <c r="ID580" s="120"/>
      <c r="IE580" s="120"/>
      <c r="IF580" s="120"/>
      <c r="IG580" s="120"/>
      <c r="IH580" s="120"/>
      <c r="II580" s="120"/>
      <c r="IJ580" s="120"/>
      <c r="IK580" s="120"/>
      <c r="IL580" s="120"/>
      <c r="IM580" s="120"/>
      <c r="IN580" s="120"/>
      <c r="IO580" s="120"/>
      <c r="IP580" s="120"/>
      <c r="IQ580" s="120"/>
      <c r="IR580" s="120"/>
      <c r="IS580" s="120"/>
      <c r="IT580" s="120"/>
      <c r="IU580" s="120"/>
      <c r="IV580" s="120"/>
    </row>
    <row r="581" ht="27" customHeight="1" spans="1:256">
      <c r="A581" s="216"/>
      <c r="B581" s="220"/>
      <c r="C581" s="135" t="s">
        <v>162</v>
      </c>
      <c r="D581" s="136">
        <v>10.22</v>
      </c>
      <c r="E581" s="136">
        <v>0</v>
      </c>
      <c r="F581" s="214">
        <f t="shared" si="17"/>
        <v>-10.22</v>
      </c>
      <c r="G581" s="219" t="s">
        <v>794</v>
      </c>
      <c r="H581" s="120"/>
      <c r="I581" s="120"/>
      <c r="J581" s="120"/>
      <c r="K581" s="120"/>
      <c r="L581" s="120"/>
      <c r="M581" s="120"/>
      <c r="N581" s="120"/>
      <c r="O581" s="120"/>
      <c r="P581" s="120"/>
      <c r="Q581" s="120"/>
      <c r="R581" s="120"/>
      <c r="S581" s="120"/>
      <c r="T581" s="120"/>
      <c r="U581" s="120"/>
      <c r="V581" s="120"/>
      <c r="W581" s="120"/>
      <c r="X581" s="120"/>
      <c r="Y581" s="120"/>
      <c r="Z581" s="120"/>
      <c r="AA581" s="120"/>
      <c r="AB581" s="120"/>
      <c r="AC581" s="120"/>
      <c r="AD581" s="120"/>
      <c r="AE581" s="120"/>
      <c r="AF581" s="120"/>
      <c r="AG581" s="120"/>
      <c r="AH581" s="120"/>
      <c r="AI581" s="120"/>
      <c r="AJ581" s="120"/>
      <c r="AK581" s="120"/>
      <c r="AL581" s="120"/>
      <c r="AM581" s="120"/>
      <c r="AN581" s="120"/>
      <c r="AO581" s="120"/>
      <c r="AP581" s="120"/>
      <c r="AQ581" s="120"/>
      <c r="AR581" s="120"/>
      <c r="AS581" s="120"/>
      <c r="AT581" s="120"/>
      <c r="AU581" s="120"/>
      <c r="AV581" s="120"/>
      <c r="AW581" s="120"/>
      <c r="AX581" s="120"/>
      <c r="AY581" s="120"/>
      <c r="AZ581" s="120"/>
      <c r="BA581" s="120"/>
      <c r="BB581" s="120"/>
      <c r="BC581" s="120"/>
      <c r="BD581" s="120"/>
      <c r="BE581" s="120"/>
      <c r="BF581" s="120"/>
      <c r="BG581" s="120"/>
      <c r="BH581" s="120"/>
      <c r="BI581" s="120"/>
      <c r="BJ581" s="120"/>
      <c r="BK581" s="120"/>
      <c r="BL581" s="120"/>
      <c r="BM581" s="120"/>
      <c r="BN581" s="120"/>
      <c r="BO581" s="120"/>
      <c r="BP581" s="120"/>
      <c r="BQ581" s="120"/>
      <c r="BR581" s="120"/>
      <c r="BS581" s="120"/>
      <c r="BT581" s="120"/>
      <c r="BU581" s="120"/>
      <c r="BV581" s="120"/>
      <c r="BW581" s="120"/>
      <c r="BX581" s="120"/>
      <c r="BY581" s="120"/>
      <c r="BZ581" s="120"/>
      <c r="CA581" s="120"/>
      <c r="CB581" s="120"/>
      <c r="CC581" s="120"/>
      <c r="CD581" s="120"/>
      <c r="CE581" s="120"/>
      <c r="CF581" s="120"/>
      <c r="CG581" s="120"/>
      <c r="CH581" s="120"/>
      <c r="CI581" s="120"/>
      <c r="CJ581" s="120"/>
      <c r="CK581" s="120"/>
      <c r="CL581" s="120"/>
      <c r="CM581" s="120"/>
      <c r="CN581" s="120"/>
      <c r="CO581" s="120"/>
      <c r="CP581" s="120"/>
      <c r="CQ581" s="120"/>
      <c r="CR581" s="120"/>
      <c r="CS581" s="120"/>
      <c r="CT581" s="120"/>
      <c r="CU581" s="120"/>
      <c r="CV581" s="120"/>
      <c r="CW581" s="120"/>
      <c r="CX581" s="120"/>
      <c r="CY581" s="120"/>
      <c r="CZ581" s="120"/>
      <c r="DA581" s="120"/>
      <c r="DB581" s="120"/>
      <c r="DC581" s="120"/>
      <c r="DD581" s="120"/>
      <c r="DE581" s="120"/>
      <c r="DF581" s="120"/>
      <c r="DG581" s="120"/>
      <c r="DH581" s="120"/>
      <c r="DI581" s="120"/>
      <c r="DJ581" s="120"/>
      <c r="DK581" s="120"/>
      <c r="DL581" s="120"/>
      <c r="DM581" s="120"/>
      <c r="DN581" s="120"/>
      <c r="DO581" s="120"/>
      <c r="DP581" s="120"/>
      <c r="DQ581" s="120"/>
      <c r="DR581" s="120"/>
      <c r="DS581" s="120"/>
      <c r="DT581" s="120"/>
      <c r="DU581" s="120"/>
      <c r="DV581" s="120"/>
      <c r="DW581" s="120"/>
      <c r="DX581" s="120"/>
      <c r="DY581" s="120"/>
      <c r="DZ581" s="120"/>
      <c r="EA581" s="120"/>
      <c r="EB581" s="120"/>
      <c r="EC581" s="120"/>
      <c r="ED581" s="120"/>
      <c r="EE581" s="120"/>
      <c r="EF581" s="120"/>
      <c r="EG581" s="120"/>
      <c r="EH581" s="120"/>
      <c r="EI581" s="120"/>
      <c r="EJ581" s="120"/>
      <c r="EK581" s="120"/>
      <c r="EL581" s="120"/>
      <c r="EM581" s="120"/>
      <c r="EN581" s="120"/>
      <c r="EO581" s="120"/>
      <c r="EP581" s="120"/>
      <c r="EQ581" s="120"/>
      <c r="ER581" s="120"/>
      <c r="ES581" s="120"/>
      <c r="ET581" s="120"/>
      <c r="EU581" s="120"/>
      <c r="EV581" s="120"/>
      <c r="EW581" s="120"/>
      <c r="EX581" s="120"/>
      <c r="EY581" s="120"/>
      <c r="EZ581" s="120"/>
      <c r="FA581" s="120"/>
      <c r="FB581" s="120"/>
      <c r="FC581" s="120"/>
      <c r="FD581" s="120"/>
      <c r="FE581" s="120"/>
      <c r="FF581" s="120"/>
      <c r="FG581" s="120"/>
      <c r="FH581" s="120"/>
      <c r="FI581" s="120"/>
      <c r="FJ581" s="120"/>
      <c r="FK581" s="120"/>
      <c r="FL581" s="120"/>
      <c r="FM581" s="120"/>
      <c r="FN581" s="120"/>
      <c r="FO581" s="120"/>
      <c r="FP581" s="120"/>
      <c r="FQ581" s="120"/>
      <c r="FR581" s="120"/>
      <c r="FS581" s="120"/>
      <c r="FT581" s="120"/>
      <c r="FU581" s="120"/>
      <c r="FV581" s="120"/>
      <c r="FW581" s="120"/>
      <c r="FX581" s="120"/>
      <c r="FY581" s="120"/>
      <c r="FZ581" s="120"/>
      <c r="GA581" s="120"/>
      <c r="GB581" s="120"/>
      <c r="GC581" s="120"/>
      <c r="GD581" s="120"/>
      <c r="GE581" s="120"/>
      <c r="GF581" s="120"/>
      <c r="GG581" s="120"/>
      <c r="GH581" s="120"/>
      <c r="GI581" s="120"/>
      <c r="GJ581" s="120"/>
      <c r="GK581" s="120"/>
      <c r="GL581" s="120"/>
      <c r="GM581" s="120"/>
      <c r="GN581" s="120"/>
      <c r="GO581" s="120"/>
      <c r="GP581" s="120"/>
      <c r="GQ581" s="120"/>
      <c r="GR581" s="120"/>
      <c r="GS581" s="120"/>
      <c r="GT581" s="120"/>
      <c r="GU581" s="120"/>
      <c r="GV581" s="120"/>
      <c r="GW581" s="120"/>
      <c r="GX581" s="120"/>
      <c r="GY581" s="120"/>
      <c r="GZ581" s="120"/>
      <c r="HA581" s="120"/>
      <c r="HB581" s="120"/>
      <c r="HC581" s="120"/>
      <c r="HD581" s="120"/>
      <c r="HE581" s="120"/>
      <c r="HF581" s="120"/>
      <c r="HG581" s="120"/>
      <c r="HH581" s="120"/>
      <c r="HI581" s="120"/>
      <c r="HJ581" s="120"/>
      <c r="HK581" s="120"/>
      <c r="HL581" s="120"/>
      <c r="HM581" s="120"/>
      <c r="HN581" s="120"/>
      <c r="HO581" s="120"/>
      <c r="HP581" s="120"/>
      <c r="HQ581" s="120"/>
      <c r="HR581" s="120"/>
      <c r="HS581" s="120"/>
      <c r="HT581" s="120"/>
      <c r="HU581" s="120"/>
      <c r="HV581" s="120"/>
      <c r="HW581" s="120"/>
      <c r="HX581" s="120"/>
      <c r="HY581" s="120"/>
      <c r="HZ581" s="120"/>
      <c r="IA581" s="120"/>
      <c r="IB581" s="120"/>
      <c r="IC581" s="120"/>
      <c r="ID581" s="120"/>
      <c r="IE581" s="120"/>
      <c r="IF581" s="120"/>
      <c r="IG581" s="120"/>
      <c r="IH581" s="120"/>
      <c r="II581" s="120"/>
      <c r="IJ581" s="120"/>
      <c r="IK581" s="120"/>
      <c r="IL581" s="120"/>
      <c r="IM581" s="120"/>
      <c r="IN581" s="120"/>
      <c r="IO581" s="120"/>
      <c r="IP581" s="120"/>
      <c r="IQ581" s="120"/>
      <c r="IR581" s="120"/>
      <c r="IS581" s="120"/>
      <c r="IT581" s="120"/>
      <c r="IU581" s="120"/>
      <c r="IV581" s="120"/>
    </row>
    <row r="582" ht="27" customHeight="1" spans="1:256">
      <c r="A582" s="216" t="s">
        <v>795</v>
      </c>
      <c r="B582" s="212">
        <v>8</v>
      </c>
      <c r="C582" s="213" t="s">
        <v>144</v>
      </c>
      <c r="D582" s="147">
        <f>SUM(D583:D584)</f>
        <v>14.54</v>
      </c>
      <c r="E582" s="147">
        <f>SUM(E583:E584)</f>
        <v>14.54</v>
      </c>
      <c r="F582" s="214">
        <f t="shared" si="17"/>
        <v>0</v>
      </c>
      <c r="G582" s="219"/>
      <c r="H582" s="120"/>
      <c r="I582" s="120"/>
      <c r="J582" s="120"/>
      <c r="K582" s="120"/>
      <c r="L582" s="120"/>
      <c r="M582" s="120"/>
      <c r="N582" s="120"/>
      <c r="O582" s="120"/>
      <c r="P582" s="120"/>
      <c r="Q582" s="120"/>
      <c r="R582" s="120"/>
      <c r="S582" s="120"/>
      <c r="T582" s="120"/>
      <c r="U582" s="120"/>
      <c r="V582" s="120"/>
      <c r="W582" s="120"/>
      <c r="X582" s="120"/>
      <c r="Y582" s="120"/>
      <c r="Z582" s="120"/>
      <c r="AA582" s="120"/>
      <c r="AB582" s="120"/>
      <c r="AC582" s="120"/>
      <c r="AD582" s="120"/>
      <c r="AE582" s="120"/>
      <c r="AF582" s="120"/>
      <c r="AG582" s="120"/>
      <c r="AH582" s="120"/>
      <c r="AI582" s="120"/>
      <c r="AJ582" s="120"/>
      <c r="AK582" s="120"/>
      <c r="AL582" s="120"/>
      <c r="AM582" s="120"/>
      <c r="AN582" s="120"/>
      <c r="AO582" s="120"/>
      <c r="AP582" s="120"/>
      <c r="AQ582" s="120"/>
      <c r="AR582" s="120"/>
      <c r="AS582" s="120"/>
      <c r="AT582" s="120"/>
      <c r="AU582" s="120"/>
      <c r="AV582" s="120"/>
      <c r="AW582" s="120"/>
      <c r="AX582" s="120"/>
      <c r="AY582" s="120"/>
      <c r="AZ582" s="120"/>
      <c r="BA582" s="120"/>
      <c r="BB582" s="120"/>
      <c r="BC582" s="120"/>
      <c r="BD582" s="120"/>
      <c r="BE582" s="120"/>
      <c r="BF582" s="120"/>
      <c r="BG582" s="120"/>
      <c r="BH582" s="120"/>
      <c r="BI582" s="120"/>
      <c r="BJ582" s="120"/>
      <c r="BK582" s="120"/>
      <c r="BL582" s="120"/>
      <c r="BM582" s="120"/>
      <c r="BN582" s="120"/>
      <c r="BO582" s="120"/>
      <c r="BP582" s="120"/>
      <c r="BQ582" s="120"/>
      <c r="BR582" s="120"/>
      <c r="BS582" s="120"/>
      <c r="BT582" s="120"/>
      <c r="BU582" s="120"/>
      <c r="BV582" s="120"/>
      <c r="BW582" s="120"/>
      <c r="BX582" s="120"/>
      <c r="BY582" s="120"/>
      <c r="BZ582" s="120"/>
      <c r="CA582" s="120"/>
      <c r="CB582" s="120"/>
      <c r="CC582" s="120"/>
      <c r="CD582" s="120"/>
      <c r="CE582" s="120"/>
      <c r="CF582" s="120"/>
      <c r="CG582" s="120"/>
      <c r="CH582" s="120"/>
      <c r="CI582" s="120"/>
      <c r="CJ582" s="120"/>
      <c r="CK582" s="120"/>
      <c r="CL582" s="120"/>
      <c r="CM582" s="120"/>
      <c r="CN582" s="120"/>
      <c r="CO582" s="120"/>
      <c r="CP582" s="120"/>
      <c r="CQ582" s="120"/>
      <c r="CR582" s="120"/>
      <c r="CS582" s="120"/>
      <c r="CT582" s="120"/>
      <c r="CU582" s="120"/>
      <c r="CV582" s="120"/>
      <c r="CW582" s="120"/>
      <c r="CX582" s="120"/>
      <c r="CY582" s="120"/>
      <c r="CZ582" s="120"/>
      <c r="DA582" s="120"/>
      <c r="DB582" s="120"/>
      <c r="DC582" s="120"/>
      <c r="DD582" s="120"/>
      <c r="DE582" s="120"/>
      <c r="DF582" s="120"/>
      <c r="DG582" s="120"/>
      <c r="DH582" s="120"/>
      <c r="DI582" s="120"/>
      <c r="DJ582" s="120"/>
      <c r="DK582" s="120"/>
      <c r="DL582" s="120"/>
      <c r="DM582" s="120"/>
      <c r="DN582" s="120"/>
      <c r="DO582" s="120"/>
      <c r="DP582" s="120"/>
      <c r="DQ582" s="120"/>
      <c r="DR582" s="120"/>
      <c r="DS582" s="120"/>
      <c r="DT582" s="120"/>
      <c r="DU582" s="120"/>
      <c r="DV582" s="120"/>
      <c r="DW582" s="120"/>
      <c r="DX582" s="120"/>
      <c r="DY582" s="120"/>
      <c r="DZ582" s="120"/>
      <c r="EA582" s="120"/>
      <c r="EB582" s="120"/>
      <c r="EC582" s="120"/>
      <c r="ED582" s="120"/>
      <c r="EE582" s="120"/>
      <c r="EF582" s="120"/>
      <c r="EG582" s="120"/>
      <c r="EH582" s="120"/>
      <c r="EI582" s="120"/>
      <c r="EJ582" s="120"/>
      <c r="EK582" s="120"/>
      <c r="EL582" s="120"/>
      <c r="EM582" s="120"/>
      <c r="EN582" s="120"/>
      <c r="EO582" s="120"/>
      <c r="EP582" s="120"/>
      <c r="EQ582" s="120"/>
      <c r="ER582" s="120"/>
      <c r="ES582" s="120"/>
      <c r="ET582" s="120"/>
      <c r="EU582" s="120"/>
      <c r="EV582" s="120"/>
      <c r="EW582" s="120"/>
      <c r="EX582" s="120"/>
      <c r="EY582" s="120"/>
      <c r="EZ582" s="120"/>
      <c r="FA582" s="120"/>
      <c r="FB582" s="120"/>
      <c r="FC582" s="120"/>
      <c r="FD582" s="120"/>
      <c r="FE582" s="120"/>
      <c r="FF582" s="120"/>
      <c r="FG582" s="120"/>
      <c r="FH582" s="120"/>
      <c r="FI582" s="120"/>
      <c r="FJ582" s="120"/>
      <c r="FK582" s="120"/>
      <c r="FL582" s="120"/>
      <c r="FM582" s="120"/>
      <c r="FN582" s="120"/>
      <c r="FO582" s="120"/>
      <c r="FP582" s="120"/>
      <c r="FQ582" s="120"/>
      <c r="FR582" s="120"/>
      <c r="FS582" s="120"/>
      <c r="FT582" s="120"/>
      <c r="FU582" s="120"/>
      <c r="FV582" s="120"/>
      <c r="FW582" s="120"/>
      <c r="FX582" s="120"/>
      <c r="FY582" s="120"/>
      <c r="FZ582" s="120"/>
      <c r="GA582" s="120"/>
      <c r="GB582" s="120"/>
      <c r="GC582" s="120"/>
      <c r="GD582" s="120"/>
      <c r="GE582" s="120"/>
      <c r="GF582" s="120"/>
      <c r="GG582" s="120"/>
      <c r="GH582" s="120"/>
      <c r="GI582" s="120"/>
      <c r="GJ582" s="120"/>
      <c r="GK582" s="120"/>
      <c r="GL582" s="120"/>
      <c r="GM582" s="120"/>
      <c r="GN582" s="120"/>
      <c r="GO582" s="120"/>
      <c r="GP582" s="120"/>
      <c r="GQ582" s="120"/>
      <c r="GR582" s="120"/>
      <c r="GS582" s="120"/>
      <c r="GT582" s="120"/>
      <c r="GU582" s="120"/>
      <c r="GV582" s="120"/>
      <c r="GW582" s="120"/>
      <c r="GX582" s="120"/>
      <c r="GY582" s="120"/>
      <c r="GZ582" s="120"/>
      <c r="HA582" s="120"/>
      <c r="HB582" s="120"/>
      <c r="HC582" s="120"/>
      <c r="HD582" s="120"/>
      <c r="HE582" s="120"/>
      <c r="HF582" s="120"/>
      <c r="HG582" s="120"/>
      <c r="HH582" s="120"/>
      <c r="HI582" s="120"/>
      <c r="HJ582" s="120"/>
      <c r="HK582" s="120"/>
      <c r="HL582" s="120"/>
      <c r="HM582" s="120"/>
      <c r="HN582" s="120"/>
      <c r="HO582" s="120"/>
      <c r="HP582" s="120"/>
      <c r="HQ582" s="120"/>
      <c r="HR582" s="120"/>
      <c r="HS582" s="120"/>
      <c r="HT582" s="120"/>
      <c r="HU582" s="120"/>
      <c r="HV582" s="120"/>
      <c r="HW582" s="120"/>
      <c r="HX582" s="120"/>
      <c r="HY582" s="120"/>
      <c r="HZ582" s="120"/>
      <c r="IA582" s="120"/>
      <c r="IB582" s="120"/>
      <c r="IC582" s="120"/>
      <c r="ID582" s="120"/>
      <c r="IE582" s="120"/>
      <c r="IF582" s="120"/>
      <c r="IG582" s="120"/>
      <c r="IH582" s="120"/>
      <c r="II582" s="120"/>
      <c r="IJ582" s="120"/>
      <c r="IK582" s="120"/>
      <c r="IL582" s="120"/>
      <c r="IM582" s="120"/>
      <c r="IN582" s="120"/>
      <c r="IO582" s="120"/>
      <c r="IP582" s="120"/>
      <c r="IQ582" s="120"/>
      <c r="IR582" s="120"/>
      <c r="IS582" s="120"/>
      <c r="IT582" s="120"/>
      <c r="IU582" s="120"/>
      <c r="IV582" s="120"/>
    </row>
    <row r="583" ht="27" customHeight="1" spans="1:256">
      <c r="A583" s="216"/>
      <c r="B583" s="220"/>
      <c r="C583" s="135" t="s">
        <v>145</v>
      </c>
      <c r="D583" s="136">
        <v>7.68</v>
      </c>
      <c r="E583" s="136">
        <v>7.68</v>
      </c>
      <c r="F583" s="214">
        <f t="shared" si="17"/>
        <v>0</v>
      </c>
      <c r="G583" s="219"/>
      <c r="H583" s="120"/>
      <c r="I583" s="120"/>
      <c r="J583" s="120"/>
      <c r="K583" s="120"/>
      <c r="L583" s="120"/>
      <c r="M583" s="120"/>
      <c r="N583" s="120"/>
      <c r="O583" s="120"/>
      <c r="P583" s="120"/>
      <c r="Q583" s="120"/>
      <c r="R583" s="120"/>
      <c r="S583" s="120"/>
      <c r="T583" s="120"/>
      <c r="U583" s="120"/>
      <c r="V583" s="120"/>
      <c r="W583" s="120"/>
      <c r="X583" s="120"/>
      <c r="Y583" s="120"/>
      <c r="Z583" s="120"/>
      <c r="AA583" s="120"/>
      <c r="AB583" s="120"/>
      <c r="AC583" s="120"/>
      <c r="AD583" s="120"/>
      <c r="AE583" s="120"/>
      <c r="AF583" s="120"/>
      <c r="AG583" s="120"/>
      <c r="AH583" s="120"/>
      <c r="AI583" s="120"/>
      <c r="AJ583" s="120"/>
      <c r="AK583" s="120"/>
      <c r="AL583" s="120"/>
      <c r="AM583" s="120"/>
      <c r="AN583" s="120"/>
      <c r="AO583" s="120"/>
      <c r="AP583" s="120"/>
      <c r="AQ583" s="120"/>
      <c r="AR583" s="120"/>
      <c r="AS583" s="120"/>
      <c r="AT583" s="120"/>
      <c r="AU583" s="120"/>
      <c r="AV583" s="120"/>
      <c r="AW583" s="120"/>
      <c r="AX583" s="120"/>
      <c r="AY583" s="120"/>
      <c r="AZ583" s="120"/>
      <c r="BA583" s="120"/>
      <c r="BB583" s="120"/>
      <c r="BC583" s="120"/>
      <c r="BD583" s="120"/>
      <c r="BE583" s="120"/>
      <c r="BF583" s="120"/>
      <c r="BG583" s="120"/>
      <c r="BH583" s="120"/>
      <c r="BI583" s="120"/>
      <c r="BJ583" s="120"/>
      <c r="BK583" s="120"/>
      <c r="BL583" s="120"/>
      <c r="BM583" s="120"/>
      <c r="BN583" s="120"/>
      <c r="BO583" s="120"/>
      <c r="BP583" s="120"/>
      <c r="BQ583" s="120"/>
      <c r="BR583" s="120"/>
      <c r="BS583" s="120"/>
      <c r="BT583" s="120"/>
      <c r="BU583" s="120"/>
      <c r="BV583" s="120"/>
      <c r="BW583" s="120"/>
      <c r="BX583" s="120"/>
      <c r="BY583" s="120"/>
      <c r="BZ583" s="120"/>
      <c r="CA583" s="120"/>
      <c r="CB583" s="120"/>
      <c r="CC583" s="120"/>
      <c r="CD583" s="120"/>
      <c r="CE583" s="120"/>
      <c r="CF583" s="120"/>
      <c r="CG583" s="120"/>
      <c r="CH583" s="120"/>
      <c r="CI583" s="120"/>
      <c r="CJ583" s="120"/>
      <c r="CK583" s="120"/>
      <c r="CL583" s="120"/>
      <c r="CM583" s="120"/>
      <c r="CN583" s="120"/>
      <c r="CO583" s="120"/>
      <c r="CP583" s="120"/>
      <c r="CQ583" s="120"/>
      <c r="CR583" s="120"/>
      <c r="CS583" s="120"/>
      <c r="CT583" s="120"/>
      <c r="CU583" s="120"/>
      <c r="CV583" s="120"/>
      <c r="CW583" s="120"/>
      <c r="CX583" s="120"/>
      <c r="CY583" s="120"/>
      <c r="CZ583" s="120"/>
      <c r="DA583" s="120"/>
      <c r="DB583" s="120"/>
      <c r="DC583" s="120"/>
      <c r="DD583" s="120"/>
      <c r="DE583" s="120"/>
      <c r="DF583" s="120"/>
      <c r="DG583" s="120"/>
      <c r="DH583" s="120"/>
      <c r="DI583" s="120"/>
      <c r="DJ583" s="120"/>
      <c r="DK583" s="120"/>
      <c r="DL583" s="120"/>
      <c r="DM583" s="120"/>
      <c r="DN583" s="120"/>
      <c r="DO583" s="120"/>
      <c r="DP583" s="120"/>
      <c r="DQ583" s="120"/>
      <c r="DR583" s="120"/>
      <c r="DS583" s="120"/>
      <c r="DT583" s="120"/>
      <c r="DU583" s="120"/>
      <c r="DV583" s="120"/>
      <c r="DW583" s="120"/>
      <c r="DX583" s="120"/>
      <c r="DY583" s="120"/>
      <c r="DZ583" s="120"/>
      <c r="EA583" s="120"/>
      <c r="EB583" s="120"/>
      <c r="EC583" s="120"/>
      <c r="ED583" s="120"/>
      <c r="EE583" s="120"/>
      <c r="EF583" s="120"/>
      <c r="EG583" s="120"/>
      <c r="EH583" s="120"/>
      <c r="EI583" s="120"/>
      <c r="EJ583" s="120"/>
      <c r="EK583" s="120"/>
      <c r="EL583" s="120"/>
      <c r="EM583" s="120"/>
      <c r="EN583" s="120"/>
      <c r="EO583" s="120"/>
      <c r="EP583" s="120"/>
      <c r="EQ583" s="120"/>
      <c r="ER583" s="120"/>
      <c r="ES583" s="120"/>
      <c r="ET583" s="120"/>
      <c r="EU583" s="120"/>
      <c r="EV583" s="120"/>
      <c r="EW583" s="120"/>
      <c r="EX583" s="120"/>
      <c r="EY583" s="120"/>
      <c r="EZ583" s="120"/>
      <c r="FA583" s="120"/>
      <c r="FB583" s="120"/>
      <c r="FC583" s="120"/>
      <c r="FD583" s="120"/>
      <c r="FE583" s="120"/>
      <c r="FF583" s="120"/>
      <c r="FG583" s="120"/>
      <c r="FH583" s="120"/>
      <c r="FI583" s="120"/>
      <c r="FJ583" s="120"/>
      <c r="FK583" s="120"/>
      <c r="FL583" s="120"/>
      <c r="FM583" s="120"/>
      <c r="FN583" s="120"/>
      <c r="FO583" s="120"/>
      <c r="FP583" s="120"/>
      <c r="FQ583" s="120"/>
      <c r="FR583" s="120"/>
      <c r="FS583" s="120"/>
      <c r="FT583" s="120"/>
      <c r="FU583" s="120"/>
      <c r="FV583" s="120"/>
      <c r="FW583" s="120"/>
      <c r="FX583" s="120"/>
      <c r="FY583" s="120"/>
      <c r="FZ583" s="120"/>
      <c r="GA583" s="120"/>
      <c r="GB583" s="120"/>
      <c r="GC583" s="120"/>
      <c r="GD583" s="120"/>
      <c r="GE583" s="120"/>
      <c r="GF583" s="120"/>
      <c r="GG583" s="120"/>
      <c r="GH583" s="120"/>
      <c r="GI583" s="120"/>
      <c r="GJ583" s="120"/>
      <c r="GK583" s="120"/>
      <c r="GL583" s="120"/>
      <c r="GM583" s="120"/>
      <c r="GN583" s="120"/>
      <c r="GO583" s="120"/>
      <c r="GP583" s="120"/>
      <c r="GQ583" s="120"/>
      <c r="GR583" s="120"/>
      <c r="GS583" s="120"/>
      <c r="GT583" s="120"/>
      <c r="GU583" s="120"/>
      <c r="GV583" s="120"/>
      <c r="GW583" s="120"/>
      <c r="GX583" s="120"/>
      <c r="GY583" s="120"/>
      <c r="GZ583" s="120"/>
      <c r="HA583" s="120"/>
      <c r="HB583" s="120"/>
      <c r="HC583" s="120"/>
      <c r="HD583" s="120"/>
      <c r="HE583" s="120"/>
      <c r="HF583" s="120"/>
      <c r="HG583" s="120"/>
      <c r="HH583" s="120"/>
      <c r="HI583" s="120"/>
      <c r="HJ583" s="120"/>
      <c r="HK583" s="120"/>
      <c r="HL583" s="120"/>
      <c r="HM583" s="120"/>
      <c r="HN583" s="120"/>
      <c r="HO583" s="120"/>
      <c r="HP583" s="120"/>
      <c r="HQ583" s="120"/>
      <c r="HR583" s="120"/>
      <c r="HS583" s="120"/>
      <c r="HT583" s="120"/>
      <c r="HU583" s="120"/>
      <c r="HV583" s="120"/>
      <c r="HW583" s="120"/>
      <c r="HX583" s="120"/>
      <c r="HY583" s="120"/>
      <c r="HZ583" s="120"/>
      <c r="IA583" s="120"/>
      <c r="IB583" s="120"/>
      <c r="IC583" s="120"/>
      <c r="ID583" s="120"/>
      <c r="IE583" s="120"/>
      <c r="IF583" s="120"/>
      <c r="IG583" s="120"/>
      <c r="IH583" s="120"/>
      <c r="II583" s="120"/>
      <c r="IJ583" s="120"/>
      <c r="IK583" s="120"/>
      <c r="IL583" s="120"/>
      <c r="IM583" s="120"/>
      <c r="IN583" s="120"/>
      <c r="IO583" s="120"/>
      <c r="IP583" s="120"/>
      <c r="IQ583" s="120"/>
      <c r="IR583" s="120"/>
      <c r="IS583" s="120"/>
      <c r="IT583" s="120"/>
      <c r="IU583" s="120"/>
      <c r="IV583" s="120"/>
    </row>
    <row r="584" ht="27" customHeight="1" spans="1:256">
      <c r="A584" s="216"/>
      <c r="B584" s="220"/>
      <c r="C584" s="135" t="s">
        <v>796</v>
      </c>
      <c r="D584" s="136">
        <v>6.86</v>
      </c>
      <c r="E584" s="136">
        <v>6.86</v>
      </c>
      <c r="F584" s="214">
        <f t="shared" si="17"/>
        <v>0</v>
      </c>
      <c r="G584" s="219" t="s">
        <v>797</v>
      </c>
      <c r="H584" s="120"/>
      <c r="I584" s="120"/>
      <c r="J584" s="120"/>
      <c r="K584" s="120"/>
      <c r="L584" s="120"/>
      <c r="M584" s="120"/>
      <c r="N584" s="120"/>
      <c r="O584" s="120"/>
      <c r="P584" s="120"/>
      <c r="Q584" s="120"/>
      <c r="R584" s="120"/>
      <c r="S584" s="120"/>
      <c r="T584" s="120"/>
      <c r="U584" s="120"/>
      <c r="V584" s="120"/>
      <c r="W584" s="120"/>
      <c r="X584" s="120"/>
      <c r="Y584" s="120"/>
      <c r="Z584" s="120"/>
      <c r="AA584" s="120"/>
      <c r="AB584" s="120"/>
      <c r="AC584" s="120"/>
      <c r="AD584" s="120"/>
      <c r="AE584" s="120"/>
      <c r="AF584" s="120"/>
      <c r="AG584" s="120"/>
      <c r="AH584" s="120"/>
      <c r="AI584" s="120"/>
      <c r="AJ584" s="120"/>
      <c r="AK584" s="120"/>
      <c r="AL584" s="120"/>
      <c r="AM584" s="120"/>
      <c r="AN584" s="120"/>
      <c r="AO584" s="120"/>
      <c r="AP584" s="120"/>
      <c r="AQ584" s="120"/>
      <c r="AR584" s="120"/>
      <c r="AS584" s="120"/>
      <c r="AT584" s="120"/>
      <c r="AU584" s="120"/>
      <c r="AV584" s="120"/>
      <c r="AW584" s="120"/>
      <c r="AX584" s="120"/>
      <c r="AY584" s="120"/>
      <c r="AZ584" s="120"/>
      <c r="BA584" s="120"/>
      <c r="BB584" s="120"/>
      <c r="BC584" s="120"/>
      <c r="BD584" s="120"/>
      <c r="BE584" s="120"/>
      <c r="BF584" s="120"/>
      <c r="BG584" s="120"/>
      <c r="BH584" s="120"/>
      <c r="BI584" s="120"/>
      <c r="BJ584" s="120"/>
      <c r="BK584" s="120"/>
      <c r="BL584" s="120"/>
      <c r="BM584" s="120"/>
      <c r="BN584" s="120"/>
      <c r="BO584" s="120"/>
      <c r="BP584" s="120"/>
      <c r="BQ584" s="120"/>
      <c r="BR584" s="120"/>
      <c r="BS584" s="120"/>
      <c r="BT584" s="120"/>
      <c r="BU584" s="120"/>
      <c r="BV584" s="120"/>
      <c r="BW584" s="120"/>
      <c r="BX584" s="120"/>
      <c r="BY584" s="120"/>
      <c r="BZ584" s="120"/>
      <c r="CA584" s="120"/>
      <c r="CB584" s="120"/>
      <c r="CC584" s="120"/>
      <c r="CD584" s="120"/>
      <c r="CE584" s="120"/>
      <c r="CF584" s="120"/>
      <c r="CG584" s="120"/>
      <c r="CH584" s="120"/>
      <c r="CI584" s="120"/>
      <c r="CJ584" s="120"/>
      <c r="CK584" s="120"/>
      <c r="CL584" s="120"/>
      <c r="CM584" s="120"/>
      <c r="CN584" s="120"/>
      <c r="CO584" s="120"/>
      <c r="CP584" s="120"/>
      <c r="CQ584" s="120"/>
      <c r="CR584" s="120"/>
      <c r="CS584" s="120"/>
      <c r="CT584" s="120"/>
      <c r="CU584" s="120"/>
      <c r="CV584" s="120"/>
      <c r="CW584" s="120"/>
      <c r="CX584" s="120"/>
      <c r="CY584" s="120"/>
      <c r="CZ584" s="120"/>
      <c r="DA584" s="120"/>
      <c r="DB584" s="120"/>
      <c r="DC584" s="120"/>
      <c r="DD584" s="120"/>
      <c r="DE584" s="120"/>
      <c r="DF584" s="120"/>
      <c r="DG584" s="120"/>
      <c r="DH584" s="120"/>
      <c r="DI584" s="120"/>
      <c r="DJ584" s="120"/>
      <c r="DK584" s="120"/>
      <c r="DL584" s="120"/>
      <c r="DM584" s="120"/>
      <c r="DN584" s="120"/>
      <c r="DO584" s="120"/>
      <c r="DP584" s="120"/>
      <c r="DQ584" s="120"/>
      <c r="DR584" s="120"/>
      <c r="DS584" s="120"/>
      <c r="DT584" s="120"/>
      <c r="DU584" s="120"/>
      <c r="DV584" s="120"/>
      <c r="DW584" s="120"/>
      <c r="DX584" s="120"/>
      <c r="DY584" s="120"/>
      <c r="DZ584" s="120"/>
      <c r="EA584" s="120"/>
      <c r="EB584" s="120"/>
      <c r="EC584" s="120"/>
      <c r="ED584" s="120"/>
      <c r="EE584" s="120"/>
      <c r="EF584" s="120"/>
      <c r="EG584" s="120"/>
      <c r="EH584" s="120"/>
      <c r="EI584" s="120"/>
      <c r="EJ584" s="120"/>
      <c r="EK584" s="120"/>
      <c r="EL584" s="120"/>
      <c r="EM584" s="120"/>
      <c r="EN584" s="120"/>
      <c r="EO584" s="120"/>
      <c r="EP584" s="120"/>
      <c r="EQ584" s="120"/>
      <c r="ER584" s="120"/>
      <c r="ES584" s="120"/>
      <c r="ET584" s="120"/>
      <c r="EU584" s="120"/>
      <c r="EV584" s="120"/>
      <c r="EW584" s="120"/>
      <c r="EX584" s="120"/>
      <c r="EY584" s="120"/>
      <c r="EZ584" s="120"/>
      <c r="FA584" s="120"/>
      <c r="FB584" s="120"/>
      <c r="FC584" s="120"/>
      <c r="FD584" s="120"/>
      <c r="FE584" s="120"/>
      <c r="FF584" s="120"/>
      <c r="FG584" s="120"/>
      <c r="FH584" s="120"/>
      <c r="FI584" s="120"/>
      <c r="FJ584" s="120"/>
      <c r="FK584" s="120"/>
      <c r="FL584" s="120"/>
      <c r="FM584" s="120"/>
      <c r="FN584" s="120"/>
      <c r="FO584" s="120"/>
      <c r="FP584" s="120"/>
      <c r="FQ584" s="120"/>
      <c r="FR584" s="120"/>
      <c r="FS584" s="120"/>
      <c r="FT584" s="120"/>
      <c r="FU584" s="120"/>
      <c r="FV584" s="120"/>
      <c r="FW584" s="120"/>
      <c r="FX584" s="120"/>
      <c r="FY584" s="120"/>
      <c r="FZ584" s="120"/>
      <c r="GA584" s="120"/>
      <c r="GB584" s="120"/>
      <c r="GC584" s="120"/>
      <c r="GD584" s="120"/>
      <c r="GE584" s="120"/>
      <c r="GF584" s="120"/>
      <c r="GG584" s="120"/>
      <c r="GH584" s="120"/>
      <c r="GI584" s="120"/>
      <c r="GJ584" s="120"/>
      <c r="GK584" s="120"/>
      <c r="GL584" s="120"/>
      <c r="GM584" s="120"/>
      <c r="GN584" s="120"/>
      <c r="GO584" s="120"/>
      <c r="GP584" s="120"/>
      <c r="GQ584" s="120"/>
      <c r="GR584" s="120"/>
      <c r="GS584" s="120"/>
      <c r="GT584" s="120"/>
      <c r="GU584" s="120"/>
      <c r="GV584" s="120"/>
      <c r="GW584" s="120"/>
      <c r="GX584" s="120"/>
      <c r="GY584" s="120"/>
      <c r="GZ584" s="120"/>
      <c r="HA584" s="120"/>
      <c r="HB584" s="120"/>
      <c r="HC584" s="120"/>
      <c r="HD584" s="120"/>
      <c r="HE584" s="120"/>
      <c r="HF584" s="120"/>
      <c r="HG584" s="120"/>
      <c r="HH584" s="120"/>
      <c r="HI584" s="120"/>
      <c r="HJ584" s="120"/>
      <c r="HK584" s="120"/>
      <c r="HL584" s="120"/>
      <c r="HM584" s="120"/>
      <c r="HN584" s="120"/>
      <c r="HO584" s="120"/>
      <c r="HP584" s="120"/>
      <c r="HQ584" s="120"/>
      <c r="HR584" s="120"/>
      <c r="HS584" s="120"/>
      <c r="HT584" s="120"/>
      <c r="HU584" s="120"/>
      <c r="HV584" s="120"/>
      <c r="HW584" s="120"/>
      <c r="HX584" s="120"/>
      <c r="HY584" s="120"/>
      <c r="HZ584" s="120"/>
      <c r="IA584" s="120"/>
      <c r="IB584" s="120"/>
      <c r="IC584" s="120"/>
      <c r="ID584" s="120"/>
      <c r="IE584" s="120"/>
      <c r="IF584" s="120"/>
      <c r="IG584" s="120"/>
      <c r="IH584" s="120"/>
      <c r="II584" s="120"/>
      <c r="IJ584" s="120"/>
      <c r="IK584" s="120"/>
      <c r="IL584" s="120"/>
      <c r="IM584" s="120"/>
      <c r="IN584" s="120"/>
      <c r="IO584" s="120"/>
      <c r="IP584" s="120"/>
      <c r="IQ584" s="120"/>
      <c r="IR584" s="120"/>
      <c r="IS584" s="120"/>
      <c r="IT584" s="120"/>
      <c r="IU584" s="120"/>
      <c r="IV584" s="120"/>
    </row>
    <row r="585" ht="27" customHeight="1" spans="1:256">
      <c r="A585" s="216" t="s">
        <v>798</v>
      </c>
      <c r="B585" s="212">
        <v>73</v>
      </c>
      <c r="C585" s="213" t="s">
        <v>144</v>
      </c>
      <c r="D585" s="147">
        <f>SUM(D586:D590)</f>
        <v>204.4</v>
      </c>
      <c r="E585" s="147">
        <f>SUM(E586:E590)</f>
        <v>189.51</v>
      </c>
      <c r="F585" s="214">
        <f t="shared" si="17"/>
        <v>-14.89</v>
      </c>
      <c r="G585" s="219"/>
      <c r="H585" s="120"/>
      <c r="I585" s="120"/>
      <c r="J585" s="120"/>
      <c r="K585" s="120"/>
      <c r="L585" s="120"/>
      <c r="M585" s="120"/>
      <c r="N585" s="120"/>
      <c r="O585" s="120"/>
      <c r="P585" s="120"/>
      <c r="Q585" s="120"/>
      <c r="R585" s="120"/>
      <c r="S585" s="120"/>
      <c r="T585" s="120"/>
      <c r="U585" s="120"/>
      <c r="V585" s="120"/>
      <c r="W585" s="120"/>
      <c r="X585" s="120"/>
      <c r="Y585" s="120"/>
      <c r="Z585" s="120"/>
      <c r="AA585" s="120"/>
      <c r="AB585" s="120"/>
      <c r="AC585" s="120"/>
      <c r="AD585" s="120"/>
      <c r="AE585" s="120"/>
      <c r="AF585" s="120"/>
      <c r="AG585" s="120"/>
      <c r="AH585" s="120"/>
      <c r="AI585" s="120"/>
      <c r="AJ585" s="120"/>
      <c r="AK585" s="120"/>
      <c r="AL585" s="120"/>
      <c r="AM585" s="120"/>
      <c r="AN585" s="120"/>
      <c r="AO585" s="120"/>
      <c r="AP585" s="120"/>
      <c r="AQ585" s="120"/>
      <c r="AR585" s="120"/>
      <c r="AS585" s="120"/>
      <c r="AT585" s="120"/>
      <c r="AU585" s="120"/>
      <c r="AV585" s="120"/>
      <c r="AW585" s="120"/>
      <c r="AX585" s="120"/>
      <c r="AY585" s="120"/>
      <c r="AZ585" s="120"/>
      <c r="BA585" s="120"/>
      <c r="BB585" s="120"/>
      <c r="BC585" s="120"/>
      <c r="BD585" s="120"/>
      <c r="BE585" s="120"/>
      <c r="BF585" s="120"/>
      <c r="BG585" s="120"/>
      <c r="BH585" s="120"/>
      <c r="BI585" s="120"/>
      <c r="BJ585" s="120"/>
      <c r="BK585" s="120"/>
      <c r="BL585" s="120"/>
      <c r="BM585" s="120"/>
      <c r="BN585" s="120"/>
      <c r="BO585" s="120"/>
      <c r="BP585" s="120"/>
      <c r="BQ585" s="120"/>
      <c r="BR585" s="120"/>
      <c r="BS585" s="120"/>
      <c r="BT585" s="120"/>
      <c r="BU585" s="120"/>
      <c r="BV585" s="120"/>
      <c r="BW585" s="120"/>
      <c r="BX585" s="120"/>
      <c r="BY585" s="120"/>
      <c r="BZ585" s="120"/>
      <c r="CA585" s="120"/>
      <c r="CB585" s="120"/>
      <c r="CC585" s="120"/>
      <c r="CD585" s="120"/>
      <c r="CE585" s="120"/>
      <c r="CF585" s="120"/>
      <c r="CG585" s="120"/>
      <c r="CH585" s="120"/>
      <c r="CI585" s="120"/>
      <c r="CJ585" s="120"/>
      <c r="CK585" s="120"/>
      <c r="CL585" s="120"/>
      <c r="CM585" s="120"/>
      <c r="CN585" s="120"/>
      <c r="CO585" s="120"/>
      <c r="CP585" s="120"/>
      <c r="CQ585" s="120"/>
      <c r="CR585" s="120"/>
      <c r="CS585" s="120"/>
      <c r="CT585" s="120"/>
      <c r="CU585" s="120"/>
      <c r="CV585" s="120"/>
      <c r="CW585" s="120"/>
      <c r="CX585" s="120"/>
      <c r="CY585" s="120"/>
      <c r="CZ585" s="120"/>
      <c r="DA585" s="120"/>
      <c r="DB585" s="120"/>
      <c r="DC585" s="120"/>
      <c r="DD585" s="120"/>
      <c r="DE585" s="120"/>
      <c r="DF585" s="120"/>
      <c r="DG585" s="120"/>
      <c r="DH585" s="120"/>
      <c r="DI585" s="120"/>
      <c r="DJ585" s="120"/>
      <c r="DK585" s="120"/>
      <c r="DL585" s="120"/>
      <c r="DM585" s="120"/>
      <c r="DN585" s="120"/>
      <c r="DO585" s="120"/>
      <c r="DP585" s="120"/>
      <c r="DQ585" s="120"/>
      <c r="DR585" s="120"/>
      <c r="DS585" s="120"/>
      <c r="DT585" s="120"/>
      <c r="DU585" s="120"/>
      <c r="DV585" s="120"/>
      <c r="DW585" s="120"/>
      <c r="DX585" s="120"/>
      <c r="DY585" s="120"/>
      <c r="DZ585" s="120"/>
      <c r="EA585" s="120"/>
      <c r="EB585" s="120"/>
      <c r="EC585" s="120"/>
      <c r="ED585" s="120"/>
      <c r="EE585" s="120"/>
      <c r="EF585" s="120"/>
      <c r="EG585" s="120"/>
      <c r="EH585" s="120"/>
      <c r="EI585" s="120"/>
      <c r="EJ585" s="120"/>
      <c r="EK585" s="120"/>
      <c r="EL585" s="120"/>
      <c r="EM585" s="120"/>
      <c r="EN585" s="120"/>
      <c r="EO585" s="120"/>
      <c r="EP585" s="120"/>
      <c r="EQ585" s="120"/>
      <c r="ER585" s="120"/>
      <c r="ES585" s="120"/>
      <c r="ET585" s="120"/>
      <c r="EU585" s="120"/>
      <c r="EV585" s="120"/>
      <c r="EW585" s="120"/>
      <c r="EX585" s="120"/>
      <c r="EY585" s="120"/>
      <c r="EZ585" s="120"/>
      <c r="FA585" s="120"/>
      <c r="FB585" s="120"/>
      <c r="FC585" s="120"/>
      <c r="FD585" s="120"/>
      <c r="FE585" s="120"/>
      <c r="FF585" s="120"/>
      <c r="FG585" s="120"/>
      <c r="FH585" s="120"/>
      <c r="FI585" s="120"/>
      <c r="FJ585" s="120"/>
      <c r="FK585" s="120"/>
      <c r="FL585" s="120"/>
      <c r="FM585" s="120"/>
      <c r="FN585" s="120"/>
      <c r="FO585" s="120"/>
      <c r="FP585" s="120"/>
      <c r="FQ585" s="120"/>
      <c r="FR585" s="120"/>
      <c r="FS585" s="120"/>
      <c r="FT585" s="120"/>
      <c r="FU585" s="120"/>
      <c r="FV585" s="120"/>
      <c r="FW585" s="120"/>
      <c r="FX585" s="120"/>
      <c r="FY585" s="120"/>
      <c r="FZ585" s="120"/>
      <c r="GA585" s="120"/>
      <c r="GB585" s="120"/>
      <c r="GC585" s="120"/>
      <c r="GD585" s="120"/>
      <c r="GE585" s="120"/>
      <c r="GF585" s="120"/>
      <c r="GG585" s="120"/>
      <c r="GH585" s="120"/>
      <c r="GI585" s="120"/>
      <c r="GJ585" s="120"/>
      <c r="GK585" s="120"/>
      <c r="GL585" s="120"/>
      <c r="GM585" s="120"/>
      <c r="GN585" s="120"/>
      <c r="GO585" s="120"/>
      <c r="GP585" s="120"/>
      <c r="GQ585" s="120"/>
      <c r="GR585" s="120"/>
      <c r="GS585" s="120"/>
      <c r="GT585" s="120"/>
      <c r="GU585" s="120"/>
      <c r="GV585" s="120"/>
      <c r="GW585" s="120"/>
      <c r="GX585" s="120"/>
      <c r="GY585" s="120"/>
      <c r="GZ585" s="120"/>
      <c r="HA585" s="120"/>
      <c r="HB585" s="120"/>
      <c r="HC585" s="120"/>
      <c r="HD585" s="120"/>
      <c r="HE585" s="120"/>
      <c r="HF585" s="120"/>
      <c r="HG585" s="120"/>
      <c r="HH585" s="120"/>
      <c r="HI585" s="120"/>
      <c r="HJ585" s="120"/>
      <c r="HK585" s="120"/>
      <c r="HL585" s="120"/>
      <c r="HM585" s="120"/>
      <c r="HN585" s="120"/>
      <c r="HO585" s="120"/>
      <c r="HP585" s="120"/>
      <c r="HQ585" s="120"/>
      <c r="HR585" s="120"/>
      <c r="HS585" s="120"/>
      <c r="HT585" s="120"/>
      <c r="HU585" s="120"/>
      <c r="HV585" s="120"/>
      <c r="HW585" s="120"/>
      <c r="HX585" s="120"/>
      <c r="HY585" s="120"/>
      <c r="HZ585" s="120"/>
      <c r="IA585" s="120"/>
      <c r="IB585" s="120"/>
      <c r="IC585" s="120"/>
      <c r="ID585" s="120"/>
      <c r="IE585" s="120"/>
      <c r="IF585" s="120"/>
      <c r="IG585" s="120"/>
      <c r="IH585" s="120"/>
      <c r="II585" s="120"/>
      <c r="IJ585" s="120"/>
      <c r="IK585" s="120"/>
      <c r="IL585" s="120"/>
      <c r="IM585" s="120"/>
      <c r="IN585" s="120"/>
      <c r="IO585" s="120"/>
      <c r="IP585" s="120"/>
      <c r="IQ585" s="120"/>
      <c r="IR585" s="120"/>
      <c r="IS585" s="120"/>
      <c r="IT585" s="120"/>
      <c r="IU585" s="120"/>
      <c r="IV585" s="120"/>
    </row>
    <row r="586" ht="27" customHeight="1" spans="1:256">
      <c r="A586" s="216"/>
      <c r="B586" s="220"/>
      <c r="C586" s="217" t="s">
        <v>145</v>
      </c>
      <c r="D586" s="136">
        <v>94.8</v>
      </c>
      <c r="E586" s="136">
        <v>87.6</v>
      </c>
      <c r="F586" s="214">
        <f t="shared" si="17"/>
        <v>-7.2</v>
      </c>
      <c r="G586" s="219" t="s">
        <v>146</v>
      </c>
      <c r="H586" s="120"/>
      <c r="I586" s="120"/>
      <c r="J586" s="120"/>
      <c r="K586" s="120"/>
      <c r="L586" s="120"/>
      <c r="M586" s="120"/>
      <c r="N586" s="120"/>
      <c r="O586" s="120"/>
      <c r="P586" s="120"/>
      <c r="Q586" s="120"/>
      <c r="R586" s="120"/>
      <c r="S586" s="120"/>
      <c r="T586" s="120"/>
      <c r="U586" s="120"/>
      <c r="V586" s="120"/>
      <c r="W586" s="120"/>
      <c r="X586" s="120"/>
      <c r="Y586" s="120"/>
      <c r="Z586" s="120"/>
      <c r="AA586" s="120"/>
      <c r="AB586" s="120"/>
      <c r="AC586" s="120"/>
      <c r="AD586" s="120"/>
      <c r="AE586" s="120"/>
      <c r="AF586" s="120"/>
      <c r="AG586" s="120"/>
      <c r="AH586" s="120"/>
      <c r="AI586" s="120"/>
      <c r="AJ586" s="120"/>
      <c r="AK586" s="120"/>
      <c r="AL586" s="120"/>
      <c r="AM586" s="120"/>
      <c r="AN586" s="120"/>
      <c r="AO586" s="120"/>
      <c r="AP586" s="120"/>
      <c r="AQ586" s="120"/>
      <c r="AR586" s="120"/>
      <c r="AS586" s="120"/>
      <c r="AT586" s="120"/>
      <c r="AU586" s="120"/>
      <c r="AV586" s="120"/>
      <c r="AW586" s="120"/>
      <c r="AX586" s="120"/>
      <c r="AY586" s="120"/>
      <c r="AZ586" s="120"/>
      <c r="BA586" s="120"/>
      <c r="BB586" s="120"/>
      <c r="BC586" s="120"/>
      <c r="BD586" s="120"/>
      <c r="BE586" s="120"/>
      <c r="BF586" s="120"/>
      <c r="BG586" s="120"/>
      <c r="BH586" s="120"/>
      <c r="BI586" s="120"/>
      <c r="BJ586" s="120"/>
      <c r="BK586" s="120"/>
      <c r="BL586" s="120"/>
      <c r="BM586" s="120"/>
      <c r="BN586" s="120"/>
      <c r="BO586" s="120"/>
      <c r="BP586" s="120"/>
      <c r="BQ586" s="120"/>
      <c r="BR586" s="120"/>
      <c r="BS586" s="120"/>
      <c r="BT586" s="120"/>
      <c r="BU586" s="120"/>
      <c r="BV586" s="120"/>
      <c r="BW586" s="120"/>
      <c r="BX586" s="120"/>
      <c r="BY586" s="120"/>
      <c r="BZ586" s="120"/>
      <c r="CA586" s="120"/>
      <c r="CB586" s="120"/>
      <c r="CC586" s="120"/>
      <c r="CD586" s="120"/>
      <c r="CE586" s="120"/>
      <c r="CF586" s="120"/>
      <c r="CG586" s="120"/>
      <c r="CH586" s="120"/>
      <c r="CI586" s="120"/>
      <c r="CJ586" s="120"/>
      <c r="CK586" s="120"/>
      <c r="CL586" s="120"/>
      <c r="CM586" s="120"/>
      <c r="CN586" s="120"/>
      <c r="CO586" s="120"/>
      <c r="CP586" s="120"/>
      <c r="CQ586" s="120"/>
      <c r="CR586" s="120"/>
      <c r="CS586" s="120"/>
      <c r="CT586" s="120"/>
      <c r="CU586" s="120"/>
      <c r="CV586" s="120"/>
      <c r="CW586" s="120"/>
      <c r="CX586" s="120"/>
      <c r="CY586" s="120"/>
      <c r="CZ586" s="120"/>
      <c r="DA586" s="120"/>
      <c r="DB586" s="120"/>
      <c r="DC586" s="120"/>
      <c r="DD586" s="120"/>
      <c r="DE586" s="120"/>
      <c r="DF586" s="120"/>
      <c r="DG586" s="120"/>
      <c r="DH586" s="120"/>
      <c r="DI586" s="120"/>
      <c r="DJ586" s="120"/>
      <c r="DK586" s="120"/>
      <c r="DL586" s="120"/>
      <c r="DM586" s="120"/>
      <c r="DN586" s="120"/>
      <c r="DO586" s="120"/>
      <c r="DP586" s="120"/>
      <c r="DQ586" s="120"/>
      <c r="DR586" s="120"/>
      <c r="DS586" s="120"/>
      <c r="DT586" s="120"/>
      <c r="DU586" s="120"/>
      <c r="DV586" s="120"/>
      <c r="DW586" s="120"/>
      <c r="DX586" s="120"/>
      <c r="DY586" s="120"/>
      <c r="DZ586" s="120"/>
      <c r="EA586" s="120"/>
      <c r="EB586" s="120"/>
      <c r="EC586" s="120"/>
      <c r="ED586" s="120"/>
      <c r="EE586" s="120"/>
      <c r="EF586" s="120"/>
      <c r="EG586" s="120"/>
      <c r="EH586" s="120"/>
      <c r="EI586" s="120"/>
      <c r="EJ586" s="120"/>
      <c r="EK586" s="120"/>
      <c r="EL586" s="120"/>
      <c r="EM586" s="120"/>
      <c r="EN586" s="120"/>
      <c r="EO586" s="120"/>
      <c r="EP586" s="120"/>
      <c r="EQ586" s="120"/>
      <c r="ER586" s="120"/>
      <c r="ES586" s="120"/>
      <c r="ET586" s="120"/>
      <c r="EU586" s="120"/>
      <c r="EV586" s="120"/>
      <c r="EW586" s="120"/>
      <c r="EX586" s="120"/>
      <c r="EY586" s="120"/>
      <c r="EZ586" s="120"/>
      <c r="FA586" s="120"/>
      <c r="FB586" s="120"/>
      <c r="FC586" s="120"/>
      <c r="FD586" s="120"/>
      <c r="FE586" s="120"/>
      <c r="FF586" s="120"/>
      <c r="FG586" s="120"/>
      <c r="FH586" s="120"/>
      <c r="FI586" s="120"/>
      <c r="FJ586" s="120"/>
      <c r="FK586" s="120"/>
      <c r="FL586" s="120"/>
      <c r="FM586" s="120"/>
      <c r="FN586" s="120"/>
      <c r="FO586" s="120"/>
      <c r="FP586" s="120"/>
      <c r="FQ586" s="120"/>
      <c r="FR586" s="120"/>
      <c r="FS586" s="120"/>
      <c r="FT586" s="120"/>
      <c r="FU586" s="120"/>
      <c r="FV586" s="120"/>
      <c r="FW586" s="120"/>
      <c r="FX586" s="120"/>
      <c r="FY586" s="120"/>
      <c r="FZ586" s="120"/>
      <c r="GA586" s="120"/>
      <c r="GB586" s="120"/>
      <c r="GC586" s="120"/>
      <c r="GD586" s="120"/>
      <c r="GE586" s="120"/>
      <c r="GF586" s="120"/>
      <c r="GG586" s="120"/>
      <c r="GH586" s="120"/>
      <c r="GI586" s="120"/>
      <c r="GJ586" s="120"/>
      <c r="GK586" s="120"/>
      <c r="GL586" s="120"/>
      <c r="GM586" s="120"/>
      <c r="GN586" s="120"/>
      <c r="GO586" s="120"/>
      <c r="GP586" s="120"/>
      <c r="GQ586" s="120"/>
      <c r="GR586" s="120"/>
      <c r="GS586" s="120"/>
      <c r="GT586" s="120"/>
      <c r="GU586" s="120"/>
      <c r="GV586" s="120"/>
      <c r="GW586" s="120"/>
      <c r="GX586" s="120"/>
      <c r="GY586" s="120"/>
      <c r="GZ586" s="120"/>
      <c r="HA586" s="120"/>
      <c r="HB586" s="120"/>
      <c r="HC586" s="120"/>
      <c r="HD586" s="120"/>
      <c r="HE586" s="120"/>
      <c r="HF586" s="120"/>
      <c r="HG586" s="120"/>
      <c r="HH586" s="120"/>
      <c r="HI586" s="120"/>
      <c r="HJ586" s="120"/>
      <c r="HK586" s="120"/>
      <c r="HL586" s="120"/>
      <c r="HM586" s="120"/>
      <c r="HN586" s="120"/>
      <c r="HO586" s="120"/>
      <c r="HP586" s="120"/>
      <c r="HQ586" s="120"/>
      <c r="HR586" s="120"/>
      <c r="HS586" s="120"/>
      <c r="HT586" s="120"/>
      <c r="HU586" s="120"/>
      <c r="HV586" s="120"/>
      <c r="HW586" s="120"/>
      <c r="HX586" s="120"/>
      <c r="HY586" s="120"/>
      <c r="HZ586" s="120"/>
      <c r="IA586" s="120"/>
      <c r="IB586" s="120"/>
      <c r="IC586" s="120"/>
      <c r="ID586" s="120"/>
      <c r="IE586" s="120"/>
      <c r="IF586" s="120"/>
      <c r="IG586" s="120"/>
      <c r="IH586" s="120"/>
      <c r="II586" s="120"/>
      <c r="IJ586" s="120"/>
      <c r="IK586" s="120"/>
      <c r="IL586" s="120"/>
      <c r="IM586" s="120"/>
      <c r="IN586" s="120"/>
      <c r="IO586" s="120"/>
      <c r="IP586" s="120"/>
      <c r="IQ586" s="120"/>
      <c r="IR586" s="120"/>
      <c r="IS586" s="120"/>
      <c r="IT586" s="120"/>
      <c r="IU586" s="120"/>
      <c r="IV586" s="120"/>
    </row>
    <row r="587" ht="27" customHeight="1" spans="1:256">
      <c r="A587" s="216"/>
      <c r="B587" s="220"/>
      <c r="C587" s="217" t="s">
        <v>799</v>
      </c>
      <c r="D587" s="218">
        <v>10</v>
      </c>
      <c r="E587" s="218">
        <v>10</v>
      </c>
      <c r="F587" s="214">
        <f t="shared" si="17"/>
        <v>0</v>
      </c>
      <c r="G587" s="219"/>
      <c r="H587" s="120"/>
      <c r="I587" s="120"/>
      <c r="J587" s="120"/>
      <c r="K587" s="120"/>
      <c r="L587" s="120"/>
      <c r="M587" s="120"/>
      <c r="N587" s="120"/>
      <c r="O587" s="120"/>
      <c r="P587" s="120"/>
      <c r="Q587" s="120"/>
      <c r="R587" s="120"/>
      <c r="S587" s="120"/>
      <c r="T587" s="120"/>
      <c r="U587" s="120"/>
      <c r="V587" s="120"/>
      <c r="W587" s="120"/>
      <c r="X587" s="120"/>
      <c r="Y587" s="120"/>
      <c r="Z587" s="120"/>
      <c r="AA587" s="120"/>
      <c r="AB587" s="120"/>
      <c r="AC587" s="120"/>
      <c r="AD587" s="120"/>
      <c r="AE587" s="120"/>
      <c r="AF587" s="120"/>
      <c r="AG587" s="120"/>
      <c r="AH587" s="120"/>
      <c r="AI587" s="120"/>
      <c r="AJ587" s="120"/>
      <c r="AK587" s="120"/>
      <c r="AL587" s="120"/>
      <c r="AM587" s="120"/>
      <c r="AN587" s="120"/>
      <c r="AO587" s="120"/>
      <c r="AP587" s="120"/>
      <c r="AQ587" s="120"/>
      <c r="AR587" s="120"/>
      <c r="AS587" s="120"/>
      <c r="AT587" s="120"/>
      <c r="AU587" s="120"/>
      <c r="AV587" s="120"/>
      <c r="AW587" s="120"/>
      <c r="AX587" s="120"/>
      <c r="AY587" s="120"/>
      <c r="AZ587" s="120"/>
      <c r="BA587" s="120"/>
      <c r="BB587" s="120"/>
      <c r="BC587" s="120"/>
      <c r="BD587" s="120"/>
      <c r="BE587" s="120"/>
      <c r="BF587" s="120"/>
      <c r="BG587" s="120"/>
      <c r="BH587" s="120"/>
      <c r="BI587" s="120"/>
      <c r="BJ587" s="120"/>
      <c r="BK587" s="120"/>
      <c r="BL587" s="120"/>
      <c r="BM587" s="120"/>
      <c r="BN587" s="120"/>
      <c r="BO587" s="120"/>
      <c r="BP587" s="120"/>
      <c r="BQ587" s="120"/>
      <c r="BR587" s="120"/>
      <c r="BS587" s="120"/>
      <c r="BT587" s="120"/>
      <c r="BU587" s="120"/>
      <c r="BV587" s="120"/>
      <c r="BW587" s="120"/>
      <c r="BX587" s="120"/>
      <c r="BY587" s="120"/>
      <c r="BZ587" s="120"/>
      <c r="CA587" s="120"/>
      <c r="CB587" s="120"/>
      <c r="CC587" s="120"/>
      <c r="CD587" s="120"/>
      <c r="CE587" s="120"/>
      <c r="CF587" s="120"/>
      <c r="CG587" s="120"/>
      <c r="CH587" s="120"/>
      <c r="CI587" s="120"/>
      <c r="CJ587" s="120"/>
      <c r="CK587" s="120"/>
      <c r="CL587" s="120"/>
      <c r="CM587" s="120"/>
      <c r="CN587" s="120"/>
      <c r="CO587" s="120"/>
      <c r="CP587" s="120"/>
      <c r="CQ587" s="120"/>
      <c r="CR587" s="120"/>
      <c r="CS587" s="120"/>
      <c r="CT587" s="120"/>
      <c r="CU587" s="120"/>
      <c r="CV587" s="120"/>
      <c r="CW587" s="120"/>
      <c r="CX587" s="120"/>
      <c r="CY587" s="120"/>
      <c r="CZ587" s="120"/>
      <c r="DA587" s="120"/>
      <c r="DB587" s="120"/>
      <c r="DC587" s="120"/>
      <c r="DD587" s="120"/>
      <c r="DE587" s="120"/>
      <c r="DF587" s="120"/>
      <c r="DG587" s="120"/>
      <c r="DH587" s="120"/>
      <c r="DI587" s="120"/>
      <c r="DJ587" s="120"/>
      <c r="DK587" s="120"/>
      <c r="DL587" s="120"/>
      <c r="DM587" s="120"/>
      <c r="DN587" s="120"/>
      <c r="DO587" s="120"/>
      <c r="DP587" s="120"/>
      <c r="DQ587" s="120"/>
      <c r="DR587" s="120"/>
      <c r="DS587" s="120"/>
      <c r="DT587" s="120"/>
      <c r="DU587" s="120"/>
      <c r="DV587" s="120"/>
      <c r="DW587" s="120"/>
      <c r="DX587" s="120"/>
      <c r="DY587" s="120"/>
      <c r="DZ587" s="120"/>
      <c r="EA587" s="120"/>
      <c r="EB587" s="120"/>
      <c r="EC587" s="120"/>
      <c r="ED587" s="120"/>
      <c r="EE587" s="120"/>
      <c r="EF587" s="120"/>
      <c r="EG587" s="120"/>
      <c r="EH587" s="120"/>
      <c r="EI587" s="120"/>
      <c r="EJ587" s="120"/>
      <c r="EK587" s="120"/>
      <c r="EL587" s="120"/>
      <c r="EM587" s="120"/>
      <c r="EN587" s="120"/>
      <c r="EO587" s="120"/>
      <c r="EP587" s="120"/>
      <c r="EQ587" s="120"/>
      <c r="ER587" s="120"/>
      <c r="ES587" s="120"/>
      <c r="ET587" s="120"/>
      <c r="EU587" s="120"/>
      <c r="EV587" s="120"/>
      <c r="EW587" s="120"/>
      <c r="EX587" s="120"/>
      <c r="EY587" s="120"/>
      <c r="EZ587" s="120"/>
      <c r="FA587" s="120"/>
      <c r="FB587" s="120"/>
      <c r="FC587" s="120"/>
      <c r="FD587" s="120"/>
      <c r="FE587" s="120"/>
      <c r="FF587" s="120"/>
      <c r="FG587" s="120"/>
      <c r="FH587" s="120"/>
      <c r="FI587" s="120"/>
      <c r="FJ587" s="120"/>
      <c r="FK587" s="120"/>
      <c r="FL587" s="120"/>
      <c r="FM587" s="120"/>
      <c r="FN587" s="120"/>
      <c r="FO587" s="120"/>
      <c r="FP587" s="120"/>
      <c r="FQ587" s="120"/>
      <c r="FR587" s="120"/>
      <c r="FS587" s="120"/>
      <c r="FT587" s="120"/>
      <c r="FU587" s="120"/>
      <c r="FV587" s="120"/>
      <c r="FW587" s="120"/>
      <c r="FX587" s="120"/>
      <c r="FY587" s="120"/>
      <c r="FZ587" s="120"/>
      <c r="GA587" s="120"/>
      <c r="GB587" s="120"/>
      <c r="GC587" s="120"/>
      <c r="GD587" s="120"/>
      <c r="GE587" s="120"/>
      <c r="GF587" s="120"/>
      <c r="GG587" s="120"/>
      <c r="GH587" s="120"/>
      <c r="GI587" s="120"/>
      <c r="GJ587" s="120"/>
      <c r="GK587" s="120"/>
      <c r="GL587" s="120"/>
      <c r="GM587" s="120"/>
      <c r="GN587" s="120"/>
      <c r="GO587" s="120"/>
      <c r="GP587" s="120"/>
      <c r="GQ587" s="120"/>
      <c r="GR587" s="120"/>
      <c r="GS587" s="120"/>
      <c r="GT587" s="120"/>
      <c r="GU587" s="120"/>
      <c r="GV587" s="120"/>
      <c r="GW587" s="120"/>
      <c r="GX587" s="120"/>
      <c r="GY587" s="120"/>
      <c r="GZ587" s="120"/>
      <c r="HA587" s="120"/>
      <c r="HB587" s="120"/>
      <c r="HC587" s="120"/>
      <c r="HD587" s="120"/>
      <c r="HE587" s="120"/>
      <c r="HF587" s="120"/>
      <c r="HG587" s="120"/>
      <c r="HH587" s="120"/>
      <c r="HI587" s="120"/>
      <c r="HJ587" s="120"/>
      <c r="HK587" s="120"/>
      <c r="HL587" s="120"/>
      <c r="HM587" s="120"/>
      <c r="HN587" s="120"/>
      <c r="HO587" s="120"/>
      <c r="HP587" s="120"/>
      <c r="HQ587" s="120"/>
      <c r="HR587" s="120"/>
      <c r="HS587" s="120"/>
      <c r="HT587" s="120"/>
      <c r="HU587" s="120"/>
      <c r="HV587" s="120"/>
      <c r="HW587" s="120"/>
      <c r="HX587" s="120"/>
      <c r="HY587" s="120"/>
      <c r="HZ587" s="120"/>
      <c r="IA587" s="120"/>
      <c r="IB587" s="120"/>
      <c r="IC587" s="120"/>
      <c r="ID587" s="120"/>
      <c r="IE587" s="120"/>
      <c r="IF587" s="120"/>
      <c r="IG587" s="120"/>
      <c r="IH587" s="120"/>
      <c r="II587" s="120"/>
      <c r="IJ587" s="120"/>
      <c r="IK587" s="120"/>
      <c r="IL587" s="120"/>
      <c r="IM587" s="120"/>
      <c r="IN587" s="120"/>
      <c r="IO587" s="120"/>
      <c r="IP587" s="120"/>
      <c r="IQ587" s="120"/>
      <c r="IR587" s="120"/>
      <c r="IS587" s="120"/>
      <c r="IT587" s="120"/>
      <c r="IU587" s="120"/>
      <c r="IV587" s="120"/>
    </row>
    <row r="588" ht="37.5" customHeight="1" spans="1:256">
      <c r="A588" s="216"/>
      <c r="B588" s="220"/>
      <c r="C588" s="217" t="s">
        <v>800</v>
      </c>
      <c r="D588" s="218">
        <v>6</v>
      </c>
      <c r="E588" s="218">
        <v>6</v>
      </c>
      <c r="F588" s="214">
        <f t="shared" si="17"/>
        <v>0</v>
      </c>
      <c r="G588" s="134" t="s">
        <v>801</v>
      </c>
      <c r="H588" s="120"/>
      <c r="I588" s="120"/>
      <c r="J588" s="120"/>
      <c r="K588" s="120"/>
      <c r="L588" s="120"/>
      <c r="M588" s="120"/>
      <c r="N588" s="120"/>
      <c r="O588" s="120"/>
      <c r="P588" s="120"/>
      <c r="Q588" s="120"/>
      <c r="R588" s="120"/>
      <c r="S588" s="120"/>
      <c r="T588" s="120"/>
      <c r="U588" s="120"/>
      <c r="V588" s="120"/>
      <c r="W588" s="120"/>
      <c r="X588" s="120"/>
      <c r="Y588" s="120"/>
      <c r="Z588" s="120"/>
      <c r="AA588" s="120"/>
      <c r="AB588" s="120"/>
      <c r="AC588" s="120"/>
      <c r="AD588" s="120"/>
      <c r="AE588" s="120"/>
      <c r="AF588" s="120"/>
      <c r="AG588" s="120"/>
      <c r="AH588" s="120"/>
      <c r="AI588" s="120"/>
      <c r="AJ588" s="120"/>
      <c r="AK588" s="120"/>
      <c r="AL588" s="120"/>
      <c r="AM588" s="120"/>
      <c r="AN588" s="120"/>
      <c r="AO588" s="120"/>
      <c r="AP588" s="120"/>
      <c r="AQ588" s="120"/>
      <c r="AR588" s="120"/>
      <c r="AS588" s="120"/>
      <c r="AT588" s="120"/>
      <c r="AU588" s="120"/>
      <c r="AV588" s="120"/>
      <c r="AW588" s="120"/>
      <c r="AX588" s="120"/>
      <c r="AY588" s="120"/>
      <c r="AZ588" s="120"/>
      <c r="BA588" s="120"/>
      <c r="BB588" s="120"/>
      <c r="BC588" s="120"/>
      <c r="BD588" s="120"/>
      <c r="BE588" s="120"/>
      <c r="BF588" s="120"/>
      <c r="BG588" s="120"/>
      <c r="BH588" s="120"/>
      <c r="BI588" s="120"/>
      <c r="BJ588" s="120"/>
      <c r="BK588" s="120"/>
      <c r="BL588" s="120"/>
      <c r="BM588" s="120"/>
      <c r="BN588" s="120"/>
      <c r="BO588" s="120"/>
      <c r="BP588" s="120"/>
      <c r="BQ588" s="120"/>
      <c r="BR588" s="120"/>
      <c r="BS588" s="120"/>
      <c r="BT588" s="120"/>
      <c r="BU588" s="120"/>
      <c r="BV588" s="120"/>
      <c r="BW588" s="120"/>
      <c r="BX588" s="120"/>
      <c r="BY588" s="120"/>
      <c r="BZ588" s="120"/>
      <c r="CA588" s="120"/>
      <c r="CB588" s="120"/>
      <c r="CC588" s="120"/>
      <c r="CD588" s="120"/>
      <c r="CE588" s="120"/>
      <c r="CF588" s="120"/>
      <c r="CG588" s="120"/>
      <c r="CH588" s="120"/>
      <c r="CI588" s="120"/>
      <c r="CJ588" s="120"/>
      <c r="CK588" s="120"/>
      <c r="CL588" s="120"/>
      <c r="CM588" s="120"/>
      <c r="CN588" s="120"/>
      <c r="CO588" s="120"/>
      <c r="CP588" s="120"/>
      <c r="CQ588" s="120"/>
      <c r="CR588" s="120"/>
      <c r="CS588" s="120"/>
      <c r="CT588" s="120"/>
      <c r="CU588" s="120"/>
      <c r="CV588" s="120"/>
      <c r="CW588" s="120"/>
      <c r="CX588" s="120"/>
      <c r="CY588" s="120"/>
      <c r="CZ588" s="120"/>
      <c r="DA588" s="120"/>
      <c r="DB588" s="120"/>
      <c r="DC588" s="120"/>
      <c r="DD588" s="120"/>
      <c r="DE588" s="120"/>
      <c r="DF588" s="120"/>
      <c r="DG588" s="120"/>
      <c r="DH588" s="120"/>
      <c r="DI588" s="120"/>
      <c r="DJ588" s="120"/>
      <c r="DK588" s="120"/>
      <c r="DL588" s="120"/>
      <c r="DM588" s="120"/>
      <c r="DN588" s="120"/>
      <c r="DO588" s="120"/>
      <c r="DP588" s="120"/>
      <c r="DQ588" s="120"/>
      <c r="DR588" s="120"/>
      <c r="DS588" s="120"/>
      <c r="DT588" s="120"/>
      <c r="DU588" s="120"/>
      <c r="DV588" s="120"/>
      <c r="DW588" s="120"/>
      <c r="DX588" s="120"/>
      <c r="DY588" s="120"/>
      <c r="DZ588" s="120"/>
      <c r="EA588" s="120"/>
      <c r="EB588" s="120"/>
      <c r="EC588" s="120"/>
      <c r="ED588" s="120"/>
      <c r="EE588" s="120"/>
      <c r="EF588" s="120"/>
      <c r="EG588" s="120"/>
      <c r="EH588" s="120"/>
      <c r="EI588" s="120"/>
      <c r="EJ588" s="120"/>
      <c r="EK588" s="120"/>
      <c r="EL588" s="120"/>
      <c r="EM588" s="120"/>
      <c r="EN588" s="120"/>
      <c r="EO588" s="120"/>
      <c r="EP588" s="120"/>
      <c r="EQ588" s="120"/>
      <c r="ER588" s="120"/>
      <c r="ES588" s="120"/>
      <c r="ET588" s="120"/>
      <c r="EU588" s="120"/>
      <c r="EV588" s="120"/>
      <c r="EW588" s="120"/>
      <c r="EX588" s="120"/>
      <c r="EY588" s="120"/>
      <c r="EZ588" s="120"/>
      <c r="FA588" s="120"/>
      <c r="FB588" s="120"/>
      <c r="FC588" s="120"/>
      <c r="FD588" s="120"/>
      <c r="FE588" s="120"/>
      <c r="FF588" s="120"/>
      <c r="FG588" s="120"/>
      <c r="FH588" s="120"/>
      <c r="FI588" s="120"/>
      <c r="FJ588" s="120"/>
      <c r="FK588" s="120"/>
      <c r="FL588" s="120"/>
      <c r="FM588" s="120"/>
      <c r="FN588" s="120"/>
      <c r="FO588" s="120"/>
      <c r="FP588" s="120"/>
      <c r="FQ588" s="120"/>
      <c r="FR588" s="120"/>
      <c r="FS588" s="120"/>
      <c r="FT588" s="120"/>
      <c r="FU588" s="120"/>
      <c r="FV588" s="120"/>
      <c r="FW588" s="120"/>
      <c r="FX588" s="120"/>
      <c r="FY588" s="120"/>
      <c r="FZ588" s="120"/>
      <c r="GA588" s="120"/>
      <c r="GB588" s="120"/>
      <c r="GC588" s="120"/>
      <c r="GD588" s="120"/>
      <c r="GE588" s="120"/>
      <c r="GF588" s="120"/>
      <c r="GG588" s="120"/>
      <c r="GH588" s="120"/>
      <c r="GI588" s="120"/>
      <c r="GJ588" s="120"/>
      <c r="GK588" s="120"/>
      <c r="GL588" s="120"/>
      <c r="GM588" s="120"/>
      <c r="GN588" s="120"/>
      <c r="GO588" s="120"/>
      <c r="GP588" s="120"/>
      <c r="GQ588" s="120"/>
      <c r="GR588" s="120"/>
      <c r="GS588" s="120"/>
      <c r="GT588" s="120"/>
      <c r="GU588" s="120"/>
      <c r="GV588" s="120"/>
      <c r="GW588" s="120"/>
      <c r="GX588" s="120"/>
      <c r="GY588" s="120"/>
      <c r="GZ588" s="120"/>
      <c r="HA588" s="120"/>
      <c r="HB588" s="120"/>
      <c r="HC588" s="120"/>
      <c r="HD588" s="120"/>
      <c r="HE588" s="120"/>
      <c r="HF588" s="120"/>
      <c r="HG588" s="120"/>
      <c r="HH588" s="120"/>
      <c r="HI588" s="120"/>
      <c r="HJ588" s="120"/>
      <c r="HK588" s="120"/>
      <c r="HL588" s="120"/>
      <c r="HM588" s="120"/>
      <c r="HN588" s="120"/>
      <c r="HO588" s="120"/>
      <c r="HP588" s="120"/>
      <c r="HQ588" s="120"/>
      <c r="HR588" s="120"/>
      <c r="HS588" s="120"/>
      <c r="HT588" s="120"/>
      <c r="HU588" s="120"/>
      <c r="HV588" s="120"/>
      <c r="HW588" s="120"/>
      <c r="HX588" s="120"/>
      <c r="HY588" s="120"/>
      <c r="HZ588" s="120"/>
      <c r="IA588" s="120"/>
      <c r="IB588" s="120"/>
      <c r="IC588" s="120"/>
      <c r="ID588" s="120"/>
      <c r="IE588" s="120"/>
      <c r="IF588" s="120"/>
      <c r="IG588" s="120"/>
      <c r="IH588" s="120"/>
      <c r="II588" s="120"/>
      <c r="IJ588" s="120"/>
      <c r="IK588" s="120"/>
      <c r="IL588" s="120"/>
      <c r="IM588" s="120"/>
      <c r="IN588" s="120"/>
      <c r="IO588" s="120"/>
      <c r="IP588" s="120"/>
      <c r="IQ588" s="120"/>
      <c r="IR588" s="120"/>
      <c r="IS588" s="120"/>
      <c r="IT588" s="120"/>
      <c r="IU588" s="120"/>
      <c r="IV588" s="120"/>
    </row>
    <row r="589" ht="27" customHeight="1" spans="1:256">
      <c r="A589" s="216"/>
      <c r="B589" s="220"/>
      <c r="C589" s="135" t="s">
        <v>802</v>
      </c>
      <c r="D589" s="218">
        <v>50</v>
      </c>
      <c r="E589" s="218">
        <v>50</v>
      </c>
      <c r="F589" s="214">
        <f t="shared" si="17"/>
        <v>0</v>
      </c>
      <c r="G589" s="219" t="s">
        <v>803</v>
      </c>
      <c r="H589" s="120"/>
      <c r="I589" s="120"/>
      <c r="J589" s="120"/>
      <c r="K589" s="120"/>
      <c r="L589" s="120"/>
      <c r="M589" s="120"/>
      <c r="N589" s="120"/>
      <c r="O589" s="120"/>
      <c r="P589" s="120"/>
      <c r="Q589" s="120"/>
      <c r="R589" s="120"/>
      <c r="S589" s="120"/>
      <c r="T589" s="120"/>
      <c r="U589" s="120"/>
      <c r="V589" s="120"/>
      <c r="W589" s="120"/>
      <c r="X589" s="120"/>
      <c r="Y589" s="120"/>
      <c r="Z589" s="120"/>
      <c r="AA589" s="120"/>
      <c r="AB589" s="120"/>
      <c r="AC589" s="120"/>
      <c r="AD589" s="120"/>
      <c r="AE589" s="120"/>
      <c r="AF589" s="120"/>
      <c r="AG589" s="120"/>
      <c r="AH589" s="120"/>
      <c r="AI589" s="120"/>
      <c r="AJ589" s="120"/>
      <c r="AK589" s="120"/>
      <c r="AL589" s="120"/>
      <c r="AM589" s="120"/>
      <c r="AN589" s="120"/>
      <c r="AO589" s="120"/>
      <c r="AP589" s="120"/>
      <c r="AQ589" s="120"/>
      <c r="AR589" s="120"/>
      <c r="AS589" s="120"/>
      <c r="AT589" s="120"/>
      <c r="AU589" s="120"/>
      <c r="AV589" s="120"/>
      <c r="AW589" s="120"/>
      <c r="AX589" s="120"/>
      <c r="AY589" s="120"/>
      <c r="AZ589" s="120"/>
      <c r="BA589" s="120"/>
      <c r="BB589" s="120"/>
      <c r="BC589" s="120"/>
      <c r="BD589" s="120"/>
      <c r="BE589" s="120"/>
      <c r="BF589" s="120"/>
      <c r="BG589" s="120"/>
      <c r="BH589" s="120"/>
      <c r="BI589" s="120"/>
      <c r="BJ589" s="120"/>
      <c r="BK589" s="120"/>
      <c r="BL589" s="120"/>
      <c r="BM589" s="120"/>
      <c r="BN589" s="120"/>
      <c r="BO589" s="120"/>
      <c r="BP589" s="120"/>
      <c r="BQ589" s="120"/>
      <c r="BR589" s="120"/>
      <c r="BS589" s="120"/>
      <c r="BT589" s="120"/>
      <c r="BU589" s="120"/>
      <c r="BV589" s="120"/>
      <c r="BW589" s="120"/>
      <c r="BX589" s="120"/>
      <c r="BY589" s="120"/>
      <c r="BZ589" s="120"/>
      <c r="CA589" s="120"/>
      <c r="CB589" s="120"/>
      <c r="CC589" s="120"/>
      <c r="CD589" s="120"/>
      <c r="CE589" s="120"/>
      <c r="CF589" s="120"/>
      <c r="CG589" s="120"/>
      <c r="CH589" s="120"/>
      <c r="CI589" s="120"/>
      <c r="CJ589" s="120"/>
      <c r="CK589" s="120"/>
      <c r="CL589" s="120"/>
      <c r="CM589" s="120"/>
      <c r="CN589" s="120"/>
      <c r="CO589" s="120"/>
      <c r="CP589" s="120"/>
      <c r="CQ589" s="120"/>
      <c r="CR589" s="120"/>
      <c r="CS589" s="120"/>
      <c r="CT589" s="120"/>
      <c r="CU589" s="120"/>
      <c r="CV589" s="120"/>
      <c r="CW589" s="120"/>
      <c r="CX589" s="120"/>
      <c r="CY589" s="120"/>
      <c r="CZ589" s="120"/>
      <c r="DA589" s="120"/>
      <c r="DB589" s="120"/>
      <c r="DC589" s="120"/>
      <c r="DD589" s="120"/>
      <c r="DE589" s="120"/>
      <c r="DF589" s="120"/>
      <c r="DG589" s="120"/>
      <c r="DH589" s="120"/>
      <c r="DI589" s="120"/>
      <c r="DJ589" s="120"/>
      <c r="DK589" s="120"/>
      <c r="DL589" s="120"/>
      <c r="DM589" s="120"/>
      <c r="DN589" s="120"/>
      <c r="DO589" s="120"/>
      <c r="DP589" s="120"/>
      <c r="DQ589" s="120"/>
      <c r="DR589" s="120"/>
      <c r="DS589" s="120"/>
      <c r="DT589" s="120"/>
      <c r="DU589" s="120"/>
      <c r="DV589" s="120"/>
      <c r="DW589" s="120"/>
      <c r="DX589" s="120"/>
      <c r="DY589" s="120"/>
      <c r="DZ589" s="120"/>
      <c r="EA589" s="120"/>
      <c r="EB589" s="120"/>
      <c r="EC589" s="120"/>
      <c r="ED589" s="120"/>
      <c r="EE589" s="120"/>
      <c r="EF589" s="120"/>
      <c r="EG589" s="120"/>
      <c r="EH589" s="120"/>
      <c r="EI589" s="120"/>
      <c r="EJ589" s="120"/>
      <c r="EK589" s="120"/>
      <c r="EL589" s="120"/>
      <c r="EM589" s="120"/>
      <c r="EN589" s="120"/>
      <c r="EO589" s="120"/>
      <c r="EP589" s="120"/>
      <c r="EQ589" s="120"/>
      <c r="ER589" s="120"/>
      <c r="ES589" s="120"/>
      <c r="ET589" s="120"/>
      <c r="EU589" s="120"/>
      <c r="EV589" s="120"/>
      <c r="EW589" s="120"/>
      <c r="EX589" s="120"/>
      <c r="EY589" s="120"/>
      <c r="EZ589" s="120"/>
      <c r="FA589" s="120"/>
      <c r="FB589" s="120"/>
      <c r="FC589" s="120"/>
      <c r="FD589" s="120"/>
      <c r="FE589" s="120"/>
      <c r="FF589" s="120"/>
      <c r="FG589" s="120"/>
      <c r="FH589" s="120"/>
      <c r="FI589" s="120"/>
      <c r="FJ589" s="120"/>
      <c r="FK589" s="120"/>
      <c r="FL589" s="120"/>
      <c r="FM589" s="120"/>
      <c r="FN589" s="120"/>
      <c r="FO589" s="120"/>
      <c r="FP589" s="120"/>
      <c r="FQ589" s="120"/>
      <c r="FR589" s="120"/>
      <c r="FS589" s="120"/>
      <c r="FT589" s="120"/>
      <c r="FU589" s="120"/>
      <c r="FV589" s="120"/>
      <c r="FW589" s="120"/>
      <c r="FX589" s="120"/>
      <c r="FY589" s="120"/>
      <c r="FZ589" s="120"/>
      <c r="GA589" s="120"/>
      <c r="GB589" s="120"/>
      <c r="GC589" s="120"/>
      <c r="GD589" s="120"/>
      <c r="GE589" s="120"/>
      <c r="GF589" s="120"/>
      <c r="GG589" s="120"/>
      <c r="GH589" s="120"/>
      <c r="GI589" s="120"/>
      <c r="GJ589" s="120"/>
      <c r="GK589" s="120"/>
      <c r="GL589" s="120"/>
      <c r="GM589" s="120"/>
      <c r="GN589" s="120"/>
      <c r="GO589" s="120"/>
      <c r="GP589" s="120"/>
      <c r="GQ589" s="120"/>
      <c r="GR589" s="120"/>
      <c r="GS589" s="120"/>
      <c r="GT589" s="120"/>
      <c r="GU589" s="120"/>
      <c r="GV589" s="120"/>
      <c r="GW589" s="120"/>
      <c r="GX589" s="120"/>
      <c r="GY589" s="120"/>
      <c r="GZ589" s="120"/>
      <c r="HA589" s="120"/>
      <c r="HB589" s="120"/>
      <c r="HC589" s="120"/>
      <c r="HD589" s="120"/>
      <c r="HE589" s="120"/>
      <c r="HF589" s="120"/>
      <c r="HG589" s="120"/>
      <c r="HH589" s="120"/>
      <c r="HI589" s="120"/>
      <c r="HJ589" s="120"/>
      <c r="HK589" s="120"/>
      <c r="HL589" s="120"/>
      <c r="HM589" s="120"/>
      <c r="HN589" s="120"/>
      <c r="HO589" s="120"/>
      <c r="HP589" s="120"/>
      <c r="HQ589" s="120"/>
      <c r="HR589" s="120"/>
      <c r="HS589" s="120"/>
      <c r="HT589" s="120"/>
      <c r="HU589" s="120"/>
      <c r="HV589" s="120"/>
      <c r="HW589" s="120"/>
      <c r="HX589" s="120"/>
      <c r="HY589" s="120"/>
      <c r="HZ589" s="120"/>
      <c r="IA589" s="120"/>
      <c r="IB589" s="120"/>
      <c r="IC589" s="120"/>
      <c r="ID589" s="120"/>
      <c r="IE589" s="120"/>
      <c r="IF589" s="120"/>
      <c r="IG589" s="120"/>
      <c r="IH589" s="120"/>
      <c r="II589" s="120"/>
      <c r="IJ589" s="120"/>
      <c r="IK589" s="120"/>
      <c r="IL589" s="120"/>
      <c r="IM589" s="120"/>
      <c r="IN589" s="120"/>
      <c r="IO589" s="120"/>
      <c r="IP589" s="120"/>
      <c r="IQ589" s="120"/>
      <c r="IR589" s="120"/>
      <c r="IS589" s="120"/>
      <c r="IT589" s="120"/>
      <c r="IU589" s="120"/>
      <c r="IV589" s="120"/>
    </row>
    <row r="590" ht="27" customHeight="1" spans="1:256">
      <c r="A590" s="216"/>
      <c r="B590" s="220"/>
      <c r="C590" s="217" t="s">
        <v>162</v>
      </c>
      <c r="D590" s="218">
        <v>43.6</v>
      </c>
      <c r="E590" s="218">
        <v>35.91</v>
      </c>
      <c r="F590" s="214">
        <f t="shared" si="17"/>
        <v>-7.69</v>
      </c>
      <c r="G590" s="134" t="s">
        <v>163</v>
      </c>
      <c r="H590" s="120"/>
      <c r="I590" s="120"/>
      <c r="J590" s="120"/>
      <c r="K590" s="120"/>
      <c r="L590" s="120"/>
      <c r="M590" s="120"/>
      <c r="N590" s="120"/>
      <c r="O590" s="120"/>
      <c r="P590" s="120"/>
      <c r="Q590" s="120"/>
      <c r="R590" s="120"/>
      <c r="S590" s="120"/>
      <c r="T590" s="120"/>
      <c r="U590" s="120"/>
      <c r="V590" s="120"/>
      <c r="W590" s="120"/>
      <c r="X590" s="120"/>
      <c r="Y590" s="120"/>
      <c r="Z590" s="120"/>
      <c r="AA590" s="120"/>
      <c r="AB590" s="120"/>
      <c r="AC590" s="120"/>
      <c r="AD590" s="120"/>
      <c r="AE590" s="120"/>
      <c r="AF590" s="120"/>
      <c r="AG590" s="120"/>
      <c r="AH590" s="120"/>
      <c r="AI590" s="120"/>
      <c r="AJ590" s="120"/>
      <c r="AK590" s="120"/>
      <c r="AL590" s="120"/>
      <c r="AM590" s="120"/>
      <c r="AN590" s="120"/>
      <c r="AO590" s="120"/>
      <c r="AP590" s="120"/>
      <c r="AQ590" s="120"/>
      <c r="AR590" s="120"/>
      <c r="AS590" s="120"/>
      <c r="AT590" s="120"/>
      <c r="AU590" s="120"/>
      <c r="AV590" s="120"/>
      <c r="AW590" s="120"/>
      <c r="AX590" s="120"/>
      <c r="AY590" s="120"/>
      <c r="AZ590" s="120"/>
      <c r="BA590" s="120"/>
      <c r="BB590" s="120"/>
      <c r="BC590" s="120"/>
      <c r="BD590" s="120"/>
      <c r="BE590" s="120"/>
      <c r="BF590" s="120"/>
      <c r="BG590" s="120"/>
      <c r="BH590" s="120"/>
      <c r="BI590" s="120"/>
      <c r="BJ590" s="120"/>
      <c r="BK590" s="120"/>
      <c r="BL590" s="120"/>
      <c r="BM590" s="120"/>
      <c r="BN590" s="120"/>
      <c r="BO590" s="120"/>
      <c r="BP590" s="120"/>
      <c r="BQ590" s="120"/>
      <c r="BR590" s="120"/>
      <c r="BS590" s="120"/>
      <c r="BT590" s="120"/>
      <c r="BU590" s="120"/>
      <c r="BV590" s="120"/>
      <c r="BW590" s="120"/>
      <c r="BX590" s="120"/>
      <c r="BY590" s="120"/>
      <c r="BZ590" s="120"/>
      <c r="CA590" s="120"/>
      <c r="CB590" s="120"/>
      <c r="CC590" s="120"/>
      <c r="CD590" s="120"/>
      <c r="CE590" s="120"/>
      <c r="CF590" s="120"/>
      <c r="CG590" s="120"/>
      <c r="CH590" s="120"/>
      <c r="CI590" s="120"/>
      <c r="CJ590" s="120"/>
      <c r="CK590" s="120"/>
      <c r="CL590" s="120"/>
      <c r="CM590" s="120"/>
      <c r="CN590" s="120"/>
      <c r="CO590" s="120"/>
      <c r="CP590" s="120"/>
      <c r="CQ590" s="120"/>
      <c r="CR590" s="120"/>
      <c r="CS590" s="120"/>
      <c r="CT590" s="120"/>
      <c r="CU590" s="120"/>
      <c r="CV590" s="120"/>
      <c r="CW590" s="120"/>
      <c r="CX590" s="120"/>
      <c r="CY590" s="120"/>
      <c r="CZ590" s="120"/>
      <c r="DA590" s="120"/>
      <c r="DB590" s="120"/>
      <c r="DC590" s="120"/>
      <c r="DD590" s="120"/>
      <c r="DE590" s="120"/>
      <c r="DF590" s="120"/>
      <c r="DG590" s="120"/>
      <c r="DH590" s="120"/>
      <c r="DI590" s="120"/>
      <c r="DJ590" s="120"/>
      <c r="DK590" s="120"/>
      <c r="DL590" s="120"/>
      <c r="DM590" s="120"/>
      <c r="DN590" s="120"/>
      <c r="DO590" s="120"/>
      <c r="DP590" s="120"/>
      <c r="DQ590" s="120"/>
      <c r="DR590" s="120"/>
      <c r="DS590" s="120"/>
      <c r="DT590" s="120"/>
      <c r="DU590" s="120"/>
      <c r="DV590" s="120"/>
      <c r="DW590" s="120"/>
      <c r="DX590" s="120"/>
      <c r="DY590" s="120"/>
      <c r="DZ590" s="120"/>
      <c r="EA590" s="120"/>
      <c r="EB590" s="120"/>
      <c r="EC590" s="120"/>
      <c r="ED590" s="120"/>
      <c r="EE590" s="120"/>
      <c r="EF590" s="120"/>
      <c r="EG590" s="120"/>
      <c r="EH590" s="120"/>
      <c r="EI590" s="120"/>
      <c r="EJ590" s="120"/>
      <c r="EK590" s="120"/>
      <c r="EL590" s="120"/>
      <c r="EM590" s="120"/>
      <c r="EN590" s="120"/>
      <c r="EO590" s="120"/>
      <c r="EP590" s="120"/>
      <c r="EQ590" s="120"/>
      <c r="ER590" s="120"/>
      <c r="ES590" s="120"/>
      <c r="ET590" s="120"/>
      <c r="EU590" s="120"/>
      <c r="EV590" s="120"/>
      <c r="EW590" s="120"/>
      <c r="EX590" s="120"/>
      <c r="EY590" s="120"/>
      <c r="EZ590" s="120"/>
      <c r="FA590" s="120"/>
      <c r="FB590" s="120"/>
      <c r="FC590" s="120"/>
      <c r="FD590" s="120"/>
      <c r="FE590" s="120"/>
      <c r="FF590" s="120"/>
      <c r="FG590" s="120"/>
      <c r="FH590" s="120"/>
      <c r="FI590" s="120"/>
      <c r="FJ590" s="120"/>
      <c r="FK590" s="120"/>
      <c r="FL590" s="120"/>
      <c r="FM590" s="120"/>
      <c r="FN590" s="120"/>
      <c r="FO590" s="120"/>
      <c r="FP590" s="120"/>
      <c r="FQ590" s="120"/>
      <c r="FR590" s="120"/>
      <c r="FS590" s="120"/>
      <c r="FT590" s="120"/>
      <c r="FU590" s="120"/>
      <c r="FV590" s="120"/>
      <c r="FW590" s="120"/>
      <c r="FX590" s="120"/>
      <c r="FY590" s="120"/>
      <c r="FZ590" s="120"/>
      <c r="GA590" s="120"/>
      <c r="GB590" s="120"/>
      <c r="GC590" s="120"/>
      <c r="GD590" s="120"/>
      <c r="GE590" s="120"/>
      <c r="GF590" s="120"/>
      <c r="GG590" s="120"/>
      <c r="GH590" s="120"/>
      <c r="GI590" s="120"/>
      <c r="GJ590" s="120"/>
      <c r="GK590" s="120"/>
      <c r="GL590" s="120"/>
      <c r="GM590" s="120"/>
      <c r="GN590" s="120"/>
      <c r="GO590" s="120"/>
      <c r="GP590" s="120"/>
      <c r="GQ590" s="120"/>
      <c r="GR590" s="120"/>
      <c r="GS590" s="120"/>
      <c r="GT590" s="120"/>
      <c r="GU590" s="120"/>
      <c r="GV590" s="120"/>
      <c r="GW590" s="120"/>
      <c r="GX590" s="120"/>
      <c r="GY590" s="120"/>
      <c r="GZ590" s="120"/>
      <c r="HA590" s="120"/>
      <c r="HB590" s="120"/>
      <c r="HC590" s="120"/>
      <c r="HD590" s="120"/>
      <c r="HE590" s="120"/>
      <c r="HF590" s="120"/>
      <c r="HG590" s="120"/>
      <c r="HH590" s="120"/>
      <c r="HI590" s="120"/>
      <c r="HJ590" s="120"/>
      <c r="HK590" s="120"/>
      <c r="HL590" s="120"/>
      <c r="HM590" s="120"/>
      <c r="HN590" s="120"/>
      <c r="HO590" s="120"/>
      <c r="HP590" s="120"/>
      <c r="HQ590" s="120"/>
      <c r="HR590" s="120"/>
      <c r="HS590" s="120"/>
      <c r="HT590" s="120"/>
      <c r="HU590" s="120"/>
      <c r="HV590" s="120"/>
      <c r="HW590" s="120"/>
      <c r="HX590" s="120"/>
      <c r="HY590" s="120"/>
      <c r="HZ590" s="120"/>
      <c r="IA590" s="120"/>
      <c r="IB590" s="120"/>
      <c r="IC590" s="120"/>
      <c r="ID590" s="120"/>
      <c r="IE590" s="120"/>
      <c r="IF590" s="120"/>
      <c r="IG590" s="120"/>
      <c r="IH590" s="120"/>
      <c r="II590" s="120"/>
      <c r="IJ590" s="120"/>
      <c r="IK590" s="120"/>
      <c r="IL590" s="120"/>
      <c r="IM590" s="120"/>
      <c r="IN590" s="120"/>
      <c r="IO590" s="120"/>
      <c r="IP590" s="120"/>
      <c r="IQ590" s="120"/>
      <c r="IR590" s="120"/>
      <c r="IS590" s="120"/>
      <c r="IT590" s="120"/>
      <c r="IU590" s="120"/>
      <c r="IV590" s="120"/>
    </row>
    <row r="591" ht="27" customHeight="1" spans="1:256">
      <c r="A591" s="216" t="s">
        <v>804</v>
      </c>
      <c r="B591" s="212">
        <v>46</v>
      </c>
      <c r="C591" s="213" t="s">
        <v>144</v>
      </c>
      <c r="D591" s="147">
        <f>SUM(D592:D600)</f>
        <v>931.56</v>
      </c>
      <c r="E591" s="147">
        <f>SUM(E592:E600)</f>
        <v>871.56</v>
      </c>
      <c r="F591" s="214">
        <f t="shared" si="17"/>
        <v>-60</v>
      </c>
      <c r="G591" s="134"/>
      <c r="H591" s="120"/>
      <c r="I591" s="120"/>
      <c r="J591" s="120"/>
      <c r="K591" s="120"/>
      <c r="L591" s="120"/>
      <c r="M591" s="120"/>
      <c r="N591" s="120"/>
      <c r="O591" s="120"/>
      <c r="P591" s="120"/>
      <c r="Q591" s="120"/>
      <c r="R591" s="120"/>
      <c r="S591" s="120"/>
      <c r="T591" s="120"/>
      <c r="U591" s="120"/>
      <c r="V591" s="120"/>
      <c r="W591" s="120"/>
      <c r="X591" s="120"/>
      <c r="Y591" s="120"/>
      <c r="Z591" s="120"/>
      <c r="AA591" s="120"/>
      <c r="AB591" s="120"/>
      <c r="AC591" s="120"/>
      <c r="AD591" s="120"/>
      <c r="AE591" s="120"/>
      <c r="AF591" s="120"/>
      <c r="AG591" s="120"/>
      <c r="AH591" s="120"/>
      <c r="AI591" s="120"/>
      <c r="AJ591" s="120"/>
      <c r="AK591" s="120"/>
      <c r="AL591" s="120"/>
      <c r="AM591" s="120"/>
      <c r="AN591" s="120"/>
      <c r="AO591" s="120"/>
      <c r="AP591" s="120"/>
      <c r="AQ591" s="120"/>
      <c r="AR591" s="120"/>
      <c r="AS591" s="120"/>
      <c r="AT591" s="120"/>
      <c r="AU591" s="120"/>
      <c r="AV591" s="120"/>
      <c r="AW591" s="120"/>
      <c r="AX591" s="120"/>
      <c r="AY591" s="120"/>
      <c r="AZ591" s="120"/>
      <c r="BA591" s="120"/>
      <c r="BB591" s="120"/>
      <c r="BC591" s="120"/>
      <c r="BD591" s="120"/>
      <c r="BE591" s="120"/>
      <c r="BF591" s="120"/>
      <c r="BG591" s="120"/>
      <c r="BH591" s="120"/>
      <c r="BI591" s="120"/>
      <c r="BJ591" s="120"/>
      <c r="BK591" s="120"/>
      <c r="BL591" s="120"/>
      <c r="BM591" s="120"/>
      <c r="BN591" s="120"/>
      <c r="BO591" s="120"/>
      <c r="BP591" s="120"/>
      <c r="BQ591" s="120"/>
      <c r="BR591" s="120"/>
      <c r="BS591" s="120"/>
      <c r="BT591" s="120"/>
      <c r="BU591" s="120"/>
      <c r="BV591" s="120"/>
      <c r="BW591" s="120"/>
      <c r="BX591" s="120"/>
      <c r="BY591" s="120"/>
      <c r="BZ591" s="120"/>
      <c r="CA591" s="120"/>
      <c r="CB591" s="120"/>
      <c r="CC591" s="120"/>
      <c r="CD591" s="120"/>
      <c r="CE591" s="120"/>
      <c r="CF591" s="120"/>
      <c r="CG591" s="120"/>
      <c r="CH591" s="120"/>
      <c r="CI591" s="120"/>
      <c r="CJ591" s="120"/>
      <c r="CK591" s="120"/>
      <c r="CL591" s="120"/>
      <c r="CM591" s="120"/>
      <c r="CN591" s="120"/>
      <c r="CO591" s="120"/>
      <c r="CP591" s="120"/>
      <c r="CQ591" s="120"/>
      <c r="CR591" s="120"/>
      <c r="CS591" s="120"/>
      <c r="CT591" s="120"/>
      <c r="CU591" s="120"/>
      <c r="CV591" s="120"/>
      <c r="CW591" s="120"/>
      <c r="CX591" s="120"/>
      <c r="CY591" s="120"/>
      <c r="CZ591" s="120"/>
      <c r="DA591" s="120"/>
      <c r="DB591" s="120"/>
      <c r="DC591" s="120"/>
      <c r="DD591" s="120"/>
      <c r="DE591" s="120"/>
      <c r="DF591" s="120"/>
      <c r="DG591" s="120"/>
      <c r="DH591" s="120"/>
      <c r="DI591" s="120"/>
      <c r="DJ591" s="120"/>
      <c r="DK591" s="120"/>
      <c r="DL591" s="120"/>
      <c r="DM591" s="120"/>
      <c r="DN591" s="120"/>
      <c r="DO591" s="120"/>
      <c r="DP591" s="120"/>
      <c r="DQ591" s="120"/>
      <c r="DR591" s="120"/>
      <c r="DS591" s="120"/>
      <c r="DT591" s="120"/>
      <c r="DU591" s="120"/>
      <c r="DV591" s="120"/>
      <c r="DW591" s="120"/>
      <c r="DX591" s="120"/>
      <c r="DY591" s="120"/>
      <c r="DZ591" s="120"/>
      <c r="EA591" s="120"/>
      <c r="EB591" s="120"/>
      <c r="EC591" s="120"/>
      <c r="ED591" s="120"/>
      <c r="EE591" s="120"/>
      <c r="EF591" s="120"/>
      <c r="EG591" s="120"/>
      <c r="EH591" s="120"/>
      <c r="EI591" s="120"/>
      <c r="EJ591" s="120"/>
      <c r="EK591" s="120"/>
      <c r="EL591" s="120"/>
      <c r="EM591" s="120"/>
      <c r="EN591" s="120"/>
      <c r="EO591" s="120"/>
      <c r="EP591" s="120"/>
      <c r="EQ591" s="120"/>
      <c r="ER591" s="120"/>
      <c r="ES591" s="120"/>
      <c r="ET591" s="120"/>
      <c r="EU591" s="120"/>
      <c r="EV591" s="120"/>
      <c r="EW591" s="120"/>
      <c r="EX591" s="120"/>
      <c r="EY591" s="120"/>
      <c r="EZ591" s="120"/>
      <c r="FA591" s="120"/>
      <c r="FB591" s="120"/>
      <c r="FC591" s="120"/>
      <c r="FD591" s="120"/>
      <c r="FE591" s="120"/>
      <c r="FF591" s="120"/>
      <c r="FG591" s="120"/>
      <c r="FH591" s="120"/>
      <c r="FI591" s="120"/>
      <c r="FJ591" s="120"/>
      <c r="FK591" s="120"/>
      <c r="FL591" s="120"/>
      <c r="FM591" s="120"/>
      <c r="FN591" s="120"/>
      <c r="FO591" s="120"/>
      <c r="FP591" s="120"/>
      <c r="FQ591" s="120"/>
      <c r="FR591" s="120"/>
      <c r="FS591" s="120"/>
      <c r="FT591" s="120"/>
      <c r="FU591" s="120"/>
      <c r="FV591" s="120"/>
      <c r="FW591" s="120"/>
      <c r="FX591" s="120"/>
      <c r="FY591" s="120"/>
      <c r="FZ591" s="120"/>
      <c r="GA591" s="120"/>
      <c r="GB591" s="120"/>
      <c r="GC591" s="120"/>
      <c r="GD591" s="120"/>
      <c r="GE591" s="120"/>
      <c r="GF591" s="120"/>
      <c r="GG591" s="120"/>
      <c r="GH591" s="120"/>
      <c r="GI591" s="120"/>
      <c r="GJ591" s="120"/>
      <c r="GK591" s="120"/>
      <c r="GL591" s="120"/>
      <c r="GM591" s="120"/>
      <c r="GN591" s="120"/>
      <c r="GO591" s="120"/>
      <c r="GP591" s="120"/>
      <c r="GQ591" s="120"/>
      <c r="GR591" s="120"/>
      <c r="GS591" s="120"/>
      <c r="GT591" s="120"/>
      <c r="GU591" s="120"/>
      <c r="GV591" s="120"/>
      <c r="GW591" s="120"/>
      <c r="GX591" s="120"/>
      <c r="GY591" s="120"/>
      <c r="GZ591" s="120"/>
      <c r="HA591" s="120"/>
      <c r="HB591" s="120"/>
      <c r="HC591" s="120"/>
      <c r="HD591" s="120"/>
      <c r="HE591" s="120"/>
      <c r="HF591" s="120"/>
      <c r="HG591" s="120"/>
      <c r="HH591" s="120"/>
      <c r="HI591" s="120"/>
      <c r="HJ591" s="120"/>
      <c r="HK591" s="120"/>
      <c r="HL591" s="120"/>
      <c r="HM591" s="120"/>
      <c r="HN591" s="120"/>
      <c r="HO591" s="120"/>
      <c r="HP591" s="120"/>
      <c r="HQ591" s="120"/>
      <c r="HR591" s="120"/>
      <c r="HS591" s="120"/>
      <c r="HT591" s="120"/>
      <c r="HU591" s="120"/>
      <c r="HV591" s="120"/>
      <c r="HW591" s="120"/>
      <c r="HX591" s="120"/>
      <c r="HY591" s="120"/>
      <c r="HZ591" s="120"/>
      <c r="IA591" s="120"/>
      <c r="IB591" s="120"/>
      <c r="IC591" s="120"/>
      <c r="ID591" s="120"/>
      <c r="IE591" s="120"/>
      <c r="IF591" s="120"/>
      <c r="IG591" s="120"/>
      <c r="IH591" s="120"/>
      <c r="II591" s="120"/>
      <c r="IJ591" s="120"/>
      <c r="IK591" s="120"/>
      <c r="IL591" s="120"/>
      <c r="IM591" s="120"/>
      <c r="IN591" s="120"/>
      <c r="IO591" s="120"/>
      <c r="IP591" s="120"/>
      <c r="IQ591" s="120"/>
      <c r="IR591" s="120"/>
      <c r="IS591" s="120"/>
      <c r="IT591" s="120"/>
      <c r="IU591" s="120"/>
      <c r="IV591" s="120"/>
    </row>
    <row r="592" ht="27" customHeight="1" spans="1:256">
      <c r="A592" s="216"/>
      <c r="B592" s="220"/>
      <c r="C592" s="135" t="s">
        <v>145</v>
      </c>
      <c r="D592" s="136">
        <v>43.2</v>
      </c>
      <c r="E592" s="136">
        <v>55.2</v>
      </c>
      <c r="F592" s="214">
        <f t="shared" si="17"/>
        <v>12</v>
      </c>
      <c r="G592" s="134" t="s">
        <v>805</v>
      </c>
      <c r="H592" s="120"/>
      <c r="I592" s="120"/>
      <c r="J592" s="120"/>
      <c r="K592" s="120"/>
      <c r="L592" s="120"/>
      <c r="M592" s="120"/>
      <c r="N592" s="120"/>
      <c r="O592" s="120"/>
      <c r="P592" s="120"/>
      <c r="Q592" s="120"/>
      <c r="R592" s="120"/>
      <c r="S592" s="120"/>
      <c r="T592" s="120"/>
      <c r="U592" s="120"/>
      <c r="V592" s="120"/>
      <c r="W592" s="120"/>
      <c r="X592" s="120"/>
      <c r="Y592" s="120"/>
      <c r="Z592" s="120"/>
      <c r="AA592" s="120"/>
      <c r="AB592" s="120"/>
      <c r="AC592" s="120"/>
      <c r="AD592" s="120"/>
      <c r="AE592" s="120"/>
      <c r="AF592" s="120"/>
      <c r="AG592" s="120"/>
      <c r="AH592" s="120"/>
      <c r="AI592" s="120"/>
      <c r="AJ592" s="120"/>
      <c r="AK592" s="120"/>
      <c r="AL592" s="120"/>
      <c r="AM592" s="120"/>
      <c r="AN592" s="120"/>
      <c r="AO592" s="120"/>
      <c r="AP592" s="120"/>
      <c r="AQ592" s="120"/>
      <c r="AR592" s="120"/>
      <c r="AS592" s="120"/>
      <c r="AT592" s="120"/>
      <c r="AU592" s="120"/>
      <c r="AV592" s="120"/>
      <c r="AW592" s="120"/>
      <c r="AX592" s="120"/>
      <c r="AY592" s="120"/>
      <c r="AZ592" s="120"/>
      <c r="BA592" s="120"/>
      <c r="BB592" s="120"/>
      <c r="BC592" s="120"/>
      <c r="BD592" s="120"/>
      <c r="BE592" s="120"/>
      <c r="BF592" s="120"/>
      <c r="BG592" s="120"/>
      <c r="BH592" s="120"/>
      <c r="BI592" s="120"/>
      <c r="BJ592" s="120"/>
      <c r="BK592" s="120"/>
      <c r="BL592" s="120"/>
      <c r="BM592" s="120"/>
      <c r="BN592" s="120"/>
      <c r="BO592" s="120"/>
      <c r="BP592" s="120"/>
      <c r="BQ592" s="120"/>
      <c r="BR592" s="120"/>
      <c r="BS592" s="120"/>
      <c r="BT592" s="120"/>
      <c r="BU592" s="120"/>
      <c r="BV592" s="120"/>
      <c r="BW592" s="120"/>
      <c r="BX592" s="120"/>
      <c r="BY592" s="120"/>
      <c r="BZ592" s="120"/>
      <c r="CA592" s="120"/>
      <c r="CB592" s="120"/>
      <c r="CC592" s="120"/>
      <c r="CD592" s="120"/>
      <c r="CE592" s="120"/>
      <c r="CF592" s="120"/>
      <c r="CG592" s="120"/>
      <c r="CH592" s="120"/>
      <c r="CI592" s="120"/>
      <c r="CJ592" s="120"/>
      <c r="CK592" s="120"/>
      <c r="CL592" s="120"/>
      <c r="CM592" s="120"/>
      <c r="CN592" s="120"/>
      <c r="CO592" s="120"/>
      <c r="CP592" s="120"/>
      <c r="CQ592" s="120"/>
      <c r="CR592" s="120"/>
      <c r="CS592" s="120"/>
      <c r="CT592" s="120"/>
      <c r="CU592" s="120"/>
      <c r="CV592" s="120"/>
      <c r="CW592" s="120"/>
      <c r="CX592" s="120"/>
      <c r="CY592" s="120"/>
      <c r="CZ592" s="120"/>
      <c r="DA592" s="120"/>
      <c r="DB592" s="120"/>
      <c r="DC592" s="120"/>
      <c r="DD592" s="120"/>
      <c r="DE592" s="120"/>
      <c r="DF592" s="120"/>
      <c r="DG592" s="120"/>
      <c r="DH592" s="120"/>
      <c r="DI592" s="120"/>
      <c r="DJ592" s="120"/>
      <c r="DK592" s="120"/>
      <c r="DL592" s="120"/>
      <c r="DM592" s="120"/>
      <c r="DN592" s="120"/>
      <c r="DO592" s="120"/>
      <c r="DP592" s="120"/>
      <c r="DQ592" s="120"/>
      <c r="DR592" s="120"/>
      <c r="DS592" s="120"/>
      <c r="DT592" s="120"/>
      <c r="DU592" s="120"/>
      <c r="DV592" s="120"/>
      <c r="DW592" s="120"/>
      <c r="DX592" s="120"/>
      <c r="DY592" s="120"/>
      <c r="DZ592" s="120"/>
      <c r="EA592" s="120"/>
      <c r="EB592" s="120"/>
      <c r="EC592" s="120"/>
      <c r="ED592" s="120"/>
      <c r="EE592" s="120"/>
      <c r="EF592" s="120"/>
      <c r="EG592" s="120"/>
      <c r="EH592" s="120"/>
      <c r="EI592" s="120"/>
      <c r="EJ592" s="120"/>
      <c r="EK592" s="120"/>
      <c r="EL592" s="120"/>
      <c r="EM592" s="120"/>
      <c r="EN592" s="120"/>
      <c r="EO592" s="120"/>
      <c r="EP592" s="120"/>
      <c r="EQ592" s="120"/>
      <c r="ER592" s="120"/>
      <c r="ES592" s="120"/>
      <c r="ET592" s="120"/>
      <c r="EU592" s="120"/>
      <c r="EV592" s="120"/>
      <c r="EW592" s="120"/>
      <c r="EX592" s="120"/>
      <c r="EY592" s="120"/>
      <c r="EZ592" s="120"/>
      <c r="FA592" s="120"/>
      <c r="FB592" s="120"/>
      <c r="FC592" s="120"/>
      <c r="FD592" s="120"/>
      <c r="FE592" s="120"/>
      <c r="FF592" s="120"/>
      <c r="FG592" s="120"/>
      <c r="FH592" s="120"/>
      <c r="FI592" s="120"/>
      <c r="FJ592" s="120"/>
      <c r="FK592" s="120"/>
      <c r="FL592" s="120"/>
      <c r="FM592" s="120"/>
      <c r="FN592" s="120"/>
      <c r="FO592" s="120"/>
      <c r="FP592" s="120"/>
      <c r="FQ592" s="120"/>
      <c r="FR592" s="120"/>
      <c r="FS592" s="120"/>
      <c r="FT592" s="120"/>
      <c r="FU592" s="120"/>
      <c r="FV592" s="120"/>
      <c r="FW592" s="120"/>
      <c r="FX592" s="120"/>
      <c r="FY592" s="120"/>
      <c r="FZ592" s="120"/>
      <c r="GA592" s="120"/>
      <c r="GB592" s="120"/>
      <c r="GC592" s="120"/>
      <c r="GD592" s="120"/>
      <c r="GE592" s="120"/>
      <c r="GF592" s="120"/>
      <c r="GG592" s="120"/>
      <c r="GH592" s="120"/>
      <c r="GI592" s="120"/>
      <c r="GJ592" s="120"/>
      <c r="GK592" s="120"/>
      <c r="GL592" s="120"/>
      <c r="GM592" s="120"/>
      <c r="GN592" s="120"/>
      <c r="GO592" s="120"/>
      <c r="GP592" s="120"/>
      <c r="GQ592" s="120"/>
      <c r="GR592" s="120"/>
      <c r="GS592" s="120"/>
      <c r="GT592" s="120"/>
      <c r="GU592" s="120"/>
      <c r="GV592" s="120"/>
      <c r="GW592" s="120"/>
      <c r="GX592" s="120"/>
      <c r="GY592" s="120"/>
      <c r="GZ592" s="120"/>
      <c r="HA592" s="120"/>
      <c r="HB592" s="120"/>
      <c r="HC592" s="120"/>
      <c r="HD592" s="120"/>
      <c r="HE592" s="120"/>
      <c r="HF592" s="120"/>
      <c r="HG592" s="120"/>
      <c r="HH592" s="120"/>
      <c r="HI592" s="120"/>
      <c r="HJ592" s="120"/>
      <c r="HK592" s="120"/>
      <c r="HL592" s="120"/>
      <c r="HM592" s="120"/>
      <c r="HN592" s="120"/>
      <c r="HO592" s="120"/>
      <c r="HP592" s="120"/>
      <c r="HQ592" s="120"/>
      <c r="HR592" s="120"/>
      <c r="HS592" s="120"/>
      <c r="HT592" s="120"/>
      <c r="HU592" s="120"/>
      <c r="HV592" s="120"/>
      <c r="HW592" s="120"/>
      <c r="HX592" s="120"/>
      <c r="HY592" s="120"/>
      <c r="HZ592" s="120"/>
      <c r="IA592" s="120"/>
      <c r="IB592" s="120"/>
      <c r="IC592" s="120"/>
      <c r="ID592" s="120"/>
      <c r="IE592" s="120"/>
      <c r="IF592" s="120"/>
      <c r="IG592" s="120"/>
      <c r="IH592" s="120"/>
      <c r="II592" s="120"/>
      <c r="IJ592" s="120"/>
      <c r="IK592" s="120"/>
      <c r="IL592" s="120"/>
      <c r="IM592" s="120"/>
      <c r="IN592" s="120"/>
      <c r="IO592" s="120"/>
      <c r="IP592" s="120"/>
      <c r="IQ592" s="120"/>
      <c r="IR592" s="120"/>
      <c r="IS592" s="120"/>
      <c r="IT592" s="120"/>
      <c r="IU592" s="120"/>
      <c r="IV592" s="120"/>
    </row>
    <row r="593" ht="65.25" customHeight="1" spans="1:256">
      <c r="A593" s="216"/>
      <c r="B593" s="220"/>
      <c r="C593" s="217" t="s">
        <v>806</v>
      </c>
      <c r="D593" s="218">
        <v>44.46</v>
      </c>
      <c r="E593" s="218">
        <v>44.46</v>
      </c>
      <c r="F593" s="214">
        <f t="shared" si="17"/>
        <v>0</v>
      </c>
      <c r="G593" s="134" t="s">
        <v>807</v>
      </c>
      <c r="H593" s="120"/>
      <c r="I593" s="120"/>
      <c r="J593" s="120"/>
      <c r="K593" s="120"/>
      <c r="L593" s="120"/>
      <c r="M593" s="120"/>
      <c r="N593" s="120"/>
      <c r="O593" s="120"/>
      <c r="P593" s="120"/>
      <c r="Q593" s="120"/>
      <c r="R593" s="120"/>
      <c r="S593" s="120"/>
      <c r="T593" s="120"/>
      <c r="U593" s="120"/>
      <c r="V593" s="120"/>
      <c r="W593" s="120"/>
      <c r="X593" s="120"/>
      <c r="Y593" s="120"/>
      <c r="Z593" s="120"/>
      <c r="AA593" s="120"/>
      <c r="AB593" s="120"/>
      <c r="AC593" s="120"/>
      <c r="AD593" s="120"/>
      <c r="AE593" s="120"/>
      <c r="AF593" s="120"/>
      <c r="AG593" s="120"/>
      <c r="AH593" s="120"/>
      <c r="AI593" s="120"/>
      <c r="AJ593" s="120"/>
      <c r="AK593" s="120"/>
      <c r="AL593" s="120"/>
      <c r="AM593" s="120"/>
      <c r="AN593" s="120"/>
      <c r="AO593" s="120"/>
      <c r="AP593" s="120"/>
      <c r="AQ593" s="120"/>
      <c r="AR593" s="120"/>
      <c r="AS593" s="120"/>
      <c r="AT593" s="120"/>
      <c r="AU593" s="120"/>
      <c r="AV593" s="120"/>
      <c r="AW593" s="120"/>
      <c r="AX593" s="120"/>
      <c r="AY593" s="120"/>
      <c r="AZ593" s="120"/>
      <c r="BA593" s="120"/>
      <c r="BB593" s="120"/>
      <c r="BC593" s="120"/>
      <c r="BD593" s="120"/>
      <c r="BE593" s="120"/>
      <c r="BF593" s="120"/>
      <c r="BG593" s="120"/>
      <c r="BH593" s="120"/>
      <c r="BI593" s="120"/>
      <c r="BJ593" s="120"/>
      <c r="BK593" s="120"/>
      <c r="BL593" s="120"/>
      <c r="BM593" s="120"/>
      <c r="BN593" s="120"/>
      <c r="BO593" s="120"/>
      <c r="BP593" s="120"/>
      <c r="BQ593" s="120"/>
      <c r="BR593" s="120"/>
      <c r="BS593" s="120"/>
      <c r="BT593" s="120"/>
      <c r="BU593" s="120"/>
      <c r="BV593" s="120"/>
      <c r="BW593" s="120"/>
      <c r="BX593" s="120"/>
      <c r="BY593" s="120"/>
      <c r="BZ593" s="120"/>
      <c r="CA593" s="120"/>
      <c r="CB593" s="120"/>
      <c r="CC593" s="120"/>
      <c r="CD593" s="120"/>
      <c r="CE593" s="120"/>
      <c r="CF593" s="120"/>
      <c r="CG593" s="120"/>
      <c r="CH593" s="120"/>
      <c r="CI593" s="120"/>
      <c r="CJ593" s="120"/>
      <c r="CK593" s="120"/>
      <c r="CL593" s="120"/>
      <c r="CM593" s="120"/>
      <c r="CN593" s="120"/>
      <c r="CO593" s="120"/>
      <c r="CP593" s="120"/>
      <c r="CQ593" s="120"/>
      <c r="CR593" s="120"/>
      <c r="CS593" s="120"/>
      <c r="CT593" s="120"/>
      <c r="CU593" s="120"/>
      <c r="CV593" s="120"/>
      <c r="CW593" s="120"/>
      <c r="CX593" s="120"/>
      <c r="CY593" s="120"/>
      <c r="CZ593" s="120"/>
      <c r="DA593" s="120"/>
      <c r="DB593" s="120"/>
      <c r="DC593" s="120"/>
      <c r="DD593" s="120"/>
      <c r="DE593" s="120"/>
      <c r="DF593" s="120"/>
      <c r="DG593" s="120"/>
      <c r="DH593" s="120"/>
      <c r="DI593" s="120"/>
      <c r="DJ593" s="120"/>
      <c r="DK593" s="120"/>
      <c r="DL593" s="120"/>
      <c r="DM593" s="120"/>
      <c r="DN593" s="120"/>
      <c r="DO593" s="120"/>
      <c r="DP593" s="120"/>
      <c r="DQ593" s="120"/>
      <c r="DR593" s="120"/>
      <c r="DS593" s="120"/>
      <c r="DT593" s="120"/>
      <c r="DU593" s="120"/>
      <c r="DV593" s="120"/>
      <c r="DW593" s="120"/>
      <c r="DX593" s="120"/>
      <c r="DY593" s="120"/>
      <c r="DZ593" s="120"/>
      <c r="EA593" s="120"/>
      <c r="EB593" s="120"/>
      <c r="EC593" s="120"/>
      <c r="ED593" s="120"/>
      <c r="EE593" s="120"/>
      <c r="EF593" s="120"/>
      <c r="EG593" s="120"/>
      <c r="EH593" s="120"/>
      <c r="EI593" s="120"/>
      <c r="EJ593" s="120"/>
      <c r="EK593" s="120"/>
      <c r="EL593" s="120"/>
      <c r="EM593" s="120"/>
      <c r="EN593" s="120"/>
      <c r="EO593" s="120"/>
      <c r="EP593" s="120"/>
      <c r="EQ593" s="120"/>
      <c r="ER593" s="120"/>
      <c r="ES593" s="120"/>
      <c r="ET593" s="120"/>
      <c r="EU593" s="120"/>
      <c r="EV593" s="120"/>
      <c r="EW593" s="120"/>
      <c r="EX593" s="120"/>
      <c r="EY593" s="120"/>
      <c r="EZ593" s="120"/>
      <c r="FA593" s="120"/>
      <c r="FB593" s="120"/>
      <c r="FC593" s="120"/>
      <c r="FD593" s="120"/>
      <c r="FE593" s="120"/>
      <c r="FF593" s="120"/>
      <c r="FG593" s="120"/>
      <c r="FH593" s="120"/>
      <c r="FI593" s="120"/>
      <c r="FJ593" s="120"/>
      <c r="FK593" s="120"/>
      <c r="FL593" s="120"/>
      <c r="FM593" s="120"/>
      <c r="FN593" s="120"/>
      <c r="FO593" s="120"/>
      <c r="FP593" s="120"/>
      <c r="FQ593" s="120"/>
      <c r="FR593" s="120"/>
      <c r="FS593" s="120"/>
      <c r="FT593" s="120"/>
      <c r="FU593" s="120"/>
      <c r="FV593" s="120"/>
      <c r="FW593" s="120"/>
      <c r="FX593" s="120"/>
      <c r="FY593" s="120"/>
      <c r="FZ593" s="120"/>
      <c r="GA593" s="120"/>
      <c r="GB593" s="120"/>
      <c r="GC593" s="120"/>
      <c r="GD593" s="120"/>
      <c r="GE593" s="120"/>
      <c r="GF593" s="120"/>
      <c r="GG593" s="120"/>
      <c r="GH593" s="120"/>
      <c r="GI593" s="120"/>
      <c r="GJ593" s="120"/>
      <c r="GK593" s="120"/>
      <c r="GL593" s="120"/>
      <c r="GM593" s="120"/>
      <c r="GN593" s="120"/>
      <c r="GO593" s="120"/>
      <c r="GP593" s="120"/>
      <c r="GQ593" s="120"/>
      <c r="GR593" s="120"/>
      <c r="GS593" s="120"/>
      <c r="GT593" s="120"/>
      <c r="GU593" s="120"/>
      <c r="GV593" s="120"/>
      <c r="GW593" s="120"/>
      <c r="GX593" s="120"/>
      <c r="GY593" s="120"/>
      <c r="GZ593" s="120"/>
      <c r="HA593" s="120"/>
      <c r="HB593" s="120"/>
      <c r="HC593" s="120"/>
      <c r="HD593" s="120"/>
      <c r="HE593" s="120"/>
      <c r="HF593" s="120"/>
      <c r="HG593" s="120"/>
      <c r="HH593" s="120"/>
      <c r="HI593" s="120"/>
      <c r="HJ593" s="120"/>
      <c r="HK593" s="120"/>
      <c r="HL593" s="120"/>
      <c r="HM593" s="120"/>
      <c r="HN593" s="120"/>
      <c r="HO593" s="120"/>
      <c r="HP593" s="120"/>
      <c r="HQ593" s="120"/>
      <c r="HR593" s="120"/>
      <c r="HS593" s="120"/>
      <c r="HT593" s="120"/>
      <c r="HU593" s="120"/>
      <c r="HV593" s="120"/>
      <c r="HW593" s="120"/>
      <c r="HX593" s="120"/>
      <c r="HY593" s="120"/>
      <c r="HZ593" s="120"/>
      <c r="IA593" s="120"/>
      <c r="IB593" s="120"/>
      <c r="IC593" s="120"/>
      <c r="ID593" s="120"/>
      <c r="IE593" s="120"/>
      <c r="IF593" s="120"/>
      <c r="IG593" s="120"/>
      <c r="IH593" s="120"/>
      <c r="II593" s="120"/>
      <c r="IJ593" s="120"/>
      <c r="IK593" s="120"/>
      <c r="IL593" s="120"/>
      <c r="IM593" s="120"/>
      <c r="IN593" s="120"/>
      <c r="IO593" s="120"/>
      <c r="IP593" s="120"/>
      <c r="IQ593" s="120"/>
      <c r="IR593" s="120"/>
      <c r="IS593" s="120"/>
      <c r="IT593" s="120"/>
      <c r="IU593" s="120"/>
      <c r="IV593" s="120"/>
    </row>
    <row r="594" ht="27" customHeight="1" spans="1:256">
      <c r="A594" s="216"/>
      <c r="B594" s="220"/>
      <c r="C594" s="135" t="s">
        <v>808</v>
      </c>
      <c r="D594" s="218">
        <v>100</v>
      </c>
      <c r="E594" s="218">
        <v>100</v>
      </c>
      <c r="F594" s="214">
        <f t="shared" si="17"/>
        <v>0</v>
      </c>
      <c r="G594" s="219"/>
      <c r="H594" s="120"/>
      <c r="I594" s="120"/>
      <c r="J594" s="120"/>
      <c r="K594" s="120"/>
      <c r="L594" s="120"/>
      <c r="M594" s="120"/>
      <c r="N594" s="120"/>
      <c r="O594" s="120"/>
      <c r="P594" s="120"/>
      <c r="Q594" s="120"/>
      <c r="R594" s="120"/>
      <c r="S594" s="120"/>
      <c r="T594" s="120"/>
      <c r="U594" s="120"/>
      <c r="V594" s="120"/>
      <c r="W594" s="120"/>
      <c r="X594" s="120"/>
      <c r="Y594" s="120"/>
      <c r="Z594" s="120"/>
      <c r="AA594" s="120"/>
      <c r="AB594" s="120"/>
      <c r="AC594" s="120"/>
      <c r="AD594" s="120"/>
      <c r="AE594" s="120"/>
      <c r="AF594" s="120"/>
      <c r="AG594" s="120"/>
      <c r="AH594" s="120"/>
      <c r="AI594" s="120"/>
      <c r="AJ594" s="120"/>
      <c r="AK594" s="120"/>
      <c r="AL594" s="120"/>
      <c r="AM594" s="120"/>
      <c r="AN594" s="120"/>
      <c r="AO594" s="120"/>
      <c r="AP594" s="120"/>
      <c r="AQ594" s="120"/>
      <c r="AR594" s="120"/>
      <c r="AS594" s="120"/>
      <c r="AT594" s="120"/>
      <c r="AU594" s="120"/>
      <c r="AV594" s="120"/>
      <c r="AW594" s="120"/>
      <c r="AX594" s="120"/>
      <c r="AY594" s="120"/>
      <c r="AZ594" s="120"/>
      <c r="BA594" s="120"/>
      <c r="BB594" s="120"/>
      <c r="BC594" s="120"/>
      <c r="BD594" s="120"/>
      <c r="BE594" s="120"/>
      <c r="BF594" s="120"/>
      <c r="BG594" s="120"/>
      <c r="BH594" s="120"/>
      <c r="BI594" s="120"/>
      <c r="BJ594" s="120"/>
      <c r="BK594" s="120"/>
      <c r="BL594" s="120"/>
      <c r="BM594" s="120"/>
      <c r="BN594" s="120"/>
      <c r="BO594" s="120"/>
      <c r="BP594" s="120"/>
      <c r="BQ594" s="120"/>
      <c r="BR594" s="120"/>
      <c r="BS594" s="120"/>
      <c r="BT594" s="120"/>
      <c r="BU594" s="120"/>
      <c r="BV594" s="120"/>
      <c r="BW594" s="120"/>
      <c r="BX594" s="120"/>
      <c r="BY594" s="120"/>
      <c r="BZ594" s="120"/>
      <c r="CA594" s="120"/>
      <c r="CB594" s="120"/>
      <c r="CC594" s="120"/>
      <c r="CD594" s="120"/>
      <c r="CE594" s="120"/>
      <c r="CF594" s="120"/>
      <c r="CG594" s="120"/>
      <c r="CH594" s="120"/>
      <c r="CI594" s="120"/>
      <c r="CJ594" s="120"/>
      <c r="CK594" s="120"/>
      <c r="CL594" s="120"/>
      <c r="CM594" s="120"/>
      <c r="CN594" s="120"/>
      <c r="CO594" s="120"/>
      <c r="CP594" s="120"/>
      <c r="CQ594" s="120"/>
      <c r="CR594" s="120"/>
      <c r="CS594" s="120"/>
      <c r="CT594" s="120"/>
      <c r="CU594" s="120"/>
      <c r="CV594" s="120"/>
      <c r="CW594" s="120"/>
      <c r="CX594" s="120"/>
      <c r="CY594" s="120"/>
      <c r="CZ594" s="120"/>
      <c r="DA594" s="120"/>
      <c r="DB594" s="120"/>
      <c r="DC594" s="120"/>
      <c r="DD594" s="120"/>
      <c r="DE594" s="120"/>
      <c r="DF594" s="120"/>
      <c r="DG594" s="120"/>
      <c r="DH594" s="120"/>
      <c r="DI594" s="120"/>
      <c r="DJ594" s="120"/>
      <c r="DK594" s="120"/>
      <c r="DL594" s="120"/>
      <c r="DM594" s="120"/>
      <c r="DN594" s="120"/>
      <c r="DO594" s="120"/>
      <c r="DP594" s="120"/>
      <c r="DQ594" s="120"/>
      <c r="DR594" s="120"/>
      <c r="DS594" s="120"/>
      <c r="DT594" s="120"/>
      <c r="DU594" s="120"/>
      <c r="DV594" s="120"/>
      <c r="DW594" s="120"/>
      <c r="DX594" s="120"/>
      <c r="DY594" s="120"/>
      <c r="DZ594" s="120"/>
      <c r="EA594" s="120"/>
      <c r="EB594" s="120"/>
      <c r="EC594" s="120"/>
      <c r="ED594" s="120"/>
      <c r="EE594" s="120"/>
      <c r="EF594" s="120"/>
      <c r="EG594" s="120"/>
      <c r="EH594" s="120"/>
      <c r="EI594" s="120"/>
      <c r="EJ594" s="120"/>
      <c r="EK594" s="120"/>
      <c r="EL594" s="120"/>
      <c r="EM594" s="120"/>
      <c r="EN594" s="120"/>
      <c r="EO594" s="120"/>
      <c r="EP594" s="120"/>
      <c r="EQ594" s="120"/>
      <c r="ER594" s="120"/>
      <c r="ES594" s="120"/>
      <c r="ET594" s="120"/>
      <c r="EU594" s="120"/>
      <c r="EV594" s="120"/>
      <c r="EW594" s="120"/>
      <c r="EX594" s="120"/>
      <c r="EY594" s="120"/>
      <c r="EZ594" s="120"/>
      <c r="FA594" s="120"/>
      <c r="FB594" s="120"/>
      <c r="FC594" s="120"/>
      <c r="FD594" s="120"/>
      <c r="FE594" s="120"/>
      <c r="FF594" s="120"/>
      <c r="FG594" s="120"/>
      <c r="FH594" s="120"/>
      <c r="FI594" s="120"/>
      <c r="FJ594" s="120"/>
      <c r="FK594" s="120"/>
      <c r="FL594" s="120"/>
      <c r="FM594" s="120"/>
      <c r="FN594" s="120"/>
      <c r="FO594" s="120"/>
      <c r="FP594" s="120"/>
      <c r="FQ594" s="120"/>
      <c r="FR594" s="120"/>
      <c r="FS594" s="120"/>
      <c r="FT594" s="120"/>
      <c r="FU594" s="120"/>
      <c r="FV594" s="120"/>
      <c r="FW594" s="120"/>
      <c r="FX594" s="120"/>
      <c r="FY594" s="120"/>
      <c r="FZ594" s="120"/>
      <c r="GA594" s="120"/>
      <c r="GB594" s="120"/>
      <c r="GC594" s="120"/>
      <c r="GD594" s="120"/>
      <c r="GE594" s="120"/>
      <c r="GF594" s="120"/>
      <c r="GG594" s="120"/>
      <c r="GH594" s="120"/>
      <c r="GI594" s="120"/>
      <c r="GJ594" s="120"/>
      <c r="GK594" s="120"/>
      <c r="GL594" s="120"/>
      <c r="GM594" s="120"/>
      <c r="GN594" s="120"/>
      <c r="GO594" s="120"/>
      <c r="GP594" s="120"/>
      <c r="GQ594" s="120"/>
      <c r="GR594" s="120"/>
      <c r="GS594" s="120"/>
      <c r="GT594" s="120"/>
      <c r="GU594" s="120"/>
      <c r="GV594" s="120"/>
      <c r="GW594" s="120"/>
      <c r="GX594" s="120"/>
      <c r="GY594" s="120"/>
      <c r="GZ594" s="120"/>
      <c r="HA594" s="120"/>
      <c r="HB594" s="120"/>
      <c r="HC594" s="120"/>
      <c r="HD594" s="120"/>
      <c r="HE594" s="120"/>
      <c r="HF594" s="120"/>
      <c r="HG594" s="120"/>
      <c r="HH594" s="120"/>
      <c r="HI594" s="120"/>
      <c r="HJ594" s="120"/>
      <c r="HK594" s="120"/>
      <c r="HL594" s="120"/>
      <c r="HM594" s="120"/>
      <c r="HN594" s="120"/>
      <c r="HO594" s="120"/>
      <c r="HP594" s="120"/>
      <c r="HQ594" s="120"/>
      <c r="HR594" s="120"/>
      <c r="HS594" s="120"/>
      <c r="HT594" s="120"/>
      <c r="HU594" s="120"/>
      <c r="HV594" s="120"/>
      <c r="HW594" s="120"/>
      <c r="HX594" s="120"/>
      <c r="HY594" s="120"/>
      <c r="HZ594" s="120"/>
      <c r="IA594" s="120"/>
      <c r="IB594" s="120"/>
      <c r="IC594" s="120"/>
      <c r="ID594" s="120"/>
      <c r="IE594" s="120"/>
      <c r="IF594" s="120"/>
      <c r="IG594" s="120"/>
      <c r="IH594" s="120"/>
      <c r="II594" s="120"/>
      <c r="IJ594" s="120"/>
      <c r="IK594" s="120"/>
      <c r="IL594" s="120"/>
      <c r="IM594" s="120"/>
      <c r="IN594" s="120"/>
      <c r="IO594" s="120"/>
      <c r="IP594" s="120"/>
      <c r="IQ594" s="120"/>
      <c r="IR594" s="120"/>
      <c r="IS594" s="120"/>
      <c r="IT594" s="120"/>
      <c r="IU594" s="120"/>
      <c r="IV594" s="120"/>
    </row>
    <row r="595" ht="27" customHeight="1" spans="1:256">
      <c r="A595" s="216"/>
      <c r="B595" s="220"/>
      <c r="C595" s="217" t="s">
        <v>809</v>
      </c>
      <c r="D595" s="218">
        <v>300</v>
      </c>
      <c r="E595" s="218">
        <v>200</v>
      </c>
      <c r="F595" s="214">
        <f t="shared" si="17"/>
        <v>-100</v>
      </c>
      <c r="G595" s="219"/>
      <c r="H595" s="120"/>
      <c r="I595" s="120"/>
      <c r="J595" s="120"/>
      <c r="K595" s="120"/>
      <c r="L595" s="120"/>
      <c r="M595" s="120"/>
      <c r="N595" s="120"/>
      <c r="O595" s="120"/>
      <c r="P595" s="120"/>
      <c r="Q595" s="120"/>
      <c r="R595" s="120"/>
      <c r="S595" s="120"/>
      <c r="T595" s="120"/>
      <c r="U595" s="120"/>
      <c r="V595" s="120"/>
      <c r="W595" s="120"/>
      <c r="X595" s="120"/>
      <c r="Y595" s="120"/>
      <c r="Z595" s="120"/>
      <c r="AA595" s="120"/>
      <c r="AB595" s="120"/>
      <c r="AC595" s="120"/>
      <c r="AD595" s="120"/>
      <c r="AE595" s="120"/>
      <c r="AF595" s="120"/>
      <c r="AG595" s="120"/>
      <c r="AH595" s="120"/>
      <c r="AI595" s="120"/>
      <c r="AJ595" s="120"/>
      <c r="AK595" s="120"/>
      <c r="AL595" s="120"/>
      <c r="AM595" s="120"/>
      <c r="AN595" s="120"/>
      <c r="AO595" s="120"/>
      <c r="AP595" s="120"/>
      <c r="AQ595" s="120"/>
      <c r="AR595" s="120"/>
      <c r="AS595" s="120"/>
      <c r="AT595" s="120"/>
      <c r="AU595" s="120"/>
      <c r="AV595" s="120"/>
      <c r="AW595" s="120"/>
      <c r="AX595" s="120"/>
      <c r="AY595" s="120"/>
      <c r="AZ595" s="120"/>
      <c r="BA595" s="120"/>
      <c r="BB595" s="120"/>
      <c r="BC595" s="120"/>
      <c r="BD595" s="120"/>
      <c r="BE595" s="120"/>
      <c r="BF595" s="120"/>
      <c r="BG595" s="120"/>
      <c r="BH595" s="120"/>
      <c r="BI595" s="120"/>
      <c r="BJ595" s="120"/>
      <c r="BK595" s="120"/>
      <c r="BL595" s="120"/>
      <c r="BM595" s="120"/>
      <c r="BN595" s="120"/>
      <c r="BO595" s="120"/>
      <c r="BP595" s="120"/>
      <c r="BQ595" s="120"/>
      <c r="BR595" s="120"/>
      <c r="BS595" s="120"/>
      <c r="BT595" s="120"/>
      <c r="BU595" s="120"/>
      <c r="BV595" s="120"/>
      <c r="BW595" s="120"/>
      <c r="BX595" s="120"/>
      <c r="BY595" s="120"/>
      <c r="BZ595" s="120"/>
      <c r="CA595" s="120"/>
      <c r="CB595" s="120"/>
      <c r="CC595" s="120"/>
      <c r="CD595" s="120"/>
      <c r="CE595" s="120"/>
      <c r="CF595" s="120"/>
      <c r="CG595" s="120"/>
      <c r="CH595" s="120"/>
      <c r="CI595" s="120"/>
      <c r="CJ595" s="120"/>
      <c r="CK595" s="120"/>
      <c r="CL595" s="120"/>
      <c r="CM595" s="120"/>
      <c r="CN595" s="120"/>
      <c r="CO595" s="120"/>
      <c r="CP595" s="120"/>
      <c r="CQ595" s="120"/>
      <c r="CR595" s="120"/>
      <c r="CS595" s="120"/>
      <c r="CT595" s="120"/>
      <c r="CU595" s="120"/>
      <c r="CV595" s="120"/>
      <c r="CW595" s="120"/>
      <c r="CX595" s="120"/>
      <c r="CY595" s="120"/>
      <c r="CZ595" s="120"/>
      <c r="DA595" s="120"/>
      <c r="DB595" s="120"/>
      <c r="DC595" s="120"/>
      <c r="DD595" s="120"/>
      <c r="DE595" s="120"/>
      <c r="DF595" s="120"/>
      <c r="DG595" s="120"/>
      <c r="DH595" s="120"/>
      <c r="DI595" s="120"/>
      <c r="DJ595" s="120"/>
      <c r="DK595" s="120"/>
      <c r="DL595" s="120"/>
      <c r="DM595" s="120"/>
      <c r="DN595" s="120"/>
      <c r="DO595" s="120"/>
      <c r="DP595" s="120"/>
      <c r="DQ595" s="120"/>
      <c r="DR595" s="120"/>
      <c r="DS595" s="120"/>
      <c r="DT595" s="120"/>
      <c r="DU595" s="120"/>
      <c r="DV595" s="120"/>
      <c r="DW595" s="120"/>
      <c r="DX595" s="120"/>
      <c r="DY595" s="120"/>
      <c r="DZ595" s="120"/>
      <c r="EA595" s="120"/>
      <c r="EB595" s="120"/>
      <c r="EC595" s="120"/>
      <c r="ED595" s="120"/>
      <c r="EE595" s="120"/>
      <c r="EF595" s="120"/>
      <c r="EG595" s="120"/>
      <c r="EH595" s="120"/>
      <c r="EI595" s="120"/>
      <c r="EJ595" s="120"/>
      <c r="EK595" s="120"/>
      <c r="EL595" s="120"/>
      <c r="EM595" s="120"/>
      <c r="EN595" s="120"/>
      <c r="EO595" s="120"/>
      <c r="EP595" s="120"/>
      <c r="EQ595" s="120"/>
      <c r="ER595" s="120"/>
      <c r="ES595" s="120"/>
      <c r="ET595" s="120"/>
      <c r="EU595" s="120"/>
      <c r="EV595" s="120"/>
      <c r="EW595" s="120"/>
      <c r="EX595" s="120"/>
      <c r="EY595" s="120"/>
      <c r="EZ595" s="120"/>
      <c r="FA595" s="120"/>
      <c r="FB595" s="120"/>
      <c r="FC595" s="120"/>
      <c r="FD595" s="120"/>
      <c r="FE595" s="120"/>
      <c r="FF595" s="120"/>
      <c r="FG595" s="120"/>
      <c r="FH595" s="120"/>
      <c r="FI595" s="120"/>
      <c r="FJ595" s="120"/>
      <c r="FK595" s="120"/>
      <c r="FL595" s="120"/>
      <c r="FM595" s="120"/>
      <c r="FN595" s="120"/>
      <c r="FO595" s="120"/>
      <c r="FP595" s="120"/>
      <c r="FQ595" s="120"/>
      <c r="FR595" s="120"/>
      <c r="FS595" s="120"/>
      <c r="FT595" s="120"/>
      <c r="FU595" s="120"/>
      <c r="FV595" s="120"/>
      <c r="FW595" s="120"/>
      <c r="FX595" s="120"/>
      <c r="FY595" s="120"/>
      <c r="FZ595" s="120"/>
      <c r="GA595" s="120"/>
      <c r="GB595" s="120"/>
      <c r="GC595" s="120"/>
      <c r="GD595" s="120"/>
      <c r="GE595" s="120"/>
      <c r="GF595" s="120"/>
      <c r="GG595" s="120"/>
      <c r="GH595" s="120"/>
      <c r="GI595" s="120"/>
      <c r="GJ595" s="120"/>
      <c r="GK595" s="120"/>
      <c r="GL595" s="120"/>
      <c r="GM595" s="120"/>
      <c r="GN595" s="120"/>
      <c r="GO595" s="120"/>
      <c r="GP595" s="120"/>
      <c r="GQ595" s="120"/>
      <c r="GR595" s="120"/>
      <c r="GS595" s="120"/>
      <c r="GT595" s="120"/>
      <c r="GU595" s="120"/>
      <c r="GV595" s="120"/>
      <c r="GW595" s="120"/>
      <c r="GX595" s="120"/>
      <c r="GY595" s="120"/>
      <c r="GZ595" s="120"/>
      <c r="HA595" s="120"/>
      <c r="HB595" s="120"/>
      <c r="HC595" s="120"/>
      <c r="HD595" s="120"/>
      <c r="HE595" s="120"/>
      <c r="HF595" s="120"/>
      <c r="HG595" s="120"/>
      <c r="HH595" s="120"/>
      <c r="HI595" s="120"/>
      <c r="HJ595" s="120"/>
      <c r="HK595" s="120"/>
      <c r="HL595" s="120"/>
      <c r="HM595" s="120"/>
      <c r="HN595" s="120"/>
      <c r="HO595" s="120"/>
      <c r="HP595" s="120"/>
      <c r="HQ595" s="120"/>
      <c r="HR595" s="120"/>
      <c r="HS595" s="120"/>
      <c r="HT595" s="120"/>
      <c r="HU595" s="120"/>
      <c r="HV595" s="120"/>
      <c r="HW595" s="120"/>
      <c r="HX595" s="120"/>
      <c r="HY595" s="120"/>
      <c r="HZ595" s="120"/>
      <c r="IA595" s="120"/>
      <c r="IB595" s="120"/>
      <c r="IC595" s="120"/>
      <c r="ID595" s="120"/>
      <c r="IE595" s="120"/>
      <c r="IF595" s="120"/>
      <c r="IG595" s="120"/>
      <c r="IH595" s="120"/>
      <c r="II595" s="120"/>
      <c r="IJ595" s="120"/>
      <c r="IK595" s="120"/>
      <c r="IL595" s="120"/>
      <c r="IM595" s="120"/>
      <c r="IN595" s="120"/>
      <c r="IO595" s="120"/>
      <c r="IP595" s="120"/>
      <c r="IQ595" s="120"/>
      <c r="IR595" s="120"/>
      <c r="IS595" s="120"/>
      <c r="IT595" s="120"/>
      <c r="IU595" s="120"/>
      <c r="IV595" s="120"/>
    </row>
    <row r="596" ht="27" customHeight="1" spans="1:256">
      <c r="A596" s="216"/>
      <c r="B596" s="220"/>
      <c r="C596" s="135" t="s">
        <v>810</v>
      </c>
      <c r="D596" s="218">
        <v>5</v>
      </c>
      <c r="E596" s="218">
        <v>5</v>
      </c>
      <c r="F596" s="214">
        <f t="shared" si="17"/>
        <v>0</v>
      </c>
      <c r="G596" s="134"/>
      <c r="H596" s="120"/>
      <c r="I596" s="120"/>
      <c r="J596" s="120"/>
      <c r="K596" s="120"/>
      <c r="L596" s="120"/>
      <c r="M596" s="120"/>
      <c r="N596" s="120"/>
      <c r="O596" s="120"/>
      <c r="P596" s="120"/>
      <c r="Q596" s="120"/>
      <c r="R596" s="120"/>
      <c r="S596" s="120"/>
      <c r="T596" s="120"/>
      <c r="U596" s="120"/>
      <c r="V596" s="120"/>
      <c r="W596" s="120"/>
      <c r="X596" s="120"/>
      <c r="Y596" s="120"/>
      <c r="Z596" s="120"/>
      <c r="AA596" s="120"/>
      <c r="AB596" s="120"/>
      <c r="AC596" s="120"/>
      <c r="AD596" s="120"/>
      <c r="AE596" s="120"/>
      <c r="AF596" s="120"/>
      <c r="AG596" s="120"/>
      <c r="AH596" s="120"/>
      <c r="AI596" s="120"/>
      <c r="AJ596" s="120"/>
      <c r="AK596" s="120"/>
      <c r="AL596" s="120"/>
      <c r="AM596" s="120"/>
      <c r="AN596" s="120"/>
      <c r="AO596" s="120"/>
      <c r="AP596" s="120"/>
      <c r="AQ596" s="120"/>
      <c r="AR596" s="120"/>
      <c r="AS596" s="120"/>
      <c r="AT596" s="120"/>
      <c r="AU596" s="120"/>
      <c r="AV596" s="120"/>
      <c r="AW596" s="120"/>
      <c r="AX596" s="120"/>
      <c r="AY596" s="120"/>
      <c r="AZ596" s="120"/>
      <c r="BA596" s="120"/>
      <c r="BB596" s="120"/>
      <c r="BC596" s="120"/>
      <c r="BD596" s="120"/>
      <c r="BE596" s="120"/>
      <c r="BF596" s="120"/>
      <c r="BG596" s="120"/>
      <c r="BH596" s="120"/>
      <c r="BI596" s="120"/>
      <c r="BJ596" s="120"/>
      <c r="BK596" s="120"/>
      <c r="BL596" s="120"/>
      <c r="BM596" s="120"/>
      <c r="BN596" s="120"/>
      <c r="BO596" s="120"/>
      <c r="BP596" s="120"/>
      <c r="BQ596" s="120"/>
      <c r="BR596" s="120"/>
      <c r="BS596" s="120"/>
      <c r="BT596" s="120"/>
      <c r="BU596" s="120"/>
      <c r="BV596" s="120"/>
      <c r="BW596" s="120"/>
      <c r="BX596" s="120"/>
      <c r="BY596" s="120"/>
      <c r="BZ596" s="120"/>
      <c r="CA596" s="120"/>
      <c r="CB596" s="120"/>
      <c r="CC596" s="120"/>
      <c r="CD596" s="120"/>
      <c r="CE596" s="120"/>
      <c r="CF596" s="120"/>
      <c r="CG596" s="120"/>
      <c r="CH596" s="120"/>
      <c r="CI596" s="120"/>
      <c r="CJ596" s="120"/>
      <c r="CK596" s="120"/>
      <c r="CL596" s="120"/>
      <c r="CM596" s="120"/>
      <c r="CN596" s="120"/>
      <c r="CO596" s="120"/>
      <c r="CP596" s="120"/>
      <c r="CQ596" s="120"/>
      <c r="CR596" s="120"/>
      <c r="CS596" s="120"/>
      <c r="CT596" s="120"/>
      <c r="CU596" s="120"/>
      <c r="CV596" s="120"/>
      <c r="CW596" s="120"/>
      <c r="CX596" s="120"/>
      <c r="CY596" s="120"/>
      <c r="CZ596" s="120"/>
      <c r="DA596" s="120"/>
      <c r="DB596" s="120"/>
      <c r="DC596" s="120"/>
      <c r="DD596" s="120"/>
      <c r="DE596" s="120"/>
      <c r="DF596" s="120"/>
      <c r="DG596" s="120"/>
      <c r="DH596" s="120"/>
      <c r="DI596" s="120"/>
      <c r="DJ596" s="120"/>
      <c r="DK596" s="120"/>
      <c r="DL596" s="120"/>
      <c r="DM596" s="120"/>
      <c r="DN596" s="120"/>
      <c r="DO596" s="120"/>
      <c r="DP596" s="120"/>
      <c r="DQ596" s="120"/>
      <c r="DR596" s="120"/>
      <c r="DS596" s="120"/>
      <c r="DT596" s="120"/>
      <c r="DU596" s="120"/>
      <c r="DV596" s="120"/>
      <c r="DW596" s="120"/>
      <c r="DX596" s="120"/>
      <c r="DY596" s="120"/>
      <c r="DZ596" s="120"/>
      <c r="EA596" s="120"/>
      <c r="EB596" s="120"/>
      <c r="EC596" s="120"/>
      <c r="ED596" s="120"/>
      <c r="EE596" s="120"/>
      <c r="EF596" s="120"/>
      <c r="EG596" s="120"/>
      <c r="EH596" s="120"/>
      <c r="EI596" s="120"/>
      <c r="EJ596" s="120"/>
      <c r="EK596" s="120"/>
      <c r="EL596" s="120"/>
      <c r="EM596" s="120"/>
      <c r="EN596" s="120"/>
      <c r="EO596" s="120"/>
      <c r="EP596" s="120"/>
      <c r="EQ596" s="120"/>
      <c r="ER596" s="120"/>
      <c r="ES596" s="120"/>
      <c r="ET596" s="120"/>
      <c r="EU596" s="120"/>
      <c r="EV596" s="120"/>
      <c r="EW596" s="120"/>
      <c r="EX596" s="120"/>
      <c r="EY596" s="120"/>
      <c r="EZ596" s="120"/>
      <c r="FA596" s="120"/>
      <c r="FB596" s="120"/>
      <c r="FC596" s="120"/>
      <c r="FD596" s="120"/>
      <c r="FE596" s="120"/>
      <c r="FF596" s="120"/>
      <c r="FG596" s="120"/>
      <c r="FH596" s="120"/>
      <c r="FI596" s="120"/>
      <c r="FJ596" s="120"/>
      <c r="FK596" s="120"/>
      <c r="FL596" s="120"/>
      <c r="FM596" s="120"/>
      <c r="FN596" s="120"/>
      <c r="FO596" s="120"/>
      <c r="FP596" s="120"/>
      <c r="FQ596" s="120"/>
      <c r="FR596" s="120"/>
      <c r="FS596" s="120"/>
      <c r="FT596" s="120"/>
      <c r="FU596" s="120"/>
      <c r="FV596" s="120"/>
      <c r="FW596" s="120"/>
      <c r="FX596" s="120"/>
      <c r="FY596" s="120"/>
      <c r="FZ596" s="120"/>
      <c r="GA596" s="120"/>
      <c r="GB596" s="120"/>
      <c r="GC596" s="120"/>
      <c r="GD596" s="120"/>
      <c r="GE596" s="120"/>
      <c r="GF596" s="120"/>
      <c r="GG596" s="120"/>
      <c r="GH596" s="120"/>
      <c r="GI596" s="120"/>
      <c r="GJ596" s="120"/>
      <c r="GK596" s="120"/>
      <c r="GL596" s="120"/>
      <c r="GM596" s="120"/>
      <c r="GN596" s="120"/>
      <c r="GO596" s="120"/>
      <c r="GP596" s="120"/>
      <c r="GQ596" s="120"/>
      <c r="GR596" s="120"/>
      <c r="GS596" s="120"/>
      <c r="GT596" s="120"/>
      <c r="GU596" s="120"/>
      <c r="GV596" s="120"/>
      <c r="GW596" s="120"/>
      <c r="GX596" s="120"/>
      <c r="GY596" s="120"/>
      <c r="GZ596" s="120"/>
      <c r="HA596" s="120"/>
      <c r="HB596" s="120"/>
      <c r="HC596" s="120"/>
      <c r="HD596" s="120"/>
      <c r="HE596" s="120"/>
      <c r="HF596" s="120"/>
      <c r="HG596" s="120"/>
      <c r="HH596" s="120"/>
      <c r="HI596" s="120"/>
      <c r="HJ596" s="120"/>
      <c r="HK596" s="120"/>
      <c r="HL596" s="120"/>
      <c r="HM596" s="120"/>
      <c r="HN596" s="120"/>
      <c r="HO596" s="120"/>
      <c r="HP596" s="120"/>
      <c r="HQ596" s="120"/>
      <c r="HR596" s="120"/>
      <c r="HS596" s="120"/>
      <c r="HT596" s="120"/>
      <c r="HU596" s="120"/>
      <c r="HV596" s="120"/>
      <c r="HW596" s="120"/>
      <c r="HX596" s="120"/>
      <c r="HY596" s="120"/>
      <c r="HZ596" s="120"/>
      <c r="IA596" s="120"/>
      <c r="IB596" s="120"/>
      <c r="IC596" s="120"/>
      <c r="ID596" s="120"/>
      <c r="IE596" s="120"/>
      <c r="IF596" s="120"/>
      <c r="IG596" s="120"/>
      <c r="IH596" s="120"/>
      <c r="II596" s="120"/>
      <c r="IJ596" s="120"/>
      <c r="IK596" s="120"/>
      <c r="IL596" s="120"/>
      <c r="IM596" s="120"/>
      <c r="IN596" s="120"/>
      <c r="IO596" s="120"/>
      <c r="IP596" s="120"/>
      <c r="IQ596" s="120"/>
      <c r="IR596" s="120"/>
      <c r="IS596" s="120"/>
      <c r="IT596" s="120"/>
      <c r="IU596" s="120"/>
      <c r="IV596" s="120"/>
    </row>
    <row r="597" ht="27" customHeight="1" spans="1:256">
      <c r="A597" s="216"/>
      <c r="B597" s="220"/>
      <c r="C597" s="135" t="s">
        <v>811</v>
      </c>
      <c r="D597" s="218">
        <v>1.5</v>
      </c>
      <c r="E597" s="218">
        <v>1.5</v>
      </c>
      <c r="F597" s="214">
        <f t="shared" si="17"/>
        <v>0</v>
      </c>
      <c r="G597" s="134"/>
      <c r="H597" s="120"/>
      <c r="I597" s="120"/>
      <c r="J597" s="120"/>
      <c r="K597" s="120"/>
      <c r="L597" s="120"/>
      <c r="M597" s="120"/>
      <c r="N597" s="120"/>
      <c r="O597" s="120"/>
      <c r="P597" s="120"/>
      <c r="Q597" s="120"/>
      <c r="R597" s="120"/>
      <c r="S597" s="120"/>
      <c r="T597" s="120"/>
      <c r="U597" s="120"/>
      <c r="V597" s="120"/>
      <c r="W597" s="120"/>
      <c r="X597" s="120"/>
      <c r="Y597" s="120"/>
      <c r="Z597" s="120"/>
      <c r="AA597" s="120"/>
      <c r="AB597" s="120"/>
      <c r="AC597" s="120"/>
      <c r="AD597" s="120"/>
      <c r="AE597" s="120"/>
      <c r="AF597" s="120"/>
      <c r="AG597" s="120"/>
      <c r="AH597" s="120"/>
      <c r="AI597" s="120"/>
      <c r="AJ597" s="120"/>
      <c r="AK597" s="120"/>
      <c r="AL597" s="120"/>
      <c r="AM597" s="120"/>
      <c r="AN597" s="120"/>
      <c r="AO597" s="120"/>
      <c r="AP597" s="120"/>
      <c r="AQ597" s="120"/>
      <c r="AR597" s="120"/>
      <c r="AS597" s="120"/>
      <c r="AT597" s="120"/>
      <c r="AU597" s="120"/>
      <c r="AV597" s="120"/>
      <c r="AW597" s="120"/>
      <c r="AX597" s="120"/>
      <c r="AY597" s="120"/>
      <c r="AZ597" s="120"/>
      <c r="BA597" s="120"/>
      <c r="BB597" s="120"/>
      <c r="BC597" s="120"/>
      <c r="BD597" s="120"/>
      <c r="BE597" s="120"/>
      <c r="BF597" s="120"/>
      <c r="BG597" s="120"/>
      <c r="BH597" s="120"/>
      <c r="BI597" s="120"/>
      <c r="BJ597" s="120"/>
      <c r="BK597" s="120"/>
      <c r="BL597" s="120"/>
      <c r="BM597" s="120"/>
      <c r="BN597" s="120"/>
      <c r="BO597" s="120"/>
      <c r="BP597" s="120"/>
      <c r="BQ597" s="120"/>
      <c r="BR597" s="120"/>
      <c r="BS597" s="120"/>
      <c r="BT597" s="120"/>
      <c r="BU597" s="120"/>
      <c r="BV597" s="120"/>
      <c r="BW597" s="120"/>
      <c r="BX597" s="120"/>
      <c r="BY597" s="120"/>
      <c r="BZ597" s="120"/>
      <c r="CA597" s="120"/>
      <c r="CB597" s="120"/>
      <c r="CC597" s="120"/>
      <c r="CD597" s="120"/>
      <c r="CE597" s="120"/>
      <c r="CF597" s="120"/>
      <c r="CG597" s="120"/>
      <c r="CH597" s="120"/>
      <c r="CI597" s="120"/>
      <c r="CJ597" s="120"/>
      <c r="CK597" s="120"/>
      <c r="CL597" s="120"/>
      <c r="CM597" s="120"/>
      <c r="CN597" s="120"/>
      <c r="CO597" s="120"/>
      <c r="CP597" s="120"/>
      <c r="CQ597" s="120"/>
      <c r="CR597" s="120"/>
      <c r="CS597" s="120"/>
      <c r="CT597" s="120"/>
      <c r="CU597" s="120"/>
      <c r="CV597" s="120"/>
      <c r="CW597" s="120"/>
      <c r="CX597" s="120"/>
      <c r="CY597" s="120"/>
      <c r="CZ597" s="120"/>
      <c r="DA597" s="120"/>
      <c r="DB597" s="120"/>
      <c r="DC597" s="120"/>
      <c r="DD597" s="120"/>
      <c r="DE597" s="120"/>
      <c r="DF597" s="120"/>
      <c r="DG597" s="120"/>
      <c r="DH597" s="120"/>
      <c r="DI597" s="120"/>
      <c r="DJ597" s="120"/>
      <c r="DK597" s="120"/>
      <c r="DL597" s="120"/>
      <c r="DM597" s="120"/>
      <c r="DN597" s="120"/>
      <c r="DO597" s="120"/>
      <c r="DP597" s="120"/>
      <c r="DQ597" s="120"/>
      <c r="DR597" s="120"/>
      <c r="DS597" s="120"/>
      <c r="DT597" s="120"/>
      <c r="DU597" s="120"/>
      <c r="DV597" s="120"/>
      <c r="DW597" s="120"/>
      <c r="DX597" s="120"/>
      <c r="DY597" s="120"/>
      <c r="DZ597" s="120"/>
      <c r="EA597" s="120"/>
      <c r="EB597" s="120"/>
      <c r="EC597" s="120"/>
      <c r="ED597" s="120"/>
      <c r="EE597" s="120"/>
      <c r="EF597" s="120"/>
      <c r="EG597" s="120"/>
      <c r="EH597" s="120"/>
      <c r="EI597" s="120"/>
      <c r="EJ597" s="120"/>
      <c r="EK597" s="120"/>
      <c r="EL597" s="120"/>
      <c r="EM597" s="120"/>
      <c r="EN597" s="120"/>
      <c r="EO597" s="120"/>
      <c r="EP597" s="120"/>
      <c r="EQ597" s="120"/>
      <c r="ER597" s="120"/>
      <c r="ES597" s="120"/>
      <c r="ET597" s="120"/>
      <c r="EU597" s="120"/>
      <c r="EV597" s="120"/>
      <c r="EW597" s="120"/>
      <c r="EX597" s="120"/>
      <c r="EY597" s="120"/>
      <c r="EZ597" s="120"/>
      <c r="FA597" s="120"/>
      <c r="FB597" s="120"/>
      <c r="FC597" s="120"/>
      <c r="FD597" s="120"/>
      <c r="FE597" s="120"/>
      <c r="FF597" s="120"/>
      <c r="FG597" s="120"/>
      <c r="FH597" s="120"/>
      <c r="FI597" s="120"/>
      <c r="FJ597" s="120"/>
      <c r="FK597" s="120"/>
      <c r="FL597" s="120"/>
      <c r="FM597" s="120"/>
      <c r="FN597" s="120"/>
      <c r="FO597" s="120"/>
      <c r="FP597" s="120"/>
      <c r="FQ597" s="120"/>
      <c r="FR597" s="120"/>
      <c r="FS597" s="120"/>
      <c r="FT597" s="120"/>
      <c r="FU597" s="120"/>
      <c r="FV597" s="120"/>
      <c r="FW597" s="120"/>
      <c r="FX597" s="120"/>
      <c r="FY597" s="120"/>
      <c r="FZ597" s="120"/>
      <c r="GA597" s="120"/>
      <c r="GB597" s="120"/>
      <c r="GC597" s="120"/>
      <c r="GD597" s="120"/>
      <c r="GE597" s="120"/>
      <c r="GF597" s="120"/>
      <c r="GG597" s="120"/>
      <c r="GH597" s="120"/>
      <c r="GI597" s="120"/>
      <c r="GJ597" s="120"/>
      <c r="GK597" s="120"/>
      <c r="GL597" s="120"/>
      <c r="GM597" s="120"/>
      <c r="GN597" s="120"/>
      <c r="GO597" s="120"/>
      <c r="GP597" s="120"/>
      <c r="GQ597" s="120"/>
      <c r="GR597" s="120"/>
      <c r="GS597" s="120"/>
      <c r="GT597" s="120"/>
      <c r="GU597" s="120"/>
      <c r="GV597" s="120"/>
      <c r="GW597" s="120"/>
      <c r="GX597" s="120"/>
      <c r="GY597" s="120"/>
      <c r="GZ597" s="120"/>
      <c r="HA597" s="120"/>
      <c r="HB597" s="120"/>
      <c r="HC597" s="120"/>
      <c r="HD597" s="120"/>
      <c r="HE597" s="120"/>
      <c r="HF597" s="120"/>
      <c r="HG597" s="120"/>
      <c r="HH597" s="120"/>
      <c r="HI597" s="120"/>
      <c r="HJ597" s="120"/>
      <c r="HK597" s="120"/>
      <c r="HL597" s="120"/>
      <c r="HM597" s="120"/>
      <c r="HN597" s="120"/>
      <c r="HO597" s="120"/>
      <c r="HP597" s="120"/>
      <c r="HQ597" s="120"/>
      <c r="HR597" s="120"/>
      <c r="HS597" s="120"/>
      <c r="HT597" s="120"/>
      <c r="HU597" s="120"/>
      <c r="HV597" s="120"/>
      <c r="HW597" s="120"/>
      <c r="HX597" s="120"/>
      <c r="HY597" s="120"/>
      <c r="HZ597" s="120"/>
      <c r="IA597" s="120"/>
      <c r="IB597" s="120"/>
      <c r="IC597" s="120"/>
      <c r="ID597" s="120"/>
      <c r="IE597" s="120"/>
      <c r="IF597" s="120"/>
      <c r="IG597" s="120"/>
      <c r="IH597" s="120"/>
      <c r="II597" s="120"/>
      <c r="IJ597" s="120"/>
      <c r="IK597" s="120"/>
      <c r="IL597" s="120"/>
      <c r="IM597" s="120"/>
      <c r="IN597" s="120"/>
      <c r="IO597" s="120"/>
      <c r="IP597" s="120"/>
      <c r="IQ597" s="120"/>
      <c r="IR597" s="120"/>
      <c r="IS597" s="120"/>
      <c r="IT597" s="120"/>
      <c r="IU597" s="120"/>
      <c r="IV597" s="120"/>
    </row>
    <row r="598" ht="27" customHeight="1" spans="1:256">
      <c r="A598" s="216"/>
      <c r="B598" s="220"/>
      <c r="C598" s="135" t="s">
        <v>812</v>
      </c>
      <c r="D598" s="218"/>
      <c r="E598" s="218">
        <v>8</v>
      </c>
      <c r="F598" s="214">
        <f t="shared" si="17"/>
        <v>8</v>
      </c>
      <c r="G598" s="134" t="s">
        <v>735</v>
      </c>
      <c r="H598" s="120"/>
      <c r="I598" s="120"/>
      <c r="J598" s="120"/>
      <c r="K598" s="120"/>
      <c r="L598" s="120"/>
      <c r="M598" s="120"/>
      <c r="N598" s="120"/>
      <c r="O598" s="120"/>
      <c r="P598" s="120"/>
      <c r="Q598" s="120"/>
      <c r="R598" s="120"/>
      <c r="S598" s="120"/>
      <c r="T598" s="120"/>
      <c r="U598" s="120"/>
      <c r="V598" s="120"/>
      <c r="W598" s="120"/>
      <c r="X598" s="120"/>
      <c r="Y598" s="120"/>
      <c r="Z598" s="120"/>
      <c r="AA598" s="120"/>
      <c r="AB598" s="120"/>
      <c r="AC598" s="120"/>
      <c r="AD598" s="120"/>
      <c r="AE598" s="120"/>
      <c r="AF598" s="120"/>
      <c r="AG598" s="120"/>
      <c r="AH598" s="120"/>
      <c r="AI598" s="120"/>
      <c r="AJ598" s="120"/>
      <c r="AK598" s="120"/>
      <c r="AL598" s="120"/>
      <c r="AM598" s="120"/>
      <c r="AN598" s="120"/>
      <c r="AO598" s="120"/>
      <c r="AP598" s="120"/>
      <c r="AQ598" s="120"/>
      <c r="AR598" s="120"/>
      <c r="AS598" s="120"/>
      <c r="AT598" s="120"/>
      <c r="AU598" s="120"/>
      <c r="AV598" s="120"/>
      <c r="AW598" s="120"/>
      <c r="AX598" s="120"/>
      <c r="AY598" s="120"/>
      <c r="AZ598" s="120"/>
      <c r="BA598" s="120"/>
      <c r="BB598" s="120"/>
      <c r="BC598" s="120"/>
      <c r="BD598" s="120"/>
      <c r="BE598" s="120"/>
      <c r="BF598" s="120"/>
      <c r="BG598" s="120"/>
      <c r="BH598" s="120"/>
      <c r="BI598" s="120"/>
      <c r="BJ598" s="120"/>
      <c r="BK598" s="120"/>
      <c r="BL598" s="120"/>
      <c r="BM598" s="120"/>
      <c r="BN598" s="120"/>
      <c r="BO598" s="120"/>
      <c r="BP598" s="120"/>
      <c r="BQ598" s="120"/>
      <c r="BR598" s="120"/>
      <c r="BS598" s="120"/>
      <c r="BT598" s="120"/>
      <c r="BU598" s="120"/>
      <c r="BV598" s="120"/>
      <c r="BW598" s="120"/>
      <c r="BX598" s="120"/>
      <c r="BY598" s="120"/>
      <c r="BZ598" s="120"/>
      <c r="CA598" s="120"/>
      <c r="CB598" s="120"/>
      <c r="CC598" s="120"/>
      <c r="CD598" s="120"/>
      <c r="CE598" s="120"/>
      <c r="CF598" s="120"/>
      <c r="CG598" s="120"/>
      <c r="CH598" s="120"/>
      <c r="CI598" s="120"/>
      <c r="CJ598" s="120"/>
      <c r="CK598" s="120"/>
      <c r="CL598" s="120"/>
      <c r="CM598" s="120"/>
      <c r="CN598" s="120"/>
      <c r="CO598" s="120"/>
      <c r="CP598" s="120"/>
      <c r="CQ598" s="120"/>
      <c r="CR598" s="120"/>
      <c r="CS598" s="120"/>
      <c r="CT598" s="120"/>
      <c r="CU598" s="120"/>
      <c r="CV598" s="120"/>
      <c r="CW598" s="120"/>
      <c r="CX598" s="120"/>
      <c r="CY598" s="120"/>
      <c r="CZ598" s="120"/>
      <c r="DA598" s="120"/>
      <c r="DB598" s="120"/>
      <c r="DC598" s="120"/>
      <c r="DD598" s="120"/>
      <c r="DE598" s="120"/>
      <c r="DF598" s="120"/>
      <c r="DG598" s="120"/>
      <c r="DH598" s="120"/>
      <c r="DI598" s="120"/>
      <c r="DJ598" s="120"/>
      <c r="DK598" s="120"/>
      <c r="DL598" s="120"/>
      <c r="DM598" s="120"/>
      <c r="DN598" s="120"/>
      <c r="DO598" s="120"/>
      <c r="DP598" s="120"/>
      <c r="DQ598" s="120"/>
      <c r="DR598" s="120"/>
      <c r="DS598" s="120"/>
      <c r="DT598" s="120"/>
      <c r="DU598" s="120"/>
      <c r="DV598" s="120"/>
      <c r="DW598" s="120"/>
      <c r="DX598" s="120"/>
      <c r="DY598" s="120"/>
      <c r="DZ598" s="120"/>
      <c r="EA598" s="120"/>
      <c r="EB598" s="120"/>
      <c r="EC598" s="120"/>
      <c r="ED598" s="120"/>
      <c r="EE598" s="120"/>
      <c r="EF598" s="120"/>
      <c r="EG598" s="120"/>
      <c r="EH598" s="120"/>
      <c r="EI598" s="120"/>
      <c r="EJ598" s="120"/>
      <c r="EK598" s="120"/>
      <c r="EL598" s="120"/>
      <c r="EM598" s="120"/>
      <c r="EN598" s="120"/>
      <c r="EO598" s="120"/>
      <c r="EP598" s="120"/>
      <c r="EQ598" s="120"/>
      <c r="ER598" s="120"/>
      <c r="ES598" s="120"/>
      <c r="ET598" s="120"/>
      <c r="EU598" s="120"/>
      <c r="EV598" s="120"/>
      <c r="EW598" s="120"/>
      <c r="EX598" s="120"/>
      <c r="EY598" s="120"/>
      <c r="EZ598" s="120"/>
      <c r="FA598" s="120"/>
      <c r="FB598" s="120"/>
      <c r="FC598" s="120"/>
      <c r="FD598" s="120"/>
      <c r="FE598" s="120"/>
      <c r="FF598" s="120"/>
      <c r="FG598" s="120"/>
      <c r="FH598" s="120"/>
      <c r="FI598" s="120"/>
      <c r="FJ598" s="120"/>
      <c r="FK598" s="120"/>
      <c r="FL598" s="120"/>
      <c r="FM598" s="120"/>
      <c r="FN598" s="120"/>
      <c r="FO598" s="120"/>
      <c r="FP598" s="120"/>
      <c r="FQ598" s="120"/>
      <c r="FR598" s="120"/>
      <c r="FS598" s="120"/>
      <c r="FT598" s="120"/>
      <c r="FU598" s="120"/>
      <c r="FV598" s="120"/>
      <c r="FW598" s="120"/>
      <c r="FX598" s="120"/>
      <c r="FY598" s="120"/>
      <c r="FZ598" s="120"/>
      <c r="GA598" s="120"/>
      <c r="GB598" s="120"/>
      <c r="GC598" s="120"/>
      <c r="GD598" s="120"/>
      <c r="GE598" s="120"/>
      <c r="GF598" s="120"/>
      <c r="GG598" s="120"/>
      <c r="GH598" s="120"/>
      <c r="GI598" s="120"/>
      <c r="GJ598" s="120"/>
      <c r="GK598" s="120"/>
      <c r="GL598" s="120"/>
      <c r="GM598" s="120"/>
      <c r="GN598" s="120"/>
      <c r="GO598" s="120"/>
      <c r="GP598" s="120"/>
      <c r="GQ598" s="120"/>
      <c r="GR598" s="120"/>
      <c r="GS598" s="120"/>
      <c r="GT598" s="120"/>
      <c r="GU598" s="120"/>
      <c r="GV598" s="120"/>
      <c r="GW598" s="120"/>
      <c r="GX598" s="120"/>
      <c r="GY598" s="120"/>
      <c r="GZ598" s="120"/>
      <c r="HA598" s="120"/>
      <c r="HB598" s="120"/>
      <c r="HC598" s="120"/>
      <c r="HD598" s="120"/>
      <c r="HE598" s="120"/>
      <c r="HF598" s="120"/>
      <c r="HG598" s="120"/>
      <c r="HH598" s="120"/>
      <c r="HI598" s="120"/>
      <c r="HJ598" s="120"/>
      <c r="HK598" s="120"/>
      <c r="HL598" s="120"/>
      <c r="HM598" s="120"/>
      <c r="HN598" s="120"/>
      <c r="HO598" s="120"/>
      <c r="HP598" s="120"/>
      <c r="HQ598" s="120"/>
      <c r="HR598" s="120"/>
      <c r="HS598" s="120"/>
      <c r="HT598" s="120"/>
      <c r="HU598" s="120"/>
      <c r="HV598" s="120"/>
      <c r="HW598" s="120"/>
      <c r="HX598" s="120"/>
      <c r="HY598" s="120"/>
      <c r="HZ598" s="120"/>
      <c r="IA598" s="120"/>
      <c r="IB598" s="120"/>
      <c r="IC598" s="120"/>
      <c r="ID598" s="120"/>
      <c r="IE598" s="120"/>
      <c r="IF598" s="120"/>
      <c r="IG598" s="120"/>
      <c r="IH598" s="120"/>
      <c r="II598" s="120"/>
      <c r="IJ598" s="120"/>
      <c r="IK598" s="120"/>
      <c r="IL598" s="120"/>
      <c r="IM598" s="120"/>
      <c r="IN598" s="120"/>
      <c r="IO598" s="120"/>
      <c r="IP598" s="120"/>
      <c r="IQ598" s="120"/>
      <c r="IR598" s="120"/>
      <c r="IS598" s="120"/>
      <c r="IT598" s="120"/>
      <c r="IU598" s="120"/>
      <c r="IV598" s="120"/>
    </row>
    <row r="599" ht="27" customHeight="1" spans="1:256">
      <c r="A599" s="216"/>
      <c r="B599" s="220"/>
      <c r="C599" s="217" t="s">
        <v>162</v>
      </c>
      <c r="D599" s="218">
        <v>100</v>
      </c>
      <c r="E599" s="218">
        <v>120</v>
      </c>
      <c r="F599" s="214">
        <f t="shared" si="17"/>
        <v>20</v>
      </c>
      <c r="G599" s="134" t="s">
        <v>163</v>
      </c>
      <c r="H599" s="120"/>
      <c r="I599" s="120"/>
      <c r="J599" s="120"/>
      <c r="K599" s="120"/>
      <c r="L599" s="120"/>
      <c r="M599" s="120"/>
      <c r="N599" s="120"/>
      <c r="O599" s="120"/>
      <c r="P599" s="120"/>
      <c r="Q599" s="120"/>
      <c r="R599" s="120"/>
      <c r="S599" s="120"/>
      <c r="T599" s="120"/>
      <c r="U599" s="120"/>
      <c r="V599" s="120"/>
      <c r="W599" s="120"/>
      <c r="X599" s="120"/>
      <c r="Y599" s="120"/>
      <c r="Z599" s="120"/>
      <c r="AA599" s="120"/>
      <c r="AB599" s="120"/>
      <c r="AC599" s="120"/>
      <c r="AD599" s="120"/>
      <c r="AE599" s="120"/>
      <c r="AF599" s="120"/>
      <c r="AG599" s="120"/>
      <c r="AH599" s="120"/>
      <c r="AI599" s="120"/>
      <c r="AJ599" s="120"/>
      <c r="AK599" s="120"/>
      <c r="AL599" s="120"/>
      <c r="AM599" s="120"/>
      <c r="AN599" s="120"/>
      <c r="AO599" s="120"/>
      <c r="AP599" s="120"/>
      <c r="AQ599" s="120"/>
      <c r="AR599" s="120"/>
      <c r="AS599" s="120"/>
      <c r="AT599" s="120"/>
      <c r="AU599" s="120"/>
      <c r="AV599" s="120"/>
      <c r="AW599" s="120"/>
      <c r="AX599" s="120"/>
      <c r="AY599" s="120"/>
      <c r="AZ599" s="120"/>
      <c r="BA599" s="120"/>
      <c r="BB599" s="120"/>
      <c r="BC599" s="120"/>
      <c r="BD599" s="120"/>
      <c r="BE599" s="120"/>
      <c r="BF599" s="120"/>
      <c r="BG599" s="120"/>
      <c r="BH599" s="120"/>
      <c r="BI599" s="120"/>
      <c r="BJ599" s="120"/>
      <c r="BK599" s="120"/>
      <c r="BL599" s="120"/>
      <c r="BM599" s="120"/>
      <c r="BN599" s="120"/>
      <c r="BO599" s="120"/>
      <c r="BP599" s="120"/>
      <c r="BQ599" s="120"/>
      <c r="BR599" s="120"/>
      <c r="BS599" s="120"/>
      <c r="BT599" s="120"/>
      <c r="BU599" s="120"/>
      <c r="BV599" s="120"/>
      <c r="BW599" s="120"/>
      <c r="BX599" s="120"/>
      <c r="BY599" s="120"/>
      <c r="BZ599" s="120"/>
      <c r="CA599" s="120"/>
      <c r="CB599" s="120"/>
      <c r="CC599" s="120"/>
      <c r="CD599" s="120"/>
      <c r="CE599" s="120"/>
      <c r="CF599" s="120"/>
      <c r="CG599" s="120"/>
      <c r="CH599" s="120"/>
      <c r="CI599" s="120"/>
      <c r="CJ599" s="120"/>
      <c r="CK599" s="120"/>
      <c r="CL599" s="120"/>
      <c r="CM599" s="120"/>
      <c r="CN599" s="120"/>
      <c r="CO599" s="120"/>
      <c r="CP599" s="120"/>
      <c r="CQ599" s="120"/>
      <c r="CR599" s="120"/>
      <c r="CS599" s="120"/>
      <c r="CT599" s="120"/>
      <c r="CU599" s="120"/>
      <c r="CV599" s="120"/>
      <c r="CW599" s="120"/>
      <c r="CX599" s="120"/>
      <c r="CY599" s="120"/>
      <c r="CZ599" s="120"/>
      <c r="DA599" s="120"/>
      <c r="DB599" s="120"/>
      <c r="DC599" s="120"/>
      <c r="DD599" s="120"/>
      <c r="DE599" s="120"/>
      <c r="DF599" s="120"/>
      <c r="DG599" s="120"/>
      <c r="DH599" s="120"/>
      <c r="DI599" s="120"/>
      <c r="DJ599" s="120"/>
      <c r="DK599" s="120"/>
      <c r="DL599" s="120"/>
      <c r="DM599" s="120"/>
      <c r="DN599" s="120"/>
      <c r="DO599" s="120"/>
      <c r="DP599" s="120"/>
      <c r="DQ599" s="120"/>
      <c r="DR599" s="120"/>
      <c r="DS599" s="120"/>
      <c r="DT599" s="120"/>
      <c r="DU599" s="120"/>
      <c r="DV599" s="120"/>
      <c r="DW599" s="120"/>
      <c r="DX599" s="120"/>
      <c r="DY599" s="120"/>
      <c r="DZ599" s="120"/>
      <c r="EA599" s="120"/>
      <c r="EB599" s="120"/>
      <c r="EC599" s="120"/>
      <c r="ED599" s="120"/>
      <c r="EE599" s="120"/>
      <c r="EF599" s="120"/>
      <c r="EG599" s="120"/>
      <c r="EH599" s="120"/>
      <c r="EI599" s="120"/>
      <c r="EJ599" s="120"/>
      <c r="EK599" s="120"/>
      <c r="EL599" s="120"/>
      <c r="EM599" s="120"/>
      <c r="EN599" s="120"/>
      <c r="EO599" s="120"/>
      <c r="EP599" s="120"/>
      <c r="EQ599" s="120"/>
      <c r="ER599" s="120"/>
      <c r="ES599" s="120"/>
      <c r="ET599" s="120"/>
      <c r="EU599" s="120"/>
      <c r="EV599" s="120"/>
      <c r="EW599" s="120"/>
      <c r="EX599" s="120"/>
      <c r="EY599" s="120"/>
      <c r="EZ599" s="120"/>
      <c r="FA599" s="120"/>
      <c r="FB599" s="120"/>
      <c r="FC599" s="120"/>
      <c r="FD599" s="120"/>
      <c r="FE599" s="120"/>
      <c r="FF599" s="120"/>
      <c r="FG599" s="120"/>
      <c r="FH599" s="120"/>
      <c r="FI599" s="120"/>
      <c r="FJ599" s="120"/>
      <c r="FK599" s="120"/>
      <c r="FL599" s="120"/>
      <c r="FM599" s="120"/>
      <c r="FN599" s="120"/>
      <c r="FO599" s="120"/>
      <c r="FP599" s="120"/>
      <c r="FQ599" s="120"/>
      <c r="FR599" s="120"/>
      <c r="FS599" s="120"/>
      <c r="FT599" s="120"/>
      <c r="FU599" s="120"/>
      <c r="FV599" s="120"/>
      <c r="FW599" s="120"/>
      <c r="FX599" s="120"/>
      <c r="FY599" s="120"/>
      <c r="FZ599" s="120"/>
      <c r="GA599" s="120"/>
      <c r="GB599" s="120"/>
      <c r="GC599" s="120"/>
      <c r="GD599" s="120"/>
      <c r="GE599" s="120"/>
      <c r="GF599" s="120"/>
      <c r="GG599" s="120"/>
      <c r="GH599" s="120"/>
      <c r="GI599" s="120"/>
      <c r="GJ599" s="120"/>
      <c r="GK599" s="120"/>
      <c r="GL599" s="120"/>
      <c r="GM599" s="120"/>
      <c r="GN599" s="120"/>
      <c r="GO599" s="120"/>
      <c r="GP599" s="120"/>
      <c r="GQ599" s="120"/>
      <c r="GR599" s="120"/>
      <c r="GS599" s="120"/>
      <c r="GT599" s="120"/>
      <c r="GU599" s="120"/>
      <c r="GV599" s="120"/>
      <c r="GW599" s="120"/>
      <c r="GX599" s="120"/>
      <c r="GY599" s="120"/>
      <c r="GZ599" s="120"/>
      <c r="HA599" s="120"/>
      <c r="HB599" s="120"/>
      <c r="HC599" s="120"/>
      <c r="HD599" s="120"/>
      <c r="HE599" s="120"/>
      <c r="HF599" s="120"/>
      <c r="HG599" s="120"/>
      <c r="HH599" s="120"/>
      <c r="HI599" s="120"/>
      <c r="HJ599" s="120"/>
      <c r="HK599" s="120"/>
      <c r="HL599" s="120"/>
      <c r="HM599" s="120"/>
      <c r="HN599" s="120"/>
      <c r="HO599" s="120"/>
      <c r="HP599" s="120"/>
      <c r="HQ599" s="120"/>
      <c r="HR599" s="120"/>
      <c r="HS599" s="120"/>
      <c r="HT599" s="120"/>
      <c r="HU599" s="120"/>
      <c r="HV599" s="120"/>
      <c r="HW599" s="120"/>
      <c r="HX599" s="120"/>
      <c r="HY599" s="120"/>
      <c r="HZ599" s="120"/>
      <c r="IA599" s="120"/>
      <c r="IB599" s="120"/>
      <c r="IC599" s="120"/>
      <c r="ID599" s="120"/>
      <c r="IE599" s="120"/>
      <c r="IF599" s="120"/>
      <c r="IG599" s="120"/>
      <c r="IH599" s="120"/>
      <c r="II599" s="120"/>
      <c r="IJ599" s="120"/>
      <c r="IK599" s="120"/>
      <c r="IL599" s="120"/>
      <c r="IM599" s="120"/>
      <c r="IN599" s="120"/>
      <c r="IO599" s="120"/>
      <c r="IP599" s="120"/>
      <c r="IQ599" s="120"/>
      <c r="IR599" s="120"/>
      <c r="IS599" s="120"/>
      <c r="IT599" s="120"/>
      <c r="IU599" s="120"/>
      <c r="IV599" s="120"/>
    </row>
    <row r="600" ht="27" customHeight="1" spans="1:256">
      <c r="A600" s="216"/>
      <c r="B600" s="220"/>
      <c r="C600" s="135" t="s">
        <v>813</v>
      </c>
      <c r="D600" s="136">
        <v>337.4</v>
      </c>
      <c r="E600" s="136">
        <v>337.4</v>
      </c>
      <c r="F600" s="214">
        <f t="shared" si="17"/>
        <v>0</v>
      </c>
      <c r="G600" s="134" t="s">
        <v>775</v>
      </c>
      <c r="H600" s="120"/>
      <c r="I600" s="120"/>
      <c r="J600" s="120"/>
      <c r="K600" s="120"/>
      <c r="L600" s="120"/>
      <c r="M600" s="120"/>
      <c r="N600" s="120"/>
      <c r="O600" s="120"/>
      <c r="P600" s="120"/>
      <c r="Q600" s="120"/>
      <c r="R600" s="120"/>
      <c r="S600" s="120"/>
      <c r="T600" s="120"/>
      <c r="U600" s="120"/>
      <c r="V600" s="120"/>
      <c r="W600" s="120"/>
      <c r="X600" s="120"/>
      <c r="Y600" s="120"/>
      <c r="Z600" s="120"/>
      <c r="AA600" s="120"/>
      <c r="AB600" s="120"/>
      <c r="AC600" s="120"/>
      <c r="AD600" s="120"/>
      <c r="AE600" s="120"/>
      <c r="AF600" s="120"/>
      <c r="AG600" s="120"/>
      <c r="AH600" s="120"/>
      <c r="AI600" s="120"/>
      <c r="AJ600" s="120"/>
      <c r="AK600" s="120"/>
      <c r="AL600" s="120"/>
      <c r="AM600" s="120"/>
      <c r="AN600" s="120"/>
      <c r="AO600" s="120"/>
      <c r="AP600" s="120"/>
      <c r="AQ600" s="120"/>
      <c r="AR600" s="120"/>
      <c r="AS600" s="120"/>
      <c r="AT600" s="120"/>
      <c r="AU600" s="120"/>
      <c r="AV600" s="120"/>
      <c r="AW600" s="120"/>
      <c r="AX600" s="120"/>
      <c r="AY600" s="120"/>
      <c r="AZ600" s="120"/>
      <c r="BA600" s="120"/>
      <c r="BB600" s="120"/>
      <c r="BC600" s="120"/>
      <c r="BD600" s="120"/>
      <c r="BE600" s="120"/>
      <c r="BF600" s="120"/>
      <c r="BG600" s="120"/>
      <c r="BH600" s="120"/>
      <c r="BI600" s="120"/>
      <c r="BJ600" s="120"/>
      <c r="BK600" s="120"/>
      <c r="BL600" s="120"/>
      <c r="BM600" s="120"/>
      <c r="BN600" s="120"/>
      <c r="BO600" s="120"/>
      <c r="BP600" s="120"/>
      <c r="BQ600" s="120"/>
      <c r="BR600" s="120"/>
      <c r="BS600" s="120"/>
      <c r="BT600" s="120"/>
      <c r="BU600" s="120"/>
      <c r="BV600" s="120"/>
      <c r="BW600" s="120"/>
      <c r="BX600" s="120"/>
      <c r="BY600" s="120"/>
      <c r="BZ600" s="120"/>
      <c r="CA600" s="120"/>
      <c r="CB600" s="120"/>
      <c r="CC600" s="120"/>
      <c r="CD600" s="120"/>
      <c r="CE600" s="120"/>
      <c r="CF600" s="120"/>
      <c r="CG600" s="120"/>
      <c r="CH600" s="120"/>
      <c r="CI600" s="120"/>
      <c r="CJ600" s="120"/>
      <c r="CK600" s="120"/>
      <c r="CL600" s="120"/>
      <c r="CM600" s="120"/>
      <c r="CN600" s="120"/>
      <c r="CO600" s="120"/>
      <c r="CP600" s="120"/>
      <c r="CQ600" s="120"/>
      <c r="CR600" s="120"/>
      <c r="CS600" s="120"/>
      <c r="CT600" s="120"/>
      <c r="CU600" s="120"/>
      <c r="CV600" s="120"/>
      <c r="CW600" s="120"/>
      <c r="CX600" s="120"/>
      <c r="CY600" s="120"/>
      <c r="CZ600" s="120"/>
      <c r="DA600" s="120"/>
      <c r="DB600" s="120"/>
      <c r="DC600" s="120"/>
      <c r="DD600" s="120"/>
      <c r="DE600" s="120"/>
      <c r="DF600" s="120"/>
      <c r="DG600" s="120"/>
      <c r="DH600" s="120"/>
      <c r="DI600" s="120"/>
      <c r="DJ600" s="120"/>
      <c r="DK600" s="120"/>
      <c r="DL600" s="120"/>
      <c r="DM600" s="120"/>
      <c r="DN600" s="120"/>
      <c r="DO600" s="120"/>
      <c r="DP600" s="120"/>
      <c r="DQ600" s="120"/>
      <c r="DR600" s="120"/>
      <c r="DS600" s="120"/>
      <c r="DT600" s="120"/>
      <c r="DU600" s="120"/>
      <c r="DV600" s="120"/>
      <c r="DW600" s="120"/>
      <c r="DX600" s="120"/>
      <c r="DY600" s="120"/>
      <c r="DZ600" s="120"/>
      <c r="EA600" s="120"/>
      <c r="EB600" s="120"/>
      <c r="EC600" s="120"/>
      <c r="ED600" s="120"/>
      <c r="EE600" s="120"/>
      <c r="EF600" s="120"/>
      <c r="EG600" s="120"/>
      <c r="EH600" s="120"/>
      <c r="EI600" s="120"/>
      <c r="EJ600" s="120"/>
      <c r="EK600" s="120"/>
      <c r="EL600" s="120"/>
      <c r="EM600" s="120"/>
      <c r="EN600" s="120"/>
      <c r="EO600" s="120"/>
      <c r="EP600" s="120"/>
      <c r="EQ600" s="120"/>
      <c r="ER600" s="120"/>
      <c r="ES600" s="120"/>
      <c r="ET600" s="120"/>
      <c r="EU600" s="120"/>
      <c r="EV600" s="120"/>
      <c r="EW600" s="120"/>
      <c r="EX600" s="120"/>
      <c r="EY600" s="120"/>
      <c r="EZ600" s="120"/>
      <c r="FA600" s="120"/>
      <c r="FB600" s="120"/>
      <c r="FC600" s="120"/>
      <c r="FD600" s="120"/>
      <c r="FE600" s="120"/>
      <c r="FF600" s="120"/>
      <c r="FG600" s="120"/>
      <c r="FH600" s="120"/>
      <c r="FI600" s="120"/>
      <c r="FJ600" s="120"/>
      <c r="FK600" s="120"/>
      <c r="FL600" s="120"/>
      <c r="FM600" s="120"/>
      <c r="FN600" s="120"/>
      <c r="FO600" s="120"/>
      <c r="FP600" s="120"/>
      <c r="FQ600" s="120"/>
      <c r="FR600" s="120"/>
      <c r="FS600" s="120"/>
      <c r="FT600" s="120"/>
      <c r="FU600" s="120"/>
      <c r="FV600" s="120"/>
      <c r="FW600" s="120"/>
      <c r="FX600" s="120"/>
      <c r="FY600" s="120"/>
      <c r="FZ600" s="120"/>
      <c r="GA600" s="120"/>
      <c r="GB600" s="120"/>
      <c r="GC600" s="120"/>
      <c r="GD600" s="120"/>
      <c r="GE600" s="120"/>
      <c r="GF600" s="120"/>
      <c r="GG600" s="120"/>
      <c r="GH600" s="120"/>
      <c r="GI600" s="120"/>
      <c r="GJ600" s="120"/>
      <c r="GK600" s="120"/>
      <c r="GL600" s="120"/>
      <c r="GM600" s="120"/>
      <c r="GN600" s="120"/>
      <c r="GO600" s="120"/>
      <c r="GP600" s="120"/>
      <c r="GQ600" s="120"/>
      <c r="GR600" s="120"/>
      <c r="GS600" s="120"/>
      <c r="GT600" s="120"/>
      <c r="GU600" s="120"/>
      <c r="GV600" s="120"/>
      <c r="GW600" s="120"/>
      <c r="GX600" s="120"/>
      <c r="GY600" s="120"/>
      <c r="GZ600" s="120"/>
      <c r="HA600" s="120"/>
      <c r="HB600" s="120"/>
      <c r="HC600" s="120"/>
      <c r="HD600" s="120"/>
      <c r="HE600" s="120"/>
      <c r="HF600" s="120"/>
      <c r="HG600" s="120"/>
      <c r="HH600" s="120"/>
      <c r="HI600" s="120"/>
      <c r="HJ600" s="120"/>
      <c r="HK600" s="120"/>
      <c r="HL600" s="120"/>
      <c r="HM600" s="120"/>
      <c r="HN600" s="120"/>
      <c r="HO600" s="120"/>
      <c r="HP600" s="120"/>
      <c r="HQ600" s="120"/>
      <c r="HR600" s="120"/>
      <c r="HS600" s="120"/>
      <c r="HT600" s="120"/>
      <c r="HU600" s="120"/>
      <c r="HV600" s="120"/>
      <c r="HW600" s="120"/>
      <c r="HX600" s="120"/>
      <c r="HY600" s="120"/>
      <c r="HZ600" s="120"/>
      <c r="IA600" s="120"/>
      <c r="IB600" s="120"/>
      <c r="IC600" s="120"/>
      <c r="ID600" s="120"/>
      <c r="IE600" s="120"/>
      <c r="IF600" s="120"/>
      <c r="IG600" s="120"/>
      <c r="IH600" s="120"/>
      <c r="II600" s="120"/>
      <c r="IJ600" s="120"/>
      <c r="IK600" s="120"/>
      <c r="IL600" s="120"/>
      <c r="IM600" s="120"/>
      <c r="IN600" s="120"/>
      <c r="IO600" s="120"/>
      <c r="IP600" s="120"/>
      <c r="IQ600" s="120"/>
      <c r="IR600" s="120"/>
      <c r="IS600" s="120"/>
      <c r="IT600" s="120"/>
      <c r="IU600" s="120"/>
      <c r="IV600" s="120"/>
    </row>
    <row r="601" ht="27" customHeight="1" spans="1:256">
      <c r="A601" s="216" t="s">
        <v>814</v>
      </c>
      <c r="B601" s="212">
        <v>1</v>
      </c>
      <c r="C601" s="213" t="s">
        <v>144</v>
      </c>
      <c r="D601" s="147">
        <f>SUM(D602:D605)</f>
        <v>55.53</v>
      </c>
      <c r="E601" s="147">
        <f>SUM(E602:E605)</f>
        <v>55.53</v>
      </c>
      <c r="F601" s="214">
        <f t="shared" ref="F601:F645" si="18">E601-D601</f>
        <v>0</v>
      </c>
      <c r="G601" s="219"/>
      <c r="H601" s="120"/>
      <c r="I601" s="120"/>
      <c r="J601" s="120"/>
      <c r="K601" s="120"/>
      <c r="L601" s="120"/>
      <c r="M601" s="120"/>
      <c r="N601" s="120"/>
      <c r="O601" s="120"/>
      <c r="P601" s="120"/>
      <c r="Q601" s="120"/>
      <c r="R601" s="120"/>
      <c r="S601" s="120"/>
      <c r="T601" s="120"/>
      <c r="U601" s="120"/>
      <c r="V601" s="120"/>
      <c r="W601" s="120"/>
      <c r="X601" s="120"/>
      <c r="Y601" s="120"/>
      <c r="Z601" s="120"/>
      <c r="AA601" s="120"/>
      <c r="AB601" s="120"/>
      <c r="AC601" s="120"/>
      <c r="AD601" s="120"/>
      <c r="AE601" s="120"/>
      <c r="AF601" s="120"/>
      <c r="AG601" s="120"/>
      <c r="AH601" s="120"/>
      <c r="AI601" s="120"/>
      <c r="AJ601" s="120"/>
      <c r="AK601" s="120"/>
      <c r="AL601" s="120"/>
      <c r="AM601" s="120"/>
      <c r="AN601" s="120"/>
      <c r="AO601" s="120"/>
      <c r="AP601" s="120"/>
      <c r="AQ601" s="120"/>
      <c r="AR601" s="120"/>
      <c r="AS601" s="120"/>
      <c r="AT601" s="120"/>
      <c r="AU601" s="120"/>
      <c r="AV601" s="120"/>
      <c r="AW601" s="120"/>
      <c r="AX601" s="120"/>
      <c r="AY601" s="120"/>
      <c r="AZ601" s="120"/>
      <c r="BA601" s="120"/>
      <c r="BB601" s="120"/>
      <c r="BC601" s="120"/>
      <c r="BD601" s="120"/>
      <c r="BE601" s="120"/>
      <c r="BF601" s="120"/>
      <c r="BG601" s="120"/>
      <c r="BH601" s="120"/>
      <c r="BI601" s="120"/>
      <c r="BJ601" s="120"/>
      <c r="BK601" s="120"/>
      <c r="BL601" s="120"/>
      <c r="BM601" s="120"/>
      <c r="BN601" s="120"/>
      <c r="BO601" s="120"/>
      <c r="BP601" s="120"/>
      <c r="BQ601" s="120"/>
      <c r="BR601" s="120"/>
      <c r="BS601" s="120"/>
      <c r="BT601" s="120"/>
      <c r="BU601" s="120"/>
      <c r="BV601" s="120"/>
      <c r="BW601" s="120"/>
      <c r="BX601" s="120"/>
      <c r="BY601" s="120"/>
      <c r="BZ601" s="120"/>
      <c r="CA601" s="120"/>
      <c r="CB601" s="120"/>
      <c r="CC601" s="120"/>
      <c r="CD601" s="120"/>
      <c r="CE601" s="120"/>
      <c r="CF601" s="120"/>
      <c r="CG601" s="120"/>
      <c r="CH601" s="120"/>
      <c r="CI601" s="120"/>
      <c r="CJ601" s="120"/>
      <c r="CK601" s="120"/>
      <c r="CL601" s="120"/>
      <c r="CM601" s="120"/>
      <c r="CN601" s="120"/>
      <c r="CO601" s="120"/>
      <c r="CP601" s="120"/>
      <c r="CQ601" s="120"/>
      <c r="CR601" s="120"/>
      <c r="CS601" s="120"/>
      <c r="CT601" s="120"/>
      <c r="CU601" s="120"/>
      <c r="CV601" s="120"/>
      <c r="CW601" s="120"/>
      <c r="CX601" s="120"/>
      <c r="CY601" s="120"/>
      <c r="CZ601" s="120"/>
      <c r="DA601" s="120"/>
      <c r="DB601" s="120"/>
      <c r="DC601" s="120"/>
      <c r="DD601" s="120"/>
      <c r="DE601" s="120"/>
      <c r="DF601" s="120"/>
      <c r="DG601" s="120"/>
      <c r="DH601" s="120"/>
      <c r="DI601" s="120"/>
      <c r="DJ601" s="120"/>
      <c r="DK601" s="120"/>
      <c r="DL601" s="120"/>
      <c r="DM601" s="120"/>
      <c r="DN601" s="120"/>
      <c r="DO601" s="120"/>
      <c r="DP601" s="120"/>
      <c r="DQ601" s="120"/>
      <c r="DR601" s="120"/>
      <c r="DS601" s="120"/>
      <c r="DT601" s="120"/>
      <c r="DU601" s="120"/>
      <c r="DV601" s="120"/>
      <c r="DW601" s="120"/>
      <c r="DX601" s="120"/>
      <c r="DY601" s="120"/>
      <c r="DZ601" s="120"/>
      <c r="EA601" s="120"/>
      <c r="EB601" s="120"/>
      <c r="EC601" s="120"/>
      <c r="ED601" s="120"/>
      <c r="EE601" s="120"/>
      <c r="EF601" s="120"/>
      <c r="EG601" s="120"/>
      <c r="EH601" s="120"/>
      <c r="EI601" s="120"/>
      <c r="EJ601" s="120"/>
      <c r="EK601" s="120"/>
      <c r="EL601" s="120"/>
      <c r="EM601" s="120"/>
      <c r="EN601" s="120"/>
      <c r="EO601" s="120"/>
      <c r="EP601" s="120"/>
      <c r="EQ601" s="120"/>
      <c r="ER601" s="120"/>
      <c r="ES601" s="120"/>
      <c r="ET601" s="120"/>
      <c r="EU601" s="120"/>
      <c r="EV601" s="120"/>
      <c r="EW601" s="120"/>
      <c r="EX601" s="120"/>
      <c r="EY601" s="120"/>
      <c r="EZ601" s="120"/>
      <c r="FA601" s="120"/>
      <c r="FB601" s="120"/>
      <c r="FC601" s="120"/>
      <c r="FD601" s="120"/>
      <c r="FE601" s="120"/>
      <c r="FF601" s="120"/>
      <c r="FG601" s="120"/>
      <c r="FH601" s="120"/>
      <c r="FI601" s="120"/>
      <c r="FJ601" s="120"/>
      <c r="FK601" s="120"/>
      <c r="FL601" s="120"/>
      <c r="FM601" s="120"/>
      <c r="FN601" s="120"/>
      <c r="FO601" s="120"/>
      <c r="FP601" s="120"/>
      <c r="FQ601" s="120"/>
      <c r="FR601" s="120"/>
      <c r="FS601" s="120"/>
      <c r="FT601" s="120"/>
      <c r="FU601" s="120"/>
      <c r="FV601" s="120"/>
      <c r="FW601" s="120"/>
      <c r="FX601" s="120"/>
      <c r="FY601" s="120"/>
      <c r="FZ601" s="120"/>
      <c r="GA601" s="120"/>
      <c r="GB601" s="120"/>
      <c r="GC601" s="120"/>
      <c r="GD601" s="120"/>
      <c r="GE601" s="120"/>
      <c r="GF601" s="120"/>
      <c r="GG601" s="120"/>
      <c r="GH601" s="120"/>
      <c r="GI601" s="120"/>
      <c r="GJ601" s="120"/>
      <c r="GK601" s="120"/>
      <c r="GL601" s="120"/>
      <c r="GM601" s="120"/>
      <c r="GN601" s="120"/>
      <c r="GO601" s="120"/>
      <c r="GP601" s="120"/>
      <c r="GQ601" s="120"/>
      <c r="GR601" s="120"/>
      <c r="GS601" s="120"/>
      <c r="GT601" s="120"/>
      <c r="GU601" s="120"/>
      <c r="GV601" s="120"/>
      <c r="GW601" s="120"/>
      <c r="GX601" s="120"/>
      <c r="GY601" s="120"/>
      <c r="GZ601" s="120"/>
      <c r="HA601" s="120"/>
      <c r="HB601" s="120"/>
      <c r="HC601" s="120"/>
      <c r="HD601" s="120"/>
      <c r="HE601" s="120"/>
      <c r="HF601" s="120"/>
      <c r="HG601" s="120"/>
      <c r="HH601" s="120"/>
      <c r="HI601" s="120"/>
      <c r="HJ601" s="120"/>
      <c r="HK601" s="120"/>
      <c r="HL601" s="120"/>
      <c r="HM601" s="120"/>
      <c r="HN601" s="120"/>
      <c r="HO601" s="120"/>
      <c r="HP601" s="120"/>
      <c r="HQ601" s="120"/>
      <c r="HR601" s="120"/>
      <c r="HS601" s="120"/>
      <c r="HT601" s="120"/>
      <c r="HU601" s="120"/>
      <c r="HV601" s="120"/>
      <c r="HW601" s="120"/>
      <c r="HX601" s="120"/>
      <c r="HY601" s="120"/>
      <c r="HZ601" s="120"/>
      <c r="IA601" s="120"/>
      <c r="IB601" s="120"/>
      <c r="IC601" s="120"/>
      <c r="ID601" s="120"/>
      <c r="IE601" s="120"/>
      <c r="IF601" s="120"/>
      <c r="IG601" s="120"/>
      <c r="IH601" s="120"/>
      <c r="II601" s="120"/>
      <c r="IJ601" s="120"/>
      <c r="IK601" s="120"/>
      <c r="IL601" s="120"/>
      <c r="IM601" s="120"/>
      <c r="IN601" s="120"/>
      <c r="IO601" s="120"/>
      <c r="IP601" s="120"/>
      <c r="IQ601" s="120"/>
      <c r="IR601" s="120"/>
      <c r="IS601" s="120"/>
      <c r="IT601" s="120"/>
      <c r="IU601" s="120"/>
      <c r="IV601" s="120"/>
    </row>
    <row r="602" ht="27" customHeight="1" spans="1:256">
      <c r="A602" s="216"/>
      <c r="B602" s="220"/>
      <c r="C602" s="217" t="s">
        <v>145</v>
      </c>
      <c r="D602" s="136">
        <v>0.96</v>
      </c>
      <c r="E602" s="136">
        <v>0.96</v>
      </c>
      <c r="F602" s="214">
        <f t="shared" si="18"/>
        <v>0</v>
      </c>
      <c r="G602" s="219"/>
      <c r="H602" s="120"/>
      <c r="I602" s="120"/>
      <c r="J602" s="120"/>
      <c r="K602" s="120"/>
      <c r="L602" s="120"/>
      <c r="M602" s="120"/>
      <c r="N602" s="120"/>
      <c r="O602" s="120"/>
      <c r="P602" s="120"/>
      <c r="Q602" s="120"/>
      <c r="R602" s="120"/>
      <c r="S602" s="120"/>
      <c r="T602" s="120"/>
      <c r="U602" s="120"/>
      <c r="V602" s="120"/>
      <c r="W602" s="120"/>
      <c r="X602" s="120"/>
      <c r="Y602" s="120"/>
      <c r="Z602" s="120"/>
      <c r="AA602" s="120"/>
      <c r="AB602" s="120"/>
      <c r="AC602" s="120"/>
      <c r="AD602" s="120"/>
      <c r="AE602" s="120"/>
      <c r="AF602" s="120"/>
      <c r="AG602" s="120"/>
      <c r="AH602" s="120"/>
      <c r="AI602" s="120"/>
      <c r="AJ602" s="120"/>
      <c r="AK602" s="120"/>
      <c r="AL602" s="120"/>
      <c r="AM602" s="120"/>
      <c r="AN602" s="120"/>
      <c r="AO602" s="120"/>
      <c r="AP602" s="120"/>
      <c r="AQ602" s="120"/>
      <c r="AR602" s="120"/>
      <c r="AS602" s="120"/>
      <c r="AT602" s="120"/>
      <c r="AU602" s="120"/>
      <c r="AV602" s="120"/>
      <c r="AW602" s="120"/>
      <c r="AX602" s="120"/>
      <c r="AY602" s="120"/>
      <c r="AZ602" s="120"/>
      <c r="BA602" s="120"/>
      <c r="BB602" s="120"/>
      <c r="BC602" s="120"/>
      <c r="BD602" s="120"/>
      <c r="BE602" s="120"/>
      <c r="BF602" s="120"/>
      <c r="BG602" s="120"/>
      <c r="BH602" s="120"/>
      <c r="BI602" s="120"/>
      <c r="BJ602" s="120"/>
      <c r="BK602" s="120"/>
      <c r="BL602" s="120"/>
      <c r="BM602" s="120"/>
      <c r="BN602" s="120"/>
      <c r="BO602" s="120"/>
      <c r="BP602" s="120"/>
      <c r="BQ602" s="120"/>
      <c r="BR602" s="120"/>
      <c r="BS602" s="120"/>
      <c r="BT602" s="120"/>
      <c r="BU602" s="120"/>
      <c r="BV602" s="120"/>
      <c r="BW602" s="120"/>
      <c r="BX602" s="120"/>
      <c r="BY602" s="120"/>
      <c r="BZ602" s="120"/>
      <c r="CA602" s="120"/>
      <c r="CB602" s="120"/>
      <c r="CC602" s="120"/>
      <c r="CD602" s="120"/>
      <c r="CE602" s="120"/>
      <c r="CF602" s="120"/>
      <c r="CG602" s="120"/>
      <c r="CH602" s="120"/>
      <c r="CI602" s="120"/>
      <c r="CJ602" s="120"/>
      <c r="CK602" s="120"/>
      <c r="CL602" s="120"/>
      <c r="CM602" s="120"/>
      <c r="CN602" s="120"/>
      <c r="CO602" s="120"/>
      <c r="CP602" s="120"/>
      <c r="CQ602" s="120"/>
      <c r="CR602" s="120"/>
      <c r="CS602" s="120"/>
      <c r="CT602" s="120"/>
      <c r="CU602" s="120"/>
      <c r="CV602" s="120"/>
      <c r="CW602" s="120"/>
      <c r="CX602" s="120"/>
      <c r="CY602" s="120"/>
      <c r="CZ602" s="120"/>
      <c r="DA602" s="120"/>
      <c r="DB602" s="120"/>
      <c r="DC602" s="120"/>
      <c r="DD602" s="120"/>
      <c r="DE602" s="120"/>
      <c r="DF602" s="120"/>
      <c r="DG602" s="120"/>
      <c r="DH602" s="120"/>
      <c r="DI602" s="120"/>
      <c r="DJ602" s="120"/>
      <c r="DK602" s="120"/>
      <c r="DL602" s="120"/>
      <c r="DM602" s="120"/>
      <c r="DN602" s="120"/>
      <c r="DO602" s="120"/>
      <c r="DP602" s="120"/>
      <c r="DQ602" s="120"/>
      <c r="DR602" s="120"/>
      <c r="DS602" s="120"/>
      <c r="DT602" s="120"/>
      <c r="DU602" s="120"/>
      <c r="DV602" s="120"/>
      <c r="DW602" s="120"/>
      <c r="DX602" s="120"/>
      <c r="DY602" s="120"/>
      <c r="DZ602" s="120"/>
      <c r="EA602" s="120"/>
      <c r="EB602" s="120"/>
      <c r="EC602" s="120"/>
      <c r="ED602" s="120"/>
      <c r="EE602" s="120"/>
      <c r="EF602" s="120"/>
      <c r="EG602" s="120"/>
      <c r="EH602" s="120"/>
      <c r="EI602" s="120"/>
      <c r="EJ602" s="120"/>
      <c r="EK602" s="120"/>
      <c r="EL602" s="120"/>
      <c r="EM602" s="120"/>
      <c r="EN602" s="120"/>
      <c r="EO602" s="120"/>
      <c r="EP602" s="120"/>
      <c r="EQ602" s="120"/>
      <c r="ER602" s="120"/>
      <c r="ES602" s="120"/>
      <c r="ET602" s="120"/>
      <c r="EU602" s="120"/>
      <c r="EV602" s="120"/>
      <c r="EW602" s="120"/>
      <c r="EX602" s="120"/>
      <c r="EY602" s="120"/>
      <c r="EZ602" s="120"/>
      <c r="FA602" s="120"/>
      <c r="FB602" s="120"/>
      <c r="FC602" s="120"/>
      <c r="FD602" s="120"/>
      <c r="FE602" s="120"/>
      <c r="FF602" s="120"/>
      <c r="FG602" s="120"/>
      <c r="FH602" s="120"/>
      <c r="FI602" s="120"/>
      <c r="FJ602" s="120"/>
      <c r="FK602" s="120"/>
      <c r="FL602" s="120"/>
      <c r="FM602" s="120"/>
      <c r="FN602" s="120"/>
      <c r="FO602" s="120"/>
      <c r="FP602" s="120"/>
      <c r="FQ602" s="120"/>
      <c r="FR602" s="120"/>
      <c r="FS602" s="120"/>
      <c r="FT602" s="120"/>
      <c r="FU602" s="120"/>
      <c r="FV602" s="120"/>
      <c r="FW602" s="120"/>
      <c r="FX602" s="120"/>
      <c r="FY602" s="120"/>
      <c r="FZ602" s="120"/>
      <c r="GA602" s="120"/>
      <c r="GB602" s="120"/>
      <c r="GC602" s="120"/>
      <c r="GD602" s="120"/>
      <c r="GE602" s="120"/>
      <c r="GF602" s="120"/>
      <c r="GG602" s="120"/>
      <c r="GH602" s="120"/>
      <c r="GI602" s="120"/>
      <c r="GJ602" s="120"/>
      <c r="GK602" s="120"/>
      <c r="GL602" s="120"/>
      <c r="GM602" s="120"/>
      <c r="GN602" s="120"/>
      <c r="GO602" s="120"/>
      <c r="GP602" s="120"/>
      <c r="GQ602" s="120"/>
      <c r="GR602" s="120"/>
      <c r="GS602" s="120"/>
      <c r="GT602" s="120"/>
      <c r="GU602" s="120"/>
      <c r="GV602" s="120"/>
      <c r="GW602" s="120"/>
      <c r="GX602" s="120"/>
      <c r="GY602" s="120"/>
      <c r="GZ602" s="120"/>
      <c r="HA602" s="120"/>
      <c r="HB602" s="120"/>
      <c r="HC602" s="120"/>
      <c r="HD602" s="120"/>
      <c r="HE602" s="120"/>
      <c r="HF602" s="120"/>
      <c r="HG602" s="120"/>
      <c r="HH602" s="120"/>
      <c r="HI602" s="120"/>
      <c r="HJ602" s="120"/>
      <c r="HK602" s="120"/>
      <c r="HL602" s="120"/>
      <c r="HM602" s="120"/>
      <c r="HN602" s="120"/>
      <c r="HO602" s="120"/>
      <c r="HP602" s="120"/>
      <c r="HQ602" s="120"/>
      <c r="HR602" s="120"/>
      <c r="HS602" s="120"/>
      <c r="HT602" s="120"/>
      <c r="HU602" s="120"/>
      <c r="HV602" s="120"/>
      <c r="HW602" s="120"/>
      <c r="HX602" s="120"/>
      <c r="HY602" s="120"/>
      <c r="HZ602" s="120"/>
      <c r="IA602" s="120"/>
      <c r="IB602" s="120"/>
      <c r="IC602" s="120"/>
      <c r="ID602" s="120"/>
      <c r="IE602" s="120"/>
      <c r="IF602" s="120"/>
      <c r="IG602" s="120"/>
      <c r="IH602" s="120"/>
      <c r="II602" s="120"/>
      <c r="IJ602" s="120"/>
      <c r="IK602" s="120"/>
      <c r="IL602" s="120"/>
      <c r="IM602" s="120"/>
      <c r="IN602" s="120"/>
      <c r="IO602" s="120"/>
      <c r="IP602" s="120"/>
      <c r="IQ602" s="120"/>
      <c r="IR602" s="120"/>
      <c r="IS602" s="120"/>
      <c r="IT602" s="120"/>
      <c r="IU602" s="120"/>
      <c r="IV602" s="120"/>
    </row>
    <row r="603" ht="27" customHeight="1" spans="1:256">
      <c r="A603" s="216"/>
      <c r="B603" s="220"/>
      <c r="C603" s="217" t="s">
        <v>815</v>
      </c>
      <c r="D603" s="218">
        <v>20</v>
      </c>
      <c r="E603" s="218">
        <v>20</v>
      </c>
      <c r="F603" s="214">
        <f t="shared" si="18"/>
        <v>0</v>
      </c>
      <c r="G603" s="219" t="s">
        <v>816</v>
      </c>
      <c r="H603" s="120"/>
      <c r="I603" s="120"/>
      <c r="J603" s="120"/>
      <c r="K603" s="120"/>
      <c r="L603" s="120"/>
      <c r="M603" s="120"/>
      <c r="N603" s="120"/>
      <c r="O603" s="120"/>
      <c r="P603" s="120"/>
      <c r="Q603" s="120"/>
      <c r="R603" s="120"/>
      <c r="S603" s="120"/>
      <c r="T603" s="120"/>
      <c r="U603" s="120"/>
      <c r="V603" s="120"/>
      <c r="W603" s="120"/>
      <c r="X603" s="120"/>
      <c r="Y603" s="120"/>
      <c r="Z603" s="120"/>
      <c r="AA603" s="120"/>
      <c r="AB603" s="120"/>
      <c r="AC603" s="120"/>
      <c r="AD603" s="120"/>
      <c r="AE603" s="120"/>
      <c r="AF603" s="120"/>
      <c r="AG603" s="120"/>
      <c r="AH603" s="120"/>
      <c r="AI603" s="120"/>
      <c r="AJ603" s="120"/>
      <c r="AK603" s="120"/>
      <c r="AL603" s="120"/>
      <c r="AM603" s="120"/>
      <c r="AN603" s="120"/>
      <c r="AO603" s="120"/>
      <c r="AP603" s="120"/>
      <c r="AQ603" s="120"/>
      <c r="AR603" s="120"/>
      <c r="AS603" s="120"/>
      <c r="AT603" s="120"/>
      <c r="AU603" s="120"/>
      <c r="AV603" s="120"/>
      <c r="AW603" s="120"/>
      <c r="AX603" s="120"/>
      <c r="AY603" s="120"/>
      <c r="AZ603" s="120"/>
      <c r="BA603" s="120"/>
      <c r="BB603" s="120"/>
      <c r="BC603" s="120"/>
      <c r="BD603" s="120"/>
      <c r="BE603" s="120"/>
      <c r="BF603" s="120"/>
      <c r="BG603" s="120"/>
      <c r="BH603" s="120"/>
      <c r="BI603" s="120"/>
      <c r="BJ603" s="120"/>
      <c r="BK603" s="120"/>
      <c r="BL603" s="120"/>
      <c r="BM603" s="120"/>
      <c r="BN603" s="120"/>
      <c r="BO603" s="120"/>
      <c r="BP603" s="120"/>
      <c r="BQ603" s="120"/>
      <c r="BR603" s="120"/>
      <c r="BS603" s="120"/>
      <c r="BT603" s="120"/>
      <c r="BU603" s="120"/>
      <c r="BV603" s="120"/>
      <c r="BW603" s="120"/>
      <c r="BX603" s="120"/>
      <c r="BY603" s="120"/>
      <c r="BZ603" s="120"/>
      <c r="CA603" s="120"/>
      <c r="CB603" s="120"/>
      <c r="CC603" s="120"/>
      <c r="CD603" s="120"/>
      <c r="CE603" s="120"/>
      <c r="CF603" s="120"/>
      <c r="CG603" s="120"/>
      <c r="CH603" s="120"/>
      <c r="CI603" s="120"/>
      <c r="CJ603" s="120"/>
      <c r="CK603" s="120"/>
      <c r="CL603" s="120"/>
      <c r="CM603" s="120"/>
      <c r="CN603" s="120"/>
      <c r="CO603" s="120"/>
      <c r="CP603" s="120"/>
      <c r="CQ603" s="120"/>
      <c r="CR603" s="120"/>
      <c r="CS603" s="120"/>
      <c r="CT603" s="120"/>
      <c r="CU603" s="120"/>
      <c r="CV603" s="120"/>
      <c r="CW603" s="120"/>
      <c r="CX603" s="120"/>
      <c r="CY603" s="120"/>
      <c r="CZ603" s="120"/>
      <c r="DA603" s="120"/>
      <c r="DB603" s="120"/>
      <c r="DC603" s="120"/>
      <c r="DD603" s="120"/>
      <c r="DE603" s="120"/>
      <c r="DF603" s="120"/>
      <c r="DG603" s="120"/>
      <c r="DH603" s="120"/>
      <c r="DI603" s="120"/>
      <c r="DJ603" s="120"/>
      <c r="DK603" s="120"/>
      <c r="DL603" s="120"/>
      <c r="DM603" s="120"/>
      <c r="DN603" s="120"/>
      <c r="DO603" s="120"/>
      <c r="DP603" s="120"/>
      <c r="DQ603" s="120"/>
      <c r="DR603" s="120"/>
      <c r="DS603" s="120"/>
      <c r="DT603" s="120"/>
      <c r="DU603" s="120"/>
      <c r="DV603" s="120"/>
      <c r="DW603" s="120"/>
      <c r="DX603" s="120"/>
      <c r="DY603" s="120"/>
      <c r="DZ603" s="120"/>
      <c r="EA603" s="120"/>
      <c r="EB603" s="120"/>
      <c r="EC603" s="120"/>
      <c r="ED603" s="120"/>
      <c r="EE603" s="120"/>
      <c r="EF603" s="120"/>
      <c r="EG603" s="120"/>
      <c r="EH603" s="120"/>
      <c r="EI603" s="120"/>
      <c r="EJ603" s="120"/>
      <c r="EK603" s="120"/>
      <c r="EL603" s="120"/>
      <c r="EM603" s="120"/>
      <c r="EN603" s="120"/>
      <c r="EO603" s="120"/>
      <c r="EP603" s="120"/>
      <c r="EQ603" s="120"/>
      <c r="ER603" s="120"/>
      <c r="ES603" s="120"/>
      <c r="ET603" s="120"/>
      <c r="EU603" s="120"/>
      <c r="EV603" s="120"/>
      <c r="EW603" s="120"/>
      <c r="EX603" s="120"/>
      <c r="EY603" s="120"/>
      <c r="EZ603" s="120"/>
      <c r="FA603" s="120"/>
      <c r="FB603" s="120"/>
      <c r="FC603" s="120"/>
      <c r="FD603" s="120"/>
      <c r="FE603" s="120"/>
      <c r="FF603" s="120"/>
      <c r="FG603" s="120"/>
      <c r="FH603" s="120"/>
      <c r="FI603" s="120"/>
      <c r="FJ603" s="120"/>
      <c r="FK603" s="120"/>
      <c r="FL603" s="120"/>
      <c r="FM603" s="120"/>
      <c r="FN603" s="120"/>
      <c r="FO603" s="120"/>
      <c r="FP603" s="120"/>
      <c r="FQ603" s="120"/>
      <c r="FR603" s="120"/>
      <c r="FS603" s="120"/>
      <c r="FT603" s="120"/>
      <c r="FU603" s="120"/>
      <c r="FV603" s="120"/>
      <c r="FW603" s="120"/>
      <c r="FX603" s="120"/>
      <c r="FY603" s="120"/>
      <c r="FZ603" s="120"/>
      <c r="GA603" s="120"/>
      <c r="GB603" s="120"/>
      <c r="GC603" s="120"/>
      <c r="GD603" s="120"/>
      <c r="GE603" s="120"/>
      <c r="GF603" s="120"/>
      <c r="GG603" s="120"/>
      <c r="GH603" s="120"/>
      <c r="GI603" s="120"/>
      <c r="GJ603" s="120"/>
      <c r="GK603" s="120"/>
      <c r="GL603" s="120"/>
      <c r="GM603" s="120"/>
      <c r="GN603" s="120"/>
      <c r="GO603" s="120"/>
      <c r="GP603" s="120"/>
      <c r="GQ603" s="120"/>
      <c r="GR603" s="120"/>
      <c r="GS603" s="120"/>
      <c r="GT603" s="120"/>
      <c r="GU603" s="120"/>
      <c r="GV603" s="120"/>
      <c r="GW603" s="120"/>
      <c r="GX603" s="120"/>
      <c r="GY603" s="120"/>
      <c r="GZ603" s="120"/>
      <c r="HA603" s="120"/>
      <c r="HB603" s="120"/>
      <c r="HC603" s="120"/>
      <c r="HD603" s="120"/>
      <c r="HE603" s="120"/>
      <c r="HF603" s="120"/>
      <c r="HG603" s="120"/>
      <c r="HH603" s="120"/>
      <c r="HI603" s="120"/>
      <c r="HJ603" s="120"/>
      <c r="HK603" s="120"/>
      <c r="HL603" s="120"/>
      <c r="HM603" s="120"/>
      <c r="HN603" s="120"/>
      <c r="HO603" s="120"/>
      <c r="HP603" s="120"/>
      <c r="HQ603" s="120"/>
      <c r="HR603" s="120"/>
      <c r="HS603" s="120"/>
      <c r="HT603" s="120"/>
      <c r="HU603" s="120"/>
      <c r="HV603" s="120"/>
      <c r="HW603" s="120"/>
      <c r="HX603" s="120"/>
      <c r="HY603" s="120"/>
      <c r="HZ603" s="120"/>
      <c r="IA603" s="120"/>
      <c r="IB603" s="120"/>
      <c r="IC603" s="120"/>
      <c r="ID603" s="120"/>
      <c r="IE603" s="120"/>
      <c r="IF603" s="120"/>
      <c r="IG603" s="120"/>
      <c r="IH603" s="120"/>
      <c r="II603" s="120"/>
      <c r="IJ603" s="120"/>
      <c r="IK603" s="120"/>
      <c r="IL603" s="120"/>
      <c r="IM603" s="120"/>
      <c r="IN603" s="120"/>
      <c r="IO603" s="120"/>
      <c r="IP603" s="120"/>
      <c r="IQ603" s="120"/>
      <c r="IR603" s="120"/>
      <c r="IS603" s="120"/>
      <c r="IT603" s="120"/>
      <c r="IU603" s="120"/>
      <c r="IV603" s="120"/>
    </row>
    <row r="604" ht="27" customHeight="1" spans="1:256">
      <c r="A604" s="216"/>
      <c r="B604" s="220"/>
      <c r="C604" s="217" t="s">
        <v>817</v>
      </c>
      <c r="D604" s="218">
        <v>24.75</v>
      </c>
      <c r="E604" s="218">
        <v>24.75</v>
      </c>
      <c r="F604" s="214">
        <f t="shared" si="18"/>
        <v>0</v>
      </c>
      <c r="G604" s="134" t="s">
        <v>155</v>
      </c>
      <c r="H604" s="120"/>
      <c r="I604" s="120"/>
      <c r="J604" s="120"/>
      <c r="K604" s="120"/>
      <c r="L604" s="120"/>
      <c r="M604" s="120"/>
      <c r="N604" s="120"/>
      <c r="O604" s="120"/>
      <c r="P604" s="120"/>
      <c r="Q604" s="120"/>
      <c r="R604" s="120"/>
      <c r="S604" s="120"/>
      <c r="T604" s="120"/>
      <c r="U604" s="120"/>
      <c r="V604" s="120"/>
      <c r="W604" s="120"/>
      <c r="X604" s="120"/>
      <c r="Y604" s="120"/>
      <c r="Z604" s="120"/>
      <c r="AA604" s="120"/>
      <c r="AB604" s="120"/>
      <c r="AC604" s="120"/>
      <c r="AD604" s="120"/>
      <c r="AE604" s="120"/>
      <c r="AF604" s="120"/>
      <c r="AG604" s="120"/>
      <c r="AH604" s="120"/>
      <c r="AI604" s="120"/>
      <c r="AJ604" s="120"/>
      <c r="AK604" s="120"/>
      <c r="AL604" s="120"/>
      <c r="AM604" s="120"/>
      <c r="AN604" s="120"/>
      <c r="AO604" s="120"/>
      <c r="AP604" s="120"/>
      <c r="AQ604" s="120"/>
      <c r="AR604" s="120"/>
      <c r="AS604" s="120"/>
      <c r="AT604" s="120"/>
      <c r="AU604" s="120"/>
      <c r="AV604" s="120"/>
      <c r="AW604" s="120"/>
      <c r="AX604" s="120"/>
      <c r="AY604" s="120"/>
      <c r="AZ604" s="120"/>
      <c r="BA604" s="120"/>
      <c r="BB604" s="120"/>
      <c r="BC604" s="120"/>
      <c r="BD604" s="120"/>
      <c r="BE604" s="120"/>
      <c r="BF604" s="120"/>
      <c r="BG604" s="120"/>
      <c r="BH604" s="120"/>
      <c r="BI604" s="120"/>
      <c r="BJ604" s="120"/>
      <c r="BK604" s="120"/>
      <c r="BL604" s="120"/>
      <c r="BM604" s="120"/>
      <c r="BN604" s="120"/>
      <c r="BO604" s="120"/>
      <c r="BP604" s="120"/>
      <c r="BQ604" s="120"/>
      <c r="BR604" s="120"/>
      <c r="BS604" s="120"/>
      <c r="BT604" s="120"/>
      <c r="BU604" s="120"/>
      <c r="BV604" s="120"/>
      <c r="BW604" s="120"/>
      <c r="BX604" s="120"/>
      <c r="BY604" s="120"/>
      <c r="BZ604" s="120"/>
      <c r="CA604" s="120"/>
      <c r="CB604" s="120"/>
      <c r="CC604" s="120"/>
      <c r="CD604" s="120"/>
      <c r="CE604" s="120"/>
      <c r="CF604" s="120"/>
      <c r="CG604" s="120"/>
      <c r="CH604" s="120"/>
      <c r="CI604" s="120"/>
      <c r="CJ604" s="120"/>
      <c r="CK604" s="120"/>
      <c r="CL604" s="120"/>
      <c r="CM604" s="120"/>
      <c r="CN604" s="120"/>
      <c r="CO604" s="120"/>
      <c r="CP604" s="120"/>
      <c r="CQ604" s="120"/>
      <c r="CR604" s="120"/>
      <c r="CS604" s="120"/>
      <c r="CT604" s="120"/>
      <c r="CU604" s="120"/>
      <c r="CV604" s="120"/>
      <c r="CW604" s="120"/>
      <c r="CX604" s="120"/>
      <c r="CY604" s="120"/>
      <c r="CZ604" s="120"/>
      <c r="DA604" s="120"/>
      <c r="DB604" s="120"/>
      <c r="DC604" s="120"/>
      <c r="DD604" s="120"/>
      <c r="DE604" s="120"/>
      <c r="DF604" s="120"/>
      <c r="DG604" s="120"/>
      <c r="DH604" s="120"/>
      <c r="DI604" s="120"/>
      <c r="DJ604" s="120"/>
      <c r="DK604" s="120"/>
      <c r="DL604" s="120"/>
      <c r="DM604" s="120"/>
      <c r="DN604" s="120"/>
      <c r="DO604" s="120"/>
      <c r="DP604" s="120"/>
      <c r="DQ604" s="120"/>
      <c r="DR604" s="120"/>
      <c r="DS604" s="120"/>
      <c r="DT604" s="120"/>
      <c r="DU604" s="120"/>
      <c r="DV604" s="120"/>
      <c r="DW604" s="120"/>
      <c r="DX604" s="120"/>
      <c r="DY604" s="120"/>
      <c r="DZ604" s="120"/>
      <c r="EA604" s="120"/>
      <c r="EB604" s="120"/>
      <c r="EC604" s="120"/>
      <c r="ED604" s="120"/>
      <c r="EE604" s="120"/>
      <c r="EF604" s="120"/>
      <c r="EG604" s="120"/>
      <c r="EH604" s="120"/>
      <c r="EI604" s="120"/>
      <c r="EJ604" s="120"/>
      <c r="EK604" s="120"/>
      <c r="EL604" s="120"/>
      <c r="EM604" s="120"/>
      <c r="EN604" s="120"/>
      <c r="EO604" s="120"/>
      <c r="EP604" s="120"/>
      <c r="EQ604" s="120"/>
      <c r="ER604" s="120"/>
      <c r="ES604" s="120"/>
      <c r="ET604" s="120"/>
      <c r="EU604" s="120"/>
      <c r="EV604" s="120"/>
      <c r="EW604" s="120"/>
      <c r="EX604" s="120"/>
      <c r="EY604" s="120"/>
      <c r="EZ604" s="120"/>
      <c r="FA604" s="120"/>
      <c r="FB604" s="120"/>
      <c r="FC604" s="120"/>
      <c r="FD604" s="120"/>
      <c r="FE604" s="120"/>
      <c r="FF604" s="120"/>
      <c r="FG604" s="120"/>
      <c r="FH604" s="120"/>
      <c r="FI604" s="120"/>
      <c r="FJ604" s="120"/>
      <c r="FK604" s="120"/>
      <c r="FL604" s="120"/>
      <c r="FM604" s="120"/>
      <c r="FN604" s="120"/>
      <c r="FO604" s="120"/>
      <c r="FP604" s="120"/>
      <c r="FQ604" s="120"/>
      <c r="FR604" s="120"/>
      <c r="FS604" s="120"/>
      <c r="FT604" s="120"/>
      <c r="FU604" s="120"/>
      <c r="FV604" s="120"/>
      <c r="FW604" s="120"/>
      <c r="FX604" s="120"/>
      <c r="FY604" s="120"/>
      <c r="FZ604" s="120"/>
      <c r="GA604" s="120"/>
      <c r="GB604" s="120"/>
      <c r="GC604" s="120"/>
      <c r="GD604" s="120"/>
      <c r="GE604" s="120"/>
      <c r="GF604" s="120"/>
      <c r="GG604" s="120"/>
      <c r="GH604" s="120"/>
      <c r="GI604" s="120"/>
      <c r="GJ604" s="120"/>
      <c r="GK604" s="120"/>
      <c r="GL604" s="120"/>
      <c r="GM604" s="120"/>
      <c r="GN604" s="120"/>
      <c r="GO604" s="120"/>
      <c r="GP604" s="120"/>
      <c r="GQ604" s="120"/>
      <c r="GR604" s="120"/>
      <c r="GS604" s="120"/>
      <c r="GT604" s="120"/>
      <c r="GU604" s="120"/>
      <c r="GV604" s="120"/>
      <c r="GW604" s="120"/>
      <c r="GX604" s="120"/>
      <c r="GY604" s="120"/>
      <c r="GZ604" s="120"/>
      <c r="HA604" s="120"/>
      <c r="HB604" s="120"/>
      <c r="HC604" s="120"/>
      <c r="HD604" s="120"/>
      <c r="HE604" s="120"/>
      <c r="HF604" s="120"/>
      <c r="HG604" s="120"/>
      <c r="HH604" s="120"/>
      <c r="HI604" s="120"/>
      <c r="HJ604" s="120"/>
      <c r="HK604" s="120"/>
      <c r="HL604" s="120"/>
      <c r="HM604" s="120"/>
      <c r="HN604" s="120"/>
      <c r="HO604" s="120"/>
      <c r="HP604" s="120"/>
      <c r="HQ604" s="120"/>
      <c r="HR604" s="120"/>
      <c r="HS604" s="120"/>
      <c r="HT604" s="120"/>
      <c r="HU604" s="120"/>
      <c r="HV604" s="120"/>
      <c r="HW604" s="120"/>
      <c r="HX604" s="120"/>
      <c r="HY604" s="120"/>
      <c r="HZ604" s="120"/>
      <c r="IA604" s="120"/>
      <c r="IB604" s="120"/>
      <c r="IC604" s="120"/>
      <c r="ID604" s="120"/>
      <c r="IE604" s="120"/>
      <c r="IF604" s="120"/>
      <c r="IG604" s="120"/>
      <c r="IH604" s="120"/>
      <c r="II604" s="120"/>
      <c r="IJ604" s="120"/>
      <c r="IK604" s="120"/>
      <c r="IL604" s="120"/>
      <c r="IM604" s="120"/>
      <c r="IN604" s="120"/>
      <c r="IO604" s="120"/>
      <c r="IP604" s="120"/>
      <c r="IQ604" s="120"/>
      <c r="IR604" s="120"/>
      <c r="IS604" s="120"/>
      <c r="IT604" s="120"/>
      <c r="IU604" s="120"/>
      <c r="IV604" s="120"/>
    </row>
    <row r="605" ht="27" customHeight="1" spans="1:256">
      <c r="A605" s="216"/>
      <c r="B605" s="220"/>
      <c r="C605" s="217" t="s">
        <v>818</v>
      </c>
      <c r="D605" s="218">
        <v>9.82</v>
      </c>
      <c r="E605" s="218">
        <v>9.82</v>
      </c>
      <c r="F605" s="214">
        <f t="shared" si="18"/>
        <v>0</v>
      </c>
      <c r="G605" s="219"/>
      <c r="H605" s="120"/>
      <c r="I605" s="120"/>
      <c r="J605" s="120"/>
      <c r="K605" s="120"/>
      <c r="L605" s="120"/>
      <c r="M605" s="120"/>
      <c r="N605" s="120"/>
      <c r="O605" s="120"/>
      <c r="P605" s="120"/>
      <c r="Q605" s="120"/>
      <c r="R605" s="120"/>
      <c r="S605" s="120"/>
      <c r="T605" s="120"/>
      <c r="U605" s="120"/>
      <c r="V605" s="120"/>
      <c r="W605" s="120"/>
      <c r="X605" s="120"/>
      <c r="Y605" s="120"/>
      <c r="Z605" s="120"/>
      <c r="AA605" s="120"/>
      <c r="AB605" s="120"/>
      <c r="AC605" s="120"/>
      <c r="AD605" s="120"/>
      <c r="AE605" s="120"/>
      <c r="AF605" s="120"/>
      <c r="AG605" s="120"/>
      <c r="AH605" s="120"/>
      <c r="AI605" s="120"/>
      <c r="AJ605" s="120"/>
      <c r="AK605" s="120"/>
      <c r="AL605" s="120"/>
      <c r="AM605" s="120"/>
      <c r="AN605" s="120"/>
      <c r="AO605" s="120"/>
      <c r="AP605" s="120"/>
      <c r="AQ605" s="120"/>
      <c r="AR605" s="120"/>
      <c r="AS605" s="120"/>
      <c r="AT605" s="120"/>
      <c r="AU605" s="120"/>
      <c r="AV605" s="120"/>
      <c r="AW605" s="120"/>
      <c r="AX605" s="120"/>
      <c r="AY605" s="120"/>
      <c r="AZ605" s="120"/>
      <c r="BA605" s="120"/>
      <c r="BB605" s="120"/>
      <c r="BC605" s="120"/>
      <c r="BD605" s="120"/>
      <c r="BE605" s="120"/>
      <c r="BF605" s="120"/>
      <c r="BG605" s="120"/>
      <c r="BH605" s="120"/>
      <c r="BI605" s="120"/>
      <c r="BJ605" s="120"/>
      <c r="BK605" s="120"/>
      <c r="BL605" s="120"/>
      <c r="BM605" s="120"/>
      <c r="BN605" s="120"/>
      <c r="BO605" s="120"/>
      <c r="BP605" s="120"/>
      <c r="BQ605" s="120"/>
      <c r="BR605" s="120"/>
      <c r="BS605" s="120"/>
      <c r="BT605" s="120"/>
      <c r="BU605" s="120"/>
      <c r="BV605" s="120"/>
      <c r="BW605" s="120"/>
      <c r="BX605" s="120"/>
      <c r="BY605" s="120"/>
      <c r="BZ605" s="120"/>
      <c r="CA605" s="120"/>
      <c r="CB605" s="120"/>
      <c r="CC605" s="120"/>
      <c r="CD605" s="120"/>
      <c r="CE605" s="120"/>
      <c r="CF605" s="120"/>
      <c r="CG605" s="120"/>
      <c r="CH605" s="120"/>
      <c r="CI605" s="120"/>
      <c r="CJ605" s="120"/>
      <c r="CK605" s="120"/>
      <c r="CL605" s="120"/>
      <c r="CM605" s="120"/>
      <c r="CN605" s="120"/>
      <c r="CO605" s="120"/>
      <c r="CP605" s="120"/>
      <c r="CQ605" s="120"/>
      <c r="CR605" s="120"/>
      <c r="CS605" s="120"/>
      <c r="CT605" s="120"/>
      <c r="CU605" s="120"/>
      <c r="CV605" s="120"/>
      <c r="CW605" s="120"/>
      <c r="CX605" s="120"/>
      <c r="CY605" s="120"/>
      <c r="CZ605" s="120"/>
      <c r="DA605" s="120"/>
      <c r="DB605" s="120"/>
      <c r="DC605" s="120"/>
      <c r="DD605" s="120"/>
      <c r="DE605" s="120"/>
      <c r="DF605" s="120"/>
      <c r="DG605" s="120"/>
      <c r="DH605" s="120"/>
      <c r="DI605" s="120"/>
      <c r="DJ605" s="120"/>
      <c r="DK605" s="120"/>
      <c r="DL605" s="120"/>
      <c r="DM605" s="120"/>
      <c r="DN605" s="120"/>
      <c r="DO605" s="120"/>
      <c r="DP605" s="120"/>
      <c r="DQ605" s="120"/>
      <c r="DR605" s="120"/>
      <c r="DS605" s="120"/>
      <c r="DT605" s="120"/>
      <c r="DU605" s="120"/>
      <c r="DV605" s="120"/>
      <c r="DW605" s="120"/>
      <c r="DX605" s="120"/>
      <c r="DY605" s="120"/>
      <c r="DZ605" s="120"/>
      <c r="EA605" s="120"/>
      <c r="EB605" s="120"/>
      <c r="EC605" s="120"/>
      <c r="ED605" s="120"/>
      <c r="EE605" s="120"/>
      <c r="EF605" s="120"/>
      <c r="EG605" s="120"/>
      <c r="EH605" s="120"/>
      <c r="EI605" s="120"/>
      <c r="EJ605" s="120"/>
      <c r="EK605" s="120"/>
      <c r="EL605" s="120"/>
      <c r="EM605" s="120"/>
      <c r="EN605" s="120"/>
      <c r="EO605" s="120"/>
      <c r="EP605" s="120"/>
      <c r="EQ605" s="120"/>
      <c r="ER605" s="120"/>
      <c r="ES605" s="120"/>
      <c r="ET605" s="120"/>
      <c r="EU605" s="120"/>
      <c r="EV605" s="120"/>
      <c r="EW605" s="120"/>
      <c r="EX605" s="120"/>
      <c r="EY605" s="120"/>
      <c r="EZ605" s="120"/>
      <c r="FA605" s="120"/>
      <c r="FB605" s="120"/>
      <c r="FC605" s="120"/>
      <c r="FD605" s="120"/>
      <c r="FE605" s="120"/>
      <c r="FF605" s="120"/>
      <c r="FG605" s="120"/>
      <c r="FH605" s="120"/>
      <c r="FI605" s="120"/>
      <c r="FJ605" s="120"/>
      <c r="FK605" s="120"/>
      <c r="FL605" s="120"/>
      <c r="FM605" s="120"/>
      <c r="FN605" s="120"/>
      <c r="FO605" s="120"/>
      <c r="FP605" s="120"/>
      <c r="FQ605" s="120"/>
      <c r="FR605" s="120"/>
      <c r="FS605" s="120"/>
      <c r="FT605" s="120"/>
      <c r="FU605" s="120"/>
      <c r="FV605" s="120"/>
      <c r="FW605" s="120"/>
      <c r="FX605" s="120"/>
      <c r="FY605" s="120"/>
      <c r="FZ605" s="120"/>
      <c r="GA605" s="120"/>
      <c r="GB605" s="120"/>
      <c r="GC605" s="120"/>
      <c r="GD605" s="120"/>
      <c r="GE605" s="120"/>
      <c r="GF605" s="120"/>
      <c r="GG605" s="120"/>
      <c r="GH605" s="120"/>
      <c r="GI605" s="120"/>
      <c r="GJ605" s="120"/>
      <c r="GK605" s="120"/>
      <c r="GL605" s="120"/>
      <c r="GM605" s="120"/>
      <c r="GN605" s="120"/>
      <c r="GO605" s="120"/>
      <c r="GP605" s="120"/>
      <c r="GQ605" s="120"/>
      <c r="GR605" s="120"/>
      <c r="GS605" s="120"/>
      <c r="GT605" s="120"/>
      <c r="GU605" s="120"/>
      <c r="GV605" s="120"/>
      <c r="GW605" s="120"/>
      <c r="GX605" s="120"/>
      <c r="GY605" s="120"/>
      <c r="GZ605" s="120"/>
      <c r="HA605" s="120"/>
      <c r="HB605" s="120"/>
      <c r="HC605" s="120"/>
      <c r="HD605" s="120"/>
      <c r="HE605" s="120"/>
      <c r="HF605" s="120"/>
      <c r="HG605" s="120"/>
      <c r="HH605" s="120"/>
      <c r="HI605" s="120"/>
      <c r="HJ605" s="120"/>
      <c r="HK605" s="120"/>
      <c r="HL605" s="120"/>
      <c r="HM605" s="120"/>
      <c r="HN605" s="120"/>
      <c r="HO605" s="120"/>
      <c r="HP605" s="120"/>
      <c r="HQ605" s="120"/>
      <c r="HR605" s="120"/>
      <c r="HS605" s="120"/>
      <c r="HT605" s="120"/>
      <c r="HU605" s="120"/>
      <c r="HV605" s="120"/>
      <c r="HW605" s="120"/>
      <c r="HX605" s="120"/>
      <c r="HY605" s="120"/>
      <c r="HZ605" s="120"/>
      <c r="IA605" s="120"/>
      <c r="IB605" s="120"/>
      <c r="IC605" s="120"/>
      <c r="ID605" s="120"/>
      <c r="IE605" s="120"/>
      <c r="IF605" s="120"/>
      <c r="IG605" s="120"/>
      <c r="IH605" s="120"/>
      <c r="II605" s="120"/>
      <c r="IJ605" s="120"/>
      <c r="IK605" s="120"/>
      <c r="IL605" s="120"/>
      <c r="IM605" s="120"/>
      <c r="IN605" s="120"/>
      <c r="IO605" s="120"/>
      <c r="IP605" s="120"/>
      <c r="IQ605" s="120"/>
      <c r="IR605" s="120"/>
      <c r="IS605" s="120"/>
      <c r="IT605" s="120"/>
      <c r="IU605" s="120"/>
      <c r="IV605" s="120"/>
    </row>
    <row r="606" ht="27" customHeight="1" spans="1:256">
      <c r="A606" s="216" t="s">
        <v>819</v>
      </c>
      <c r="B606" s="212">
        <v>5</v>
      </c>
      <c r="C606" s="213" t="s">
        <v>144</v>
      </c>
      <c r="D606" s="147">
        <f>SUM(D607:D608)</f>
        <v>75.61</v>
      </c>
      <c r="E606" s="147">
        <f>SUM(E607:E608)</f>
        <v>73.69</v>
      </c>
      <c r="F606" s="214">
        <f t="shared" si="18"/>
        <v>-1.92</v>
      </c>
      <c r="G606" s="219"/>
      <c r="H606" s="120"/>
      <c r="I606" s="120"/>
      <c r="J606" s="120"/>
      <c r="K606" s="120"/>
      <c r="L606" s="120"/>
      <c r="M606" s="120"/>
      <c r="N606" s="120"/>
      <c r="O606" s="120"/>
      <c r="P606" s="120"/>
      <c r="Q606" s="120"/>
      <c r="R606" s="120"/>
      <c r="S606" s="120"/>
      <c r="T606" s="120"/>
      <c r="U606" s="120"/>
      <c r="V606" s="120"/>
      <c r="W606" s="120"/>
      <c r="X606" s="120"/>
      <c r="Y606" s="120"/>
      <c r="Z606" s="120"/>
      <c r="AA606" s="120"/>
      <c r="AB606" s="120"/>
      <c r="AC606" s="120"/>
      <c r="AD606" s="120"/>
      <c r="AE606" s="120"/>
      <c r="AF606" s="120"/>
      <c r="AG606" s="120"/>
      <c r="AH606" s="120"/>
      <c r="AI606" s="120"/>
      <c r="AJ606" s="120"/>
      <c r="AK606" s="120"/>
      <c r="AL606" s="120"/>
      <c r="AM606" s="120"/>
      <c r="AN606" s="120"/>
      <c r="AO606" s="120"/>
      <c r="AP606" s="120"/>
      <c r="AQ606" s="120"/>
      <c r="AR606" s="120"/>
      <c r="AS606" s="120"/>
      <c r="AT606" s="120"/>
      <c r="AU606" s="120"/>
      <c r="AV606" s="120"/>
      <c r="AW606" s="120"/>
      <c r="AX606" s="120"/>
      <c r="AY606" s="120"/>
      <c r="AZ606" s="120"/>
      <c r="BA606" s="120"/>
      <c r="BB606" s="120"/>
      <c r="BC606" s="120"/>
      <c r="BD606" s="120"/>
      <c r="BE606" s="120"/>
      <c r="BF606" s="120"/>
      <c r="BG606" s="120"/>
      <c r="BH606" s="120"/>
      <c r="BI606" s="120"/>
      <c r="BJ606" s="120"/>
      <c r="BK606" s="120"/>
      <c r="BL606" s="120"/>
      <c r="BM606" s="120"/>
      <c r="BN606" s="120"/>
      <c r="BO606" s="120"/>
      <c r="BP606" s="120"/>
      <c r="BQ606" s="120"/>
      <c r="BR606" s="120"/>
      <c r="BS606" s="120"/>
      <c r="BT606" s="120"/>
      <c r="BU606" s="120"/>
      <c r="BV606" s="120"/>
      <c r="BW606" s="120"/>
      <c r="BX606" s="120"/>
      <c r="BY606" s="120"/>
      <c r="BZ606" s="120"/>
      <c r="CA606" s="120"/>
      <c r="CB606" s="120"/>
      <c r="CC606" s="120"/>
      <c r="CD606" s="120"/>
      <c r="CE606" s="120"/>
      <c r="CF606" s="120"/>
      <c r="CG606" s="120"/>
      <c r="CH606" s="120"/>
      <c r="CI606" s="120"/>
      <c r="CJ606" s="120"/>
      <c r="CK606" s="120"/>
      <c r="CL606" s="120"/>
      <c r="CM606" s="120"/>
      <c r="CN606" s="120"/>
      <c r="CO606" s="120"/>
      <c r="CP606" s="120"/>
      <c r="CQ606" s="120"/>
      <c r="CR606" s="120"/>
      <c r="CS606" s="120"/>
      <c r="CT606" s="120"/>
      <c r="CU606" s="120"/>
      <c r="CV606" s="120"/>
      <c r="CW606" s="120"/>
      <c r="CX606" s="120"/>
      <c r="CY606" s="120"/>
      <c r="CZ606" s="120"/>
      <c r="DA606" s="120"/>
      <c r="DB606" s="120"/>
      <c r="DC606" s="120"/>
      <c r="DD606" s="120"/>
      <c r="DE606" s="120"/>
      <c r="DF606" s="120"/>
      <c r="DG606" s="120"/>
      <c r="DH606" s="120"/>
      <c r="DI606" s="120"/>
      <c r="DJ606" s="120"/>
      <c r="DK606" s="120"/>
      <c r="DL606" s="120"/>
      <c r="DM606" s="120"/>
      <c r="DN606" s="120"/>
      <c r="DO606" s="120"/>
      <c r="DP606" s="120"/>
      <c r="DQ606" s="120"/>
      <c r="DR606" s="120"/>
      <c r="DS606" s="120"/>
      <c r="DT606" s="120"/>
      <c r="DU606" s="120"/>
      <c r="DV606" s="120"/>
      <c r="DW606" s="120"/>
      <c r="DX606" s="120"/>
      <c r="DY606" s="120"/>
      <c r="DZ606" s="120"/>
      <c r="EA606" s="120"/>
      <c r="EB606" s="120"/>
      <c r="EC606" s="120"/>
      <c r="ED606" s="120"/>
      <c r="EE606" s="120"/>
      <c r="EF606" s="120"/>
      <c r="EG606" s="120"/>
      <c r="EH606" s="120"/>
      <c r="EI606" s="120"/>
      <c r="EJ606" s="120"/>
      <c r="EK606" s="120"/>
      <c r="EL606" s="120"/>
      <c r="EM606" s="120"/>
      <c r="EN606" s="120"/>
      <c r="EO606" s="120"/>
      <c r="EP606" s="120"/>
      <c r="EQ606" s="120"/>
      <c r="ER606" s="120"/>
      <c r="ES606" s="120"/>
      <c r="ET606" s="120"/>
      <c r="EU606" s="120"/>
      <c r="EV606" s="120"/>
      <c r="EW606" s="120"/>
      <c r="EX606" s="120"/>
      <c r="EY606" s="120"/>
      <c r="EZ606" s="120"/>
      <c r="FA606" s="120"/>
      <c r="FB606" s="120"/>
      <c r="FC606" s="120"/>
      <c r="FD606" s="120"/>
      <c r="FE606" s="120"/>
      <c r="FF606" s="120"/>
      <c r="FG606" s="120"/>
      <c r="FH606" s="120"/>
      <c r="FI606" s="120"/>
      <c r="FJ606" s="120"/>
      <c r="FK606" s="120"/>
      <c r="FL606" s="120"/>
      <c r="FM606" s="120"/>
      <c r="FN606" s="120"/>
      <c r="FO606" s="120"/>
      <c r="FP606" s="120"/>
      <c r="FQ606" s="120"/>
      <c r="FR606" s="120"/>
      <c r="FS606" s="120"/>
      <c r="FT606" s="120"/>
      <c r="FU606" s="120"/>
      <c r="FV606" s="120"/>
      <c r="FW606" s="120"/>
      <c r="FX606" s="120"/>
      <c r="FY606" s="120"/>
      <c r="FZ606" s="120"/>
      <c r="GA606" s="120"/>
      <c r="GB606" s="120"/>
      <c r="GC606" s="120"/>
      <c r="GD606" s="120"/>
      <c r="GE606" s="120"/>
      <c r="GF606" s="120"/>
      <c r="GG606" s="120"/>
      <c r="GH606" s="120"/>
      <c r="GI606" s="120"/>
      <c r="GJ606" s="120"/>
      <c r="GK606" s="120"/>
      <c r="GL606" s="120"/>
      <c r="GM606" s="120"/>
      <c r="GN606" s="120"/>
      <c r="GO606" s="120"/>
      <c r="GP606" s="120"/>
      <c r="GQ606" s="120"/>
      <c r="GR606" s="120"/>
      <c r="GS606" s="120"/>
      <c r="GT606" s="120"/>
      <c r="GU606" s="120"/>
      <c r="GV606" s="120"/>
      <c r="GW606" s="120"/>
      <c r="GX606" s="120"/>
      <c r="GY606" s="120"/>
      <c r="GZ606" s="120"/>
      <c r="HA606" s="120"/>
      <c r="HB606" s="120"/>
      <c r="HC606" s="120"/>
      <c r="HD606" s="120"/>
      <c r="HE606" s="120"/>
      <c r="HF606" s="120"/>
      <c r="HG606" s="120"/>
      <c r="HH606" s="120"/>
      <c r="HI606" s="120"/>
      <c r="HJ606" s="120"/>
      <c r="HK606" s="120"/>
      <c r="HL606" s="120"/>
      <c r="HM606" s="120"/>
      <c r="HN606" s="120"/>
      <c r="HO606" s="120"/>
      <c r="HP606" s="120"/>
      <c r="HQ606" s="120"/>
      <c r="HR606" s="120"/>
      <c r="HS606" s="120"/>
      <c r="HT606" s="120"/>
      <c r="HU606" s="120"/>
      <c r="HV606" s="120"/>
      <c r="HW606" s="120"/>
      <c r="HX606" s="120"/>
      <c r="HY606" s="120"/>
      <c r="HZ606" s="120"/>
      <c r="IA606" s="120"/>
      <c r="IB606" s="120"/>
      <c r="IC606" s="120"/>
      <c r="ID606" s="120"/>
      <c r="IE606" s="120"/>
      <c r="IF606" s="120"/>
      <c r="IG606" s="120"/>
      <c r="IH606" s="120"/>
      <c r="II606" s="120"/>
      <c r="IJ606" s="120"/>
      <c r="IK606" s="120"/>
      <c r="IL606" s="120"/>
      <c r="IM606" s="120"/>
      <c r="IN606" s="120"/>
      <c r="IO606" s="120"/>
      <c r="IP606" s="120"/>
      <c r="IQ606" s="120"/>
      <c r="IR606" s="120"/>
      <c r="IS606" s="120"/>
      <c r="IT606" s="120"/>
      <c r="IU606" s="120"/>
      <c r="IV606" s="120"/>
    </row>
    <row r="607" ht="27" customHeight="1" spans="1:256">
      <c r="A607" s="216"/>
      <c r="B607" s="220"/>
      <c r="C607" s="217" t="s">
        <v>145</v>
      </c>
      <c r="D607" s="136">
        <v>6.72</v>
      </c>
      <c r="E607" s="136">
        <v>4.8</v>
      </c>
      <c r="F607" s="214">
        <f t="shared" si="18"/>
        <v>-1.92</v>
      </c>
      <c r="G607" s="219" t="s">
        <v>284</v>
      </c>
      <c r="H607" s="120"/>
      <c r="I607" s="120"/>
      <c r="J607" s="120"/>
      <c r="K607" s="120"/>
      <c r="L607" s="120"/>
      <c r="M607" s="120"/>
      <c r="N607" s="120"/>
      <c r="O607" s="120"/>
      <c r="P607" s="120"/>
      <c r="Q607" s="120"/>
      <c r="R607" s="120"/>
      <c r="S607" s="120"/>
      <c r="T607" s="120"/>
      <c r="U607" s="120"/>
      <c r="V607" s="120"/>
      <c r="W607" s="120"/>
      <c r="X607" s="120"/>
      <c r="Y607" s="120"/>
      <c r="Z607" s="120"/>
      <c r="AA607" s="120"/>
      <c r="AB607" s="120"/>
      <c r="AC607" s="120"/>
      <c r="AD607" s="120"/>
      <c r="AE607" s="120"/>
      <c r="AF607" s="120"/>
      <c r="AG607" s="120"/>
      <c r="AH607" s="120"/>
      <c r="AI607" s="120"/>
      <c r="AJ607" s="120"/>
      <c r="AK607" s="120"/>
      <c r="AL607" s="120"/>
      <c r="AM607" s="120"/>
      <c r="AN607" s="120"/>
      <c r="AO607" s="120"/>
      <c r="AP607" s="120"/>
      <c r="AQ607" s="120"/>
      <c r="AR607" s="120"/>
      <c r="AS607" s="120"/>
      <c r="AT607" s="120"/>
      <c r="AU607" s="120"/>
      <c r="AV607" s="120"/>
      <c r="AW607" s="120"/>
      <c r="AX607" s="120"/>
      <c r="AY607" s="120"/>
      <c r="AZ607" s="120"/>
      <c r="BA607" s="120"/>
      <c r="BB607" s="120"/>
      <c r="BC607" s="120"/>
      <c r="BD607" s="120"/>
      <c r="BE607" s="120"/>
      <c r="BF607" s="120"/>
      <c r="BG607" s="120"/>
      <c r="BH607" s="120"/>
      <c r="BI607" s="120"/>
      <c r="BJ607" s="120"/>
      <c r="BK607" s="120"/>
      <c r="BL607" s="120"/>
      <c r="BM607" s="120"/>
      <c r="BN607" s="120"/>
      <c r="BO607" s="120"/>
      <c r="BP607" s="120"/>
      <c r="BQ607" s="120"/>
      <c r="BR607" s="120"/>
      <c r="BS607" s="120"/>
      <c r="BT607" s="120"/>
      <c r="BU607" s="120"/>
      <c r="BV607" s="120"/>
      <c r="BW607" s="120"/>
      <c r="BX607" s="120"/>
      <c r="BY607" s="120"/>
      <c r="BZ607" s="120"/>
      <c r="CA607" s="120"/>
      <c r="CB607" s="120"/>
      <c r="CC607" s="120"/>
      <c r="CD607" s="120"/>
      <c r="CE607" s="120"/>
      <c r="CF607" s="120"/>
      <c r="CG607" s="120"/>
      <c r="CH607" s="120"/>
      <c r="CI607" s="120"/>
      <c r="CJ607" s="120"/>
      <c r="CK607" s="120"/>
      <c r="CL607" s="120"/>
      <c r="CM607" s="120"/>
      <c r="CN607" s="120"/>
      <c r="CO607" s="120"/>
      <c r="CP607" s="120"/>
      <c r="CQ607" s="120"/>
      <c r="CR607" s="120"/>
      <c r="CS607" s="120"/>
      <c r="CT607" s="120"/>
      <c r="CU607" s="120"/>
      <c r="CV607" s="120"/>
      <c r="CW607" s="120"/>
      <c r="CX607" s="120"/>
      <c r="CY607" s="120"/>
      <c r="CZ607" s="120"/>
      <c r="DA607" s="120"/>
      <c r="DB607" s="120"/>
      <c r="DC607" s="120"/>
      <c r="DD607" s="120"/>
      <c r="DE607" s="120"/>
      <c r="DF607" s="120"/>
      <c r="DG607" s="120"/>
      <c r="DH607" s="120"/>
      <c r="DI607" s="120"/>
      <c r="DJ607" s="120"/>
      <c r="DK607" s="120"/>
      <c r="DL607" s="120"/>
      <c r="DM607" s="120"/>
      <c r="DN607" s="120"/>
      <c r="DO607" s="120"/>
      <c r="DP607" s="120"/>
      <c r="DQ607" s="120"/>
      <c r="DR607" s="120"/>
      <c r="DS607" s="120"/>
      <c r="DT607" s="120"/>
      <c r="DU607" s="120"/>
      <c r="DV607" s="120"/>
      <c r="DW607" s="120"/>
      <c r="DX607" s="120"/>
      <c r="DY607" s="120"/>
      <c r="DZ607" s="120"/>
      <c r="EA607" s="120"/>
      <c r="EB607" s="120"/>
      <c r="EC607" s="120"/>
      <c r="ED607" s="120"/>
      <c r="EE607" s="120"/>
      <c r="EF607" s="120"/>
      <c r="EG607" s="120"/>
      <c r="EH607" s="120"/>
      <c r="EI607" s="120"/>
      <c r="EJ607" s="120"/>
      <c r="EK607" s="120"/>
      <c r="EL607" s="120"/>
      <c r="EM607" s="120"/>
      <c r="EN607" s="120"/>
      <c r="EO607" s="120"/>
      <c r="EP607" s="120"/>
      <c r="EQ607" s="120"/>
      <c r="ER607" s="120"/>
      <c r="ES607" s="120"/>
      <c r="ET607" s="120"/>
      <c r="EU607" s="120"/>
      <c r="EV607" s="120"/>
      <c r="EW607" s="120"/>
      <c r="EX607" s="120"/>
      <c r="EY607" s="120"/>
      <c r="EZ607" s="120"/>
      <c r="FA607" s="120"/>
      <c r="FB607" s="120"/>
      <c r="FC607" s="120"/>
      <c r="FD607" s="120"/>
      <c r="FE607" s="120"/>
      <c r="FF607" s="120"/>
      <c r="FG607" s="120"/>
      <c r="FH607" s="120"/>
      <c r="FI607" s="120"/>
      <c r="FJ607" s="120"/>
      <c r="FK607" s="120"/>
      <c r="FL607" s="120"/>
      <c r="FM607" s="120"/>
      <c r="FN607" s="120"/>
      <c r="FO607" s="120"/>
      <c r="FP607" s="120"/>
      <c r="FQ607" s="120"/>
      <c r="FR607" s="120"/>
      <c r="FS607" s="120"/>
      <c r="FT607" s="120"/>
      <c r="FU607" s="120"/>
      <c r="FV607" s="120"/>
      <c r="FW607" s="120"/>
      <c r="FX607" s="120"/>
      <c r="FY607" s="120"/>
      <c r="FZ607" s="120"/>
      <c r="GA607" s="120"/>
      <c r="GB607" s="120"/>
      <c r="GC607" s="120"/>
      <c r="GD607" s="120"/>
      <c r="GE607" s="120"/>
      <c r="GF607" s="120"/>
      <c r="GG607" s="120"/>
      <c r="GH607" s="120"/>
      <c r="GI607" s="120"/>
      <c r="GJ607" s="120"/>
      <c r="GK607" s="120"/>
      <c r="GL607" s="120"/>
      <c r="GM607" s="120"/>
      <c r="GN607" s="120"/>
      <c r="GO607" s="120"/>
      <c r="GP607" s="120"/>
      <c r="GQ607" s="120"/>
      <c r="GR607" s="120"/>
      <c r="GS607" s="120"/>
      <c r="GT607" s="120"/>
      <c r="GU607" s="120"/>
      <c r="GV607" s="120"/>
      <c r="GW607" s="120"/>
      <c r="GX607" s="120"/>
      <c r="GY607" s="120"/>
      <c r="GZ607" s="120"/>
      <c r="HA607" s="120"/>
      <c r="HB607" s="120"/>
      <c r="HC607" s="120"/>
      <c r="HD607" s="120"/>
      <c r="HE607" s="120"/>
      <c r="HF607" s="120"/>
      <c r="HG607" s="120"/>
      <c r="HH607" s="120"/>
      <c r="HI607" s="120"/>
      <c r="HJ607" s="120"/>
      <c r="HK607" s="120"/>
      <c r="HL607" s="120"/>
      <c r="HM607" s="120"/>
      <c r="HN607" s="120"/>
      <c r="HO607" s="120"/>
      <c r="HP607" s="120"/>
      <c r="HQ607" s="120"/>
      <c r="HR607" s="120"/>
      <c r="HS607" s="120"/>
      <c r="HT607" s="120"/>
      <c r="HU607" s="120"/>
      <c r="HV607" s="120"/>
      <c r="HW607" s="120"/>
      <c r="HX607" s="120"/>
      <c r="HY607" s="120"/>
      <c r="HZ607" s="120"/>
      <c r="IA607" s="120"/>
      <c r="IB607" s="120"/>
      <c r="IC607" s="120"/>
      <c r="ID607" s="120"/>
      <c r="IE607" s="120"/>
      <c r="IF607" s="120"/>
      <c r="IG607" s="120"/>
      <c r="IH607" s="120"/>
      <c r="II607" s="120"/>
      <c r="IJ607" s="120"/>
      <c r="IK607" s="120"/>
      <c r="IL607" s="120"/>
      <c r="IM607" s="120"/>
      <c r="IN607" s="120"/>
      <c r="IO607" s="120"/>
      <c r="IP607" s="120"/>
      <c r="IQ607" s="120"/>
      <c r="IR607" s="120"/>
      <c r="IS607" s="120"/>
      <c r="IT607" s="120"/>
      <c r="IU607" s="120"/>
      <c r="IV607" s="120"/>
    </row>
    <row r="608" ht="27" customHeight="1" spans="1:256">
      <c r="A608" s="216"/>
      <c r="B608" s="220"/>
      <c r="C608" s="135" t="s">
        <v>820</v>
      </c>
      <c r="D608" s="136">
        <v>68.89</v>
      </c>
      <c r="E608" s="136">
        <v>68.89</v>
      </c>
      <c r="F608" s="214">
        <f t="shared" si="18"/>
        <v>0</v>
      </c>
      <c r="G608" s="134" t="s">
        <v>155</v>
      </c>
      <c r="H608" s="120"/>
      <c r="I608" s="120"/>
      <c r="J608" s="120"/>
      <c r="K608" s="120"/>
      <c r="L608" s="120"/>
      <c r="M608" s="120"/>
      <c r="N608" s="120"/>
      <c r="O608" s="120"/>
      <c r="P608" s="120"/>
      <c r="Q608" s="120"/>
      <c r="R608" s="120"/>
      <c r="S608" s="120"/>
      <c r="T608" s="120"/>
      <c r="U608" s="120"/>
      <c r="V608" s="120"/>
      <c r="W608" s="120"/>
      <c r="X608" s="120"/>
      <c r="Y608" s="120"/>
      <c r="Z608" s="120"/>
      <c r="AA608" s="120"/>
      <c r="AB608" s="120"/>
      <c r="AC608" s="120"/>
      <c r="AD608" s="120"/>
      <c r="AE608" s="120"/>
      <c r="AF608" s="120"/>
      <c r="AG608" s="120"/>
      <c r="AH608" s="120"/>
      <c r="AI608" s="120"/>
      <c r="AJ608" s="120"/>
      <c r="AK608" s="120"/>
      <c r="AL608" s="120"/>
      <c r="AM608" s="120"/>
      <c r="AN608" s="120"/>
      <c r="AO608" s="120"/>
      <c r="AP608" s="120"/>
      <c r="AQ608" s="120"/>
      <c r="AR608" s="120"/>
      <c r="AS608" s="120"/>
      <c r="AT608" s="120"/>
      <c r="AU608" s="120"/>
      <c r="AV608" s="120"/>
      <c r="AW608" s="120"/>
      <c r="AX608" s="120"/>
      <c r="AY608" s="120"/>
      <c r="AZ608" s="120"/>
      <c r="BA608" s="120"/>
      <c r="BB608" s="120"/>
      <c r="BC608" s="120"/>
      <c r="BD608" s="120"/>
      <c r="BE608" s="120"/>
      <c r="BF608" s="120"/>
      <c r="BG608" s="120"/>
      <c r="BH608" s="120"/>
      <c r="BI608" s="120"/>
      <c r="BJ608" s="120"/>
      <c r="BK608" s="120"/>
      <c r="BL608" s="120"/>
      <c r="BM608" s="120"/>
      <c r="BN608" s="120"/>
      <c r="BO608" s="120"/>
      <c r="BP608" s="120"/>
      <c r="BQ608" s="120"/>
      <c r="BR608" s="120"/>
      <c r="BS608" s="120"/>
      <c r="BT608" s="120"/>
      <c r="BU608" s="120"/>
      <c r="BV608" s="120"/>
      <c r="BW608" s="120"/>
      <c r="BX608" s="120"/>
      <c r="BY608" s="120"/>
      <c r="BZ608" s="120"/>
      <c r="CA608" s="120"/>
      <c r="CB608" s="120"/>
      <c r="CC608" s="120"/>
      <c r="CD608" s="120"/>
      <c r="CE608" s="120"/>
      <c r="CF608" s="120"/>
      <c r="CG608" s="120"/>
      <c r="CH608" s="120"/>
      <c r="CI608" s="120"/>
      <c r="CJ608" s="120"/>
      <c r="CK608" s="120"/>
      <c r="CL608" s="120"/>
      <c r="CM608" s="120"/>
      <c r="CN608" s="120"/>
      <c r="CO608" s="120"/>
      <c r="CP608" s="120"/>
      <c r="CQ608" s="120"/>
      <c r="CR608" s="120"/>
      <c r="CS608" s="120"/>
      <c r="CT608" s="120"/>
      <c r="CU608" s="120"/>
      <c r="CV608" s="120"/>
      <c r="CW608" s="120"/>
      <c r="CX608" s="120"/>
      <c r="CY608" s="120"/>
      <c r="CZ608" s="120"/>
      <c r="DA608" s="120"/>
      <c r="DB608" s="120"/>
      <c r="DC608" s="120"/>
      <c r="DD608" s="120"/>
      <c r="DE608" s="120"/>
      <c r="DF608" s="120"/>
      <c r="DG608" s="120"/>
      <c r="DH608" s="120"/>
      <c r="DI608" s="120"/>
      <c r="DJ608" s="120"/>
      <c r="DK608" s="120"/>
      <c r="DL608" s="120"/>
      <c r="DM608" s="120"/>
      <c r="DN608" s="120"/>
      <c r="DO608" s="120"/>
      <c r="DP608" s="120"/>
      <c r="DQ608" s="120"/>
      <c r="DR608" s="120"/>
      <c r="DS608" s="120"/>
      <c r="DT608" s="120"/>
      <c r="DU608" s="120"/>
      <c r="DV608" s="120"/>
      <c r="DW608" s="120"/>
      <c r="DX608" s="120"/>
      <c r="DY608" s="120"/>
      <c r="DZ608" s="120"/>
      <c r="EA608" s="120"/>
      <c r="EB608" s="120"/>
      <c r="EC608" s="120"/>
      <c r="ED608" s="120"/>
      <c r="EE608" s="120"/>
      <c r="EF608" s="120"/>
      <c r="EG608" s="120"/>
      <c r="EH608" s="120"/>
      <c r="EI608" s="120"/>
      <c r="EJ608" s="120"/>
      <c r="EK608" s="120"/>
      <c r="EL608" s="120"/>
      <c r="EM608" s="120"/>
      <c r="EN608" s="120"/>
      <c r="EO608" s="120"/>
      <c r="EP608" s="120"/>
      <c r="EQ608" s="120"/>
      <c r="ER608" s="120"/>
      <c r="ES608" s="120"/>
      <c r="ET608" s="120"/>
      <c r="EU608" s="120"/>
      <c r="EV608" s="120"/>
      <c r="EW608" s="120"/>
      <c r="EX608" s="120"/>
      <c r="EY608" s="120"/>
      <c r="EZ608" s="120"/>
      <c r="FA608" s="120"/>
      <c r="FB608" s="120"/>
      <c r="FC608" s="120"/>
      <c r="FD608" s="120"/>
      <c r="FE608" s="120"/>
      <c r="FF608" s="120"/>
      <c r="FG608" s="120"/>
      <c r="FH608" s="120"/>
      <c r="FI608" s="120"/>
      <c r="FJ608" s="120"/>
      <c r="FK608" s="120"/>
      <c r="FL608" s="120"/>
      <c r="FM608" s="120"/>
      <c r="FN608" s="120"/>
      <c r="FO608" s="120"/>
      <c r="FP608" s="120"/>
      <c r="FQ608" s="120"/>
      <c r="FR608" s="120"/>
      <c r="FS608" s="120"/>
      <c r="FT608" s="120"/>
      <c r="FU608" s="120"/>
      <c r="FV608" s="120"/>
      <c r="FW608" s="120"/>
      <c r="FX608" s="120"/>
      <c r="FY608" s="120"/>
      <c r="FZ608" s="120"/>
      <c r="GA608" s="120"/>
      <c r="GB608" s="120"/>
      <c r="GC608" s="120"/>
      <c r="GD608" s="120"/>
      <c r="GE608" s="120"/>
      <c r="GF608" s="120"/>
      <c r="GG608" s="120"/>
      <c r="GH608" s="120"/>
      <c r="GI608" s="120"/>
      <c r="GJ608" s="120"/>
      <c r="GK608" s="120"/>
      <c r="GL608" s="120"/>
      <c r="GM608" s="120"/>
      <c r="GN608" s="120"/>
      <c r="GO608" s="120"/>
      <c r="GP608" s="120"/>
      <c r="GQ608" s="120"/>
      <c r="GR608" s="120"/>
      <c r="GS608" s="120"/>
      <c r="GT608" s="120"/>
      <c r="GU608" s="120"/>
      <c r="GV608" s="120"/>
      <c r="GW608" s="120"/>
      <c r="GX608" s="120"/>
      <c r="GY608" s="120"/>
      <c r="GZ608" s="120"/>
      <c r="HA608" s="120"/>
      <c r="HB608" s="120"/>
      <c r="HC608" s="120"/>
      <c r="HD608" s="120"/>
      <c r="HE608" s="120"/>
      <c r="HF608" s="120"/>
      <c r="HG608" s="120"/>
      <c r="HH608" s="120"/>
      <c r="HI608" s="120"/>
      <c r="HJ608" s="120"/>
      <c r="HK608" s="120"/>
      <c r="HL608" s="120"/>
      <c r="HM608" s="120"/>
      <c r="HN608" s="120"/>
      <c r="HO608" s="120"/>
      <c r="HP608" s="120"/>
      <c r="HQ608" s="120"/>
      <c r="HR608" s="120"/>
      <c r="HS608" s="120"/>
      <c r="HT608" s="120"/>
      <c r="HU608" s="120"/>
      <c r="HV608" s="120"/>
      <c r="HW608" s="120"/>
      <c r="HX608" s="120"/>
      <c r="HY608" s="120"/>
      <c r="HZ608" s="120"/>
      <c r="IA608" s="120"/>
      <c r="IB608" s="120"/>
      <c r="IC608" s="120"/>
      <c r="ID608" s="120"/>
      <c r="IE608" s="120"/>
      <c r="IF608" s="120"/>
      <c r="IG608" s="120"/>
      <c r="IH608" s="120"/>
      <c r="II608" s="120"/>
      <c r="IJ608" s="120"/>
      <c r="IK608" s="120"/>
      <c r="IL608" s="120"/>
      <c r="IM608" s="120"/>
      <c r="IN608" s="120"/>
      <c r="IO608" s="120"/>
      <c r="IP608" s="120"/>
      <c r="IQ608" s="120"/>
      <c r="IR608" s="120"/>
      <c r="IS608" s="120"/>
      <c r="IT608" s="120"/>
      <c r="IU608" s="120"/>
      <c r="IV608" s="120"/>
    </row>
    <row r="609" ht="27" customHeight="1" spans="1:256">
      <c r="A609" s="216" t="s">
        <v>821</v>
      </c>
      <c r="B609" s="212">
        <v>17</v>
      </c>
      <c r="C609" s="213" t="s">
        <v>144</v>
      </c>
      <c r="D609" s="147">
        <f>SUM(D610:D612)</f>
        <v>257.612</v>
      </c>
      <c r="E609" s="147">
        <f>SUM(E610:E612)</f>
        <v>237.4</v>
      </c>
      <c r="F609" s="214">
        <f t="shared" si="18"/>
        <v>-20.212</v>
      </c>
      <c r="G609" s="219"/>
      <c r="H609" s="120"/>
      <c r="I609" s="120"/>
      <c r="J609" s="120"/>
      <c r="K609" s="120"/>
      <c r="L609" s="120"/>
      <c r="M609" s="120"/>
      <c r="N609" s="120"/>
      <c r="O609" s="120"/>
      <c r="P609" s="120"/>
      <c r="Q609" s="120"/>
      <c r="R609" s="120"/>
      <c r="S609" s="120"/>
      <c r="T609" s="120"/>
      <c r="U609" s="120"/>
      <c r="V609" s="120"/>
      <c r="W609" s="120"/>
      <c r="X609" s="120"/>
      <c r="Y609" s="120"/>
      <c r="Z609" s="120"/>
      <c r="AA609" s="120"/>
      <c r="AB609" s="120"/>
      <c r="AC609" s="120"/>
      <c r="AD609" s="120"/>
      <c r="AE609" s="120"/>
      <c r="AF609" s="120"/>
      <c r="AG609" s="120"/>
      <c r="AH609" s="120"/>
      <c r="AI609" s="120"/>
      <c r="AJ609" s="120"/>
      <c r="AK609" s="120"/>
      <c r="AL609" s="120"/>
      <c r="AM609" s="120"/>
      <c r="AN609" s="120"/>
      <c r="AO609" s="120"/>
      <c r="AP609" s="120"/>
      <c r="AQ609" s="120"/>
      <c r="AR609" s="120"/>
      <c r="AS609" s="120"/>
      <c r="AT609" s="120"/>
      <c r="AU609" s="120"/>
      <c r="AV609" s="120"/>
      <c r="AW609" s="120"/>
      <c r="AX609" s="120"/>
      <c r="AY609" s="120"/>
      <c r="AZ609" s="120"/>
      <c r="BA609" s="120"/>
      <c r="BB609" s="120"/>
      <c r="BC609" s="120"/>
      <c r="BD609" s="120"/>
      <c r="BE609" s="120"/>
      <c r="BF609" s="120"/>
      <c r="BG609" s="120"/>
      <c r="BH609" s="120"/>
      <c r="BI609" s="120"/>
      <c r="BJ609" s="120"/>
      <c r="BK609" s="120"/>
      <c r="BL609" s="120"/>
      <c r="BM609" s="120"/>
      <c r="BN609" s="120"/>
      <c r="BO609" s="120"/>
      <c r="BP609" s="120"/>
      <c r="BQ609" s="120"/>
      <c r="BR609" s="120"/>
      <c r="BS609" s="120"/>
      <c r="BT609" s="120"/>
      <c r="BU609" s="120"/>
      <c r="BV609" s="120"/>
      <c r="BW609" s="120"/>
      <c r="BX609" s="120"/>
      <c r="BY609" s="120"/>
      <c r="BZ609" s="120"/>
      <c r="CA609" s="120"/>
      <c r="CB609" s="120"/>
      <c r="CC609" s="120"/>
      <c r="CD609" s="120"/>
      <c r="CE609" s="120"/>
      <c r="CF609" s="120"/>
      <c r="CG609" s="120"/>
      <c r="CH609" s="120"/>
      <c r="CI609" s="120"/>
      <c r="CJ609" s="120"/>
      <c r="CK609" s="120"/>
      <c r="CL609" s="120"/>
      <c r="CM609" s="120"/>
      <c r="CN609" s="120"/>
      <c r="CO609" s="120"/>
      <c r="CP609" s="120"/>
      <c r="CQ609" s="120"/>
      <c r="CR609" s="120"/>
      <c r="CS609" s="120"/>
      <c r="CT609" s="120"/>
      <c r="CU609" s="120"/>
      <c r="CV609" s="120"/>
      <c r="CW609" s="120"/>
      <c r="CX609" s="120"/>
      <c r="CY609" s="120"/>
      <c r="CZ609" s="120"/>
      <c r="DA609" s="120"/>
      <c r="DB609" s="120"/>
      <c r="DC609" s="120"/>
      <c r="DD609" s="120"/>
      <c r="DE609" s="120"/>
      <c r="DF609" s="120"/>
      <c r="DG609" s="120"/>
      <c r="DH609" s="120"/>
      <c r="DI609" s="120"/>
      <c r="DJ609" s="120"/>
      <c r="DK609" s="120"/>
      <c r="DL609" s="120"/>
      <c r="DM609" s="120"/>
      <c r="DN609" s="120"/>
      <c r="DO609" s="120"/>
      <c r="DP609" s="120"/>
      <c r="DQ609" s="120"/>
      <c r="DR609" s="120"/>
      <c r="DS609" s="120"/>
      <c r="DT609" s="120"/>
      <c r="DU609" s="120"/>
      <c r="DV609" s="120"/>
      <c r="DW609" s="120"/>
      <c r="DX609" s="120"/>
      <c r="DY609" s="120"/>
      <c r="DZ609" s="120"/>
      <c r="EA609" s="120"/>
      <c r="EB609" s="120"/>
      <c r="EC609" s="120"/>
      <c r="ED609" s="120"/>
      <c r="EE609" s="120"/>
      <c r="EF609" s="120"/>
      <c r="EG609" s="120"/>
      <c r="EH609" s="120"/>
      <c r="EI609" s="120"/>
      <c r="EJ609" s="120"/>
      <c r="EK609" s="120"/>
      <c r="EL609" s="120"/>
      <c r="EM609" s="120"/>
      <c r="EN609" s="120"/>
      <c r="EO609" s="120"/>
      <c r="EP609" s="120"/>
      <c r="EQ609" s="120"/>
      <c r="ER609" s="120"/>
      <c r="ES609" s="120"/>
      <c r="ET609" s="120"/>
      <c r="EU609" s="120"/>
      <c r="EV609" s="120"/>
      <c r="EW609" s="120"/>
      <c r="EX609" s="120"/>
      <c r="EY609" s="120"/>
      <c r="EZ609" s="120"/>
      <c r="FA609" s="120"/>
      <c r="FB609" s="120"/>
      <c r="FC609" s="120"/>
      <c r="FD609" s="120"/>
      <c r="FE609" s="120"/>
      <c r="FF609" s="120"/>
      <c r="FG609" s="120"/>
      <c r="FH609" s="120"/>
      <c r="FI609" s="120"/>
      <c r="FJ609" s="120"/>
      <c r="FK609" s="120"/>
      <c r="FL609" s="120"/>
      <c r="FM609" s="120"/>
      <c r="FN609" s="120"/>
      <c r="FO609" s="120"/>
      <c r="FP609" s="120"/>
      <c r="FQ609" s="120"/>
      <c r="FR609" s="120"/>
      <c r="FS609" s="120"/>
      <c r="FT609" s="120"/>
      <c r="FU609" s="120"/>
      <c r="FV609" s="120"/>
      <c r="FW609" s="120"/>
      <c r="FX609" s="120"/>
      <c r="FY609" s="120"/>
      <c r="FZ609" s="120"/>
      <c r="GA609" s="120"/>
      <c r="GB609" s="120"/>
      <c r="GC609" s="120"/>
      <c r="GD609" s="120"/>
      <c r="GE609" s="120"/>
      <c r="GF609" s="120"/>
      <c r="GG609" s="120"/>
      <c r="GH609" s="120"/>
      <c r="GI609" s="120"/>
      <c r="GJ609" s="120"/>
      <c r="GK609" s="120"/>
      <c r="GL609" s="120"/>
      <c r="GM609" s="120"/>
      <c r="GN609" s="120"/>
      <c r="GO609" s="120"/>
      <c r="GP609" s="120"/>
      <c r="GQ609" s="120"/>
      <c r="GR609" s="120"/>
      <c r="GS609" s="120"/>
      <c r="GT609" s="120"/>
      <c r="GU609" s="120"/>
      <c r="GV609" s="120"/>
      <c r="GW609" s="120"/>
      <c r="GX609" s="120"/>
      <c r="GY609" s="120"/>
      <c r="GZ609" s="120"/>
      <c r="HA609" s="120"/>
      <c r="HB609" s="120"/>
      <c r="HC609" s="120"/>
      <c r="HD609" s="120"/>
      <c r="HE609" s="120"/>
      <c r="HF609" s="120"/>
      <c r="HG609" s="120"/>
      <c r="HH609" s="120"/>
      <c r="HI609" s="120"/>
      <c r="HJ609" s="120"/>
      <c r="HK609" s="120"/>
      <c r="HL609" s="120"/>
      <c r="HM609" s="120"/>
      <c r="HN609" s="120"/>
      <c r="HO609" s="120"/>
      <c r="HP609" s="120"/>
      <c r="HQ609" s="120"/>
      <c r="HR609" s="120"/>
      <c r="HS609" s="120"/>
      <c r="HT609" s="120"/>
      <c r="HU609" s="120"/>
      <c r="HV609" s="120"/>
      <c r="HW609" s="120"/>
      <c r="HX609" s="120"/>
      <c r="HY609" s="120"/>
      <c r="HZ609" s="120"/>
      <c r="IA609" s="120"/>
      <c r="IB609" s="120"/>
      <c r="IC609" s="120"/>
      <c r="ID609" s="120"/>
      <c r="IE609" s="120"/>
      <c r="IF609" s="120"/>
      <c r="IG609" s="120"/>
      <c r="IH609" s="120"/>
      <c r="II609" s="120"/>
      <c r="IJ609" s="120"/>
      <c r="IK609" s="120"/>
      <c r="IL609" s="120"/>
      <c r="IM609" s="120"/>
      <c r="IN609" s="120"/>
      <c r="IO609" s="120"/>
      <c r="IP609" s="120"/>
      <c r="IQ609" s="120"/>
      <c r="IR609" s="120"/>
      <c r="IS609" s="120"/>
      <c r="IT609" s="120"/>
      <c r="IU609" s="120"/>
      <c r="IV609" s="120"/>
    </row>
    <row r="610" ht="27" customHeight="1" spans="1:256">
      <c r="A610" s="216"/>
      <c r="B610" s="220"/>
      <c r="C610" s="217" t="s">
        <v>145</v>
      </c>
      <c r="D610" s="136">
        <v>22.8</v>
      </c>
      <c r="E610" s="136">
        <v>20.4</v>
      </c>
      <c r="F610" s="214">
        <f t="shared" si="18"/>
        <v>-2.4</v>
      </c>
      <c r="G610" s="219" t="s">
        <v>284</v>
      </c>
      <c r="H610" s="120"/>
      <c r="I610" s="120"/>
      <c r="J610" s="120"/>
      <c r="K610" s="120"/>
      <c r="L610" s="120"/>
      <c r="M610" s="120"/>
      <c r="N610" s="120"/>
      <c r="O610" s="120"/>
      <c r="P610" s="120"/>
      <c r="Q610" s="120"/>
      <c r="R610" s="120"/>
      <c r="S610" s="120"/>
      <c r="T610" s="120"/>
      <c r="U610" s="120"/>
      <c r="V610" s="120"/>
      <c r="W610" s="120"/>
      <c r="X610" s="120"/>
      <c r="Y610" s="120"/>
      <c r="Z610" s="120"/>
      <c r="AA610" s="120"/>
      <c r="AB610" s="120"/>
      <c r="AC610" s="120"/>
      <c r="AD610" s="120"/>
      <c r="AE610" s="120"/>
      <c r="AF610" s="120"/>
      <c r="AG610" s="120"/>
      <c r="AH610" s="120"/>
      <c r="AI610" s="120"/>
      <c r="AJ610" s="120"/>
      <c r="AK610" s="120"/>
      <c r="AL610" s="120"/>
      <c r="AM610" s="120"/>
      <c r="AN610" s="120"/>
      <c r="AO610" s="120"/>
      <c r="AP610" s="120"/>
      <c r="AQ610" s="120"/>
      <c r="AR610" s="120"/>
      <c r="AS610" s="120"/>
      <c r="AT610" s="120"/>
      <c r="AU610" s="120"/>
      <c r="AV610" s="120"/>
      <c r="AW610" s="120"/>
      <c r="AX610" s="120"/>
      <c r="AY610" s="120"/>
      <c r="AZ610" s="120"/>
      <c r="BA610" s="120"/>
      <c r="BB610" s="120"/>
      <c r="BC610" s="120"/>
      <c r="BD610" s="120"/>
      <c r="BE610" s="120"/>
      <c r="BF610" s="120"/>
      <c r="BG610" s="120"/>
      <c r="BH610" s="120"/>
      <c r="BI610" s="120"/>
      <c r="BJ610" s="120"/>
      <c r="BK610" s="120"/>
      <c r="BL610" s="120"/>
      <c r="BM610" s="120"/>
      <c r="BN610" s="120"/>
      <c r="BO610" s="120"/>
      <c r="BP610" s="120"/>
      <c r="BQ610" s="120"/>
      <c r="BR610" s="120"/>
      <c r="BS610" s="120"/>
      <c r="BT610" s="120"/>
      <c r="BU610" s="120"/>
      <c r="BV610" s="120"/>
      <c r="BW610" s="120"/>
      <c r="BX610" s="120"/>
      <c r="BY610" s="120"/>
      <c r="BZ610" s="120"/>
      <c r="CA610" s="120"/>
      <c r="CB610" s="120"/>
      <c r="CC610" s="120"/>
      <c r="CD610" s="120"/>
      <c r="CE610" s="120"/>
      <c r="CF610" s="120"/>
      <c r="CG610" s="120"/>
      <c r="CH610" s="120"/>
      <c r="CI610" s="120"/>
      <c r="CJ610" s="120"/>
      <c r="CK610" s="120"/>
      <c r="CL610" s="120"/>
      <c r="CM610" s="120"/>
      <c r="CN610" s="120"/>
      <c r="CO610" s="120"/>
      <c r="CP610" s="120"/>
      <c r="CQ610" s="120"/>
      <c r="CR610" s="120"/>
      <c r="CS610" s="120"/>
      <c r="CT610" s="120"/>
      <c r="CU610" s="120"/>
      <c r="CV610" s="120"/>
      <c r="CW610" s="120"/>
      <c r="CX610" s="120"/>
      <c r="CY610" s="120"/>
      <c r="CZ610" s="120"/>
      <c r="DA610" s="120"/>
      <c r="DB610" s="120"/>
      <c r="DC610" s="120"/>
      <c r="DD610" s="120"/>
      <c r="DE610" s="120"/>
      <c r="DF610" s="120"/>
      <c r="DG610" s="120"/>
      <c r="DH610" s="120"/>
      <c r="DI610" s="120"/>
      <c r="DJ610" s="120"/>
      <c r="DK610" s="120"/>
      <c r="DL610" s="120"/>
      <c r="DM610" s="120"/>
      <c r="DN610" s="120"/>
      <c r="DO610" s="120"/>
      <c r="DP610" s="120"/>
      <c r="DQ610" s="120"/>
      <c r="DR610" s="120"/>
      <c r="DS610" s="120"/>
      <c r="DT610" s="120"/>
      <c r="DU610" s="120"/>
      <c r="DV610" s="120"/>
      <c r="DW610" s="120"/>
      <c r="DX610" s="120"/>
      <c r="DY610" s="120"/>
      <c r="DZ610" s="120"/>
      <c r="EA610" s="120"/>
      <c r="EB610" s="120"/>
      <c r="EC610" s="120"/>
      <c r="ED610" s="120"/>
      <c r="EE610" s="120"/>
      <c r="EF610" s="120"/>
      <c r="EG610" s="120"/>
      <c r="EH610" s="120"/>
      <c r="EI610" s="120"/>
      <c r="EJ610" s="120"/>
      <c r="EK610" s="120"/>
      <c r="EL610" s="120"/>
      <c r="EM610" s="120"/>
      <c r="EN610" s="120"/>
      <c r="EO610" s="120"/>
      <c r="EP610" s="120"/>
      <c r="EQ610" s="120"/>
      <c r="ER610" s="120"/>
      <c r="ES610" s="120"/>
      <c r="ET610" s="120"/>
      <c r="EU610" s="120"/>
      <c r="EV610" s="120"/>
      <c r="EW610" s="120"/>
      <c r="EX610" s="120"/>
      <c r="EY610" s="120"/>
      <c r="EZ610" s="120"/>
      <c r="FA610" s="120"/>
      <c r="FB610" s="120"/>
      <c r="FC610" s="120"/>
      <c r="FD610" s="120"/>
      <c r="FE610" s="120"/>
      <c r="FF610" s="120"/>
      <c r="FG610" s="120"/>
      <c r="FH610" s="120"/>
      <c r="FI610" s="120"/>
      <c r="FJ610" s="120"/>
      <c r="FK610" s="120"/>
      <c r="FL610" s="120"/>
      <c r="FM610" s="120"/>
      <c r="FN610" s="120"/>
      <c r="FO610" s="120"/>
      <c r="FP610" s="120"/>
      <c r="FQ610" s="120"/>
      <c r="FR610" s="120"/>
      <c r="FS610" s="120"/>
      <c r="FT610" s="120"/>
      <c r="FU610" s="120"/>
      <c r="FV610" s="120"/>
      <c r="FW610" s="120"/>
      <c r="FX610" s="120"/>
      <c r="FY610" s="120"/>
      <c r="FZ610" s="120"/>
      <c r="GA610" s="120"/>
      <c r="GB610" s="120"/>
      <c r="GC610" s="120"/>
      <c r="GD610" s="120"/>
      <c r="GE610" s="120"/>
      <c r="GF610" s="120"/>
      <c r="GG610" s="120"/>
      <c r="GH610" s="120"/>
      <c r="GI610" s="120"/>
      <c r="GJ610" s="120"/>
      <c r="GK610" s="120"/>
      <c r="GL610" s="120"/>
      <c r="GM610" s="120"/>
      <c r="GN610" s="120"/>
      <c r="GO610" s="120"/>
      <c r="GP610" s="120"/>
      <c r="GQ610" s="120"/>
      <c r="GR610" s="120"/>
      <c r="GS610" s="120"/>
      <c r="GT610" s="120"/>
      <c r="GU610" s="120"/>
      <c r="GV610" s="120"/>
      <c r="GW610" s="120"/>
      <c r="GX610" s="120"/>
      <c r="GY610" s="120"/>
      <c r="GZ610" s="120"/>
      <c r="HA610" s="120"/>
      <c r="HB610" s="120"/>
      <c r="HC610" s="120"/>
      <c r="HD610" s="120"/>
      <c r="HE610" s="120"/>
      <c r="HF610" s="120"/>
      <c r="HG610" s="120"/>
      <c r="HH610" s="120"/>
      <c r="HI610" s="120"/>
      <c r="HJ610" s="120"/>
      <c r="HK610" s="120"/>
      <c r="HL610" s="120"/>
      <c r="HM610" s="120"/>
      <c r="HN610" s="120"/>
      <c r="HO610" s="120"/>
      <c r="HP610" s="120"/>
      <c r="HQ610" s="120"/>
      <c r="HR610" s="120"/>
      <c r="HS610" s="120"/>
      <c r="HT610" s="120"/>
      <c r="HU610" s="120"/>
      <c r="HV610" s="120"/>
      <c r="HW610" s="120"/>
      <c r="HX610" s="120"/>
      <c r="HY610" s="120"/>
      <c r="HZ610" s="120"/>
      <c r="IA610" s="120"/>
      <c r="IB610" s="120"/>
      <c r="IC610" s="120"/>
      <c r="ID610" s="120"/>
      <c r="IE610" s="120"/>
      <c r="IF610" s="120"/>
      <c r="IG610" s="120"/>
      <c r="IH610" s="120"/>
      <c r="II610" s="120"/>
      <c r="IJ610" s="120"/>
      <c r="IK610" s="120"/>
      <c r="IL610" s="120"/>
      <c r="IM610" s="120"/>
      <c r="IN610" s="120"/>
      <c r="IO610" s="120"/>
      <c r="IP610" s="120"/>
      <c r="IQ610" s="120"/>
      <c r="IR610" s="120"/>
      <c r="IS610" s="120"/>
      <c r="IT610" s="120"/>
      <c r="IU610" s="120"/>
      <c r="IV610" s="120"/>
    </row>
    <row r="611" ht="37.5" customHeight="1" spans="1:256">
      <c r="A611" s="216"/>
      <c r="B611" s="220"/>
      <c r="C611" s="217" t="s">
        <v>822</v>
      </c>
      <c r="D611" s="218">
        <v>67.812</v>
      </c>
      <c r="E611" s="218">
        <v>50</v>
      </c>
      <c r="F611" s="214">
        <f t="shared" si="18"/>
        <v>-17.812</v>
      </c>
      <c r="G611" s="134" t="s">
        <v>823</v>
      </c>
      <c r="H611" s="120"/>
      <c r="I611" s="120"/>
      <c r="J611" s="120"/>
      <c r="K611" s="120"/>
      <c r="L611" s="120"/>
      <c r="M611" s="120"/>
      <c r="N611" s="120"/>
      <c r="O611" s="120"/>
      <c r="P611" s="120"/>
      <c r="Q611" s="120"/>
      <c r="R611" s="120"/>
      <c r="S611" s="120"/>
      <c r="T611" s="120"/>
      <c r="U611" s="120"/>
      <c r="V611" s="120"/>
      <c r="W611" s="120"/>
      <c r="X611" s="120"/>
      <c r="Y611" s="120"/>
      <c r="Z611" s="120"/>
      <c r="AA611" s="120"/>
      <c r="AB611" s="120"/>
      <c r="AC611" s="120"/>
      <c r="AD611" s="120"/>
      <c r="AE611" s="120"/>
      <c r="AF611" s="120"/>
      <c r="AG611" s="120"/>
      <c r="AH611" s="120"/>
      <c r="AI611" s="120"/>
      <c r="AJ611" s="120"/>
      <c r="AK611" s="120"/>
      <c r="AL611" s="120"/>
      <c r="AM611" s="120"/>
      <c r="AN611" s="120"/>
      <c r="AO611" s="120"/>
      <c r="AP611" s="120"/>
      <c r="AQ611" s="120"/>
      <c r="AR611" s="120"/>
      <c r="AS611" s="120"/>
      <c r="AT611" s="120"/>
      <c r="AU611" s="120"/>
      <c r="AV611" s="120"/>
      <c r="AW611" s="120"/>
      <c r="AX611" s="120"/>
      <c r="AY611" s="120"/>
      <c r="AZ611" s="120"/>
      <c r="BA611" s="120"/>
      <c r="BB611" s="120"/>
      <c r="BC611" s="120"/>
      <c r="BD611" s="120"/>
      <c r="BE611" s="120"/>
      <c r="BF611" s="120"/>
      <c r="BG611" s="120"/>
      <c r="BH611" s="120"/>
      <c r="BI611" s="120"/>
      <c r="BJ611" s="120"/>
      <c r="BK611" s="120"/>
      <c r="BL611" s="120"/>
      <c r="BM611" s="120"/>
      <c r="BN611" s="120"/>
      <c r="BO611" s="120"/>
      <c r="BP611" s="120"/>
      <c r="BQ611" s="120"/>
      <c r="BR611" s="120"/>
      <c r="BS611" s="120"/>
      <c r="BT611" s="120"/>
      <c r="BU611" s="120"/>
      <c r="BV611" s="120"/>
      <c r="BW611" s="120"/>
      <c r="BX611" s="120"/>
      <c r="BY611" s="120"/>
      <c r="BZ611" s="120"/>
      <c r="CA611" s="120"/>
      <c r="CB611" s="120"/>
      <c r="CC611" s="120"/>
      <c r="CD611" s="120"/>
      <c r="CE611" s="120"/>
      <c r="CF611" s="120"/>
      <c r="CG611" s="120"/>
      <c r="CH611" s="120"/>
      <c r="CI611" s="120"/>
      <c r="CJ611" s="120"/>
      <c r="CK611" s="120"/>
      <c r="CL611" s="120"/>
      <c r="CM611" s="120"/>
      <c r="CN611" s="120"/>
      <c r="CO611" s="120"/>
      <c r="CP611" s="120"/>
      <c r="CQ611" s="120"/>
      <c r="CR611" s="120"/>
      <c r="CS611" s="120"/>
      <c r="CT611" s="120"/>
      <c r="CU611" s="120"/>
      <c r="CV611" s="120"/>
      <c r="CW611" s="120"/>
      <c r="CX611" s="120"/>
      <c r="CY611" s="120"/>
      <c r="CZ611" s="120"/>
      <c r="DA611" s="120"/>
      <c r="DB611" s="120"/>
      <c r="DC611" s="120"/>
      <c r="DD611" s="120"/>
      <c r="DE611" s="120"/>
      <c r="DF611" s="120"/>
      <c r="DG611" s="120"/>
      <c r="DH611" s="120"/>
      <c r="DI611" s="120"/>
      <c r="DJ611" s="120"/>
      <c r="DK611" s="120"/>
      <c r="DL611" s="120"/>
      <c r="DM611" s="120"/>
      <c r="DN611" s="120"/>
      <c r="DO611" s="120"/>
      <c r="DP611" s="120"/>
      <c r="DQ611" s="120"/>
      <c r="DR611" s="120"/>
      <c r="DS611" s="120"/>
      <c r="DT611" s="120"/>
      <c r="DU611" s="120"/>
      <c r="DV611" s="120"/>
      <c r="DW611" s="120"/>
      <c r="DX611" s="120"/>
      <c r="DY611" s="120"/>
      <c r="DZ611" s="120"/>
      <c r="EA611" s="120"/>
      <c r="EB611" s="120"/>
      <c r="EC611" s="120"/>
      <c r="ED611" s="120"/>
      <c r="EE611" s="120"/>
      <c r="EF611" s="120"/>
      <c r="EG611" s="120"/>
      <c r="EH611" s="120"/>
      <c r="EI611" s="120"/>
      <c r="EJ611" s="120"/>
      <c r="EK611" s="120"/>
      <c r="EL611" s="120"/>
      <c r="EM611" s="120"/>
      <c r="EN611" s="120"/>
      <c r="EO611" s="120"/>
      <c r="EP611" s="120"/>
      <c r="EQ611" s="120"/>
      <c r="ER611" s="120"/>
      <c r="ES611" s="120"/>
      <c r="ET611" s="120"/>
      <c r="EU611" s="120"/>
      <c r="EV611" s="120"/>
      <c r="EW611" s="120"/>
      <c r="EX611" s="120"/>
      <c r="EY611" s="120"/>
      <c r="EZ611" s="120"/>
      <c r="FA611" s="120"/>
      <c r="FB611" s="120"/>
      <c r="FC611" s="120"/>
      <c r="FD611" s="120"/>
      <c r="FE611" s="120"/>
      <c r="FF611" s="120"/>
      <c r="FG611" s="120"/>
      <c r="FH611" s="120"/>
      <c r="FI611" s="120"/>
      <c r="FJ611" s="120"/>
      <c r="FK611" s="120"/>
      <c r="FL611" s="120"/>
      <c r="FM611" s="120"/>
      <c r="FN611" s="120"/>
      <c r="FO611" s="120"/>
      <c r="FP611" s="120"/>
      <c r="FQ611" s="120"/>
      <c r="FR611" s="120"/>
      <c r="FS611" s="120"/>
      <c r="FT611" s="120"/>
      <c r="FU611" s="120"/>
      <c r="FV611" s="120"/>
      <c r="FW611" s="120"/>
      <c r="FX611" s="120"/>
      <c r="FY611" s="120"/>
      <c r="FZ611" s="120"/>
      <c r="GA611" s="120"/>
      <c r="GB611" s="120"/>
      <c r="GC611" s="120"/>
      <c r="GD611" s="120"/>
      <c r="GE611" s="120"/>
      <c r="GF611" s="120"/>
      <c r="GG611" s="120"/>
      <c r="GH611" s="120"/>
      <c r="GI611" s="120"/>
      <c r="GJ611" s="120"/>
      <c r="GK611" s="120"/>
      <c r="GL611" s="120"/>
      <c r="GM611" s="120"/>
      <c r="GN611" s="120"/>
      <c r="GO611" s="120"/>
      <c r="GP611" s="120"/>
      <c r="GQ611" s="120"/>
      <c r="GR611" s="120"/>
      <c r="GS611" s="120"/>
      <c r="GT611" s="120"/>
      <c r="GU611" s="120"/>
      <c r="GV611" s="120"/>
      <c r="GW611" s="120"/>
      <c r="GX611" s="120"/>
      <c r="GY611" s="120"/>
      <c r="GZ611" s="120"/>
      <c r="HA611" s="120"/>
      <c r="HB611" s="120"/>
      <c r="HC611" s="120"/>
      <c r="HD611" s="120"/>
      <c r="HE611" s="120"/>
      <c r="HF611" s="120"/>
      <c r="HG611" s="120"/>
      <c r="HH611" s="120"/>
      <c r="HI611" s="120"/>
      <c r="HJ611" s="120"/>
      <c r="HK611" s="120"/>
      <c r="HL611" s="120"/>
      <c r="HM611" s="120"/>
      <c r="HN611" s="120"/>
      <c r="HO611" s="120"/>
      <c r="HP611" s="120"/>
      <c r="HQ611" s="120"/>
      <c r="HR611" s="120"/>
      <c r="HS611" s="120"/>
      <c r="HT611" s="120"/>
      <c r="HU611" s="120"/>
      <c r="HV611" s="120"/>
      <c r="HW611" s="120"/>
      <c r="HX611" s="120"/>
      <c r="HY611" s="120"/>
      <c r="HZ611" s="120"/>
      <c r="IA611" s="120"/>
      <c r="IB611" s="120"/>
      <c r="IC611" s="120"/>
      <c r="ID611" s="120"/>
      <c r="IE611" s="120"/>
      <c r="IF611" s="120"/>
      <c r="IG611" s="120"/>
      <c r="IH611" s="120"/>
      <c r="II611" s="120"/>
      <c r="IJ611" s="120"/>
      <c r="IK611" s="120"/>
      <c r="IL611" s="120"/>
      <c r="IM611" s="120"/>
      <c r="IN611" s="120"/>
      <c r="IO611" s="120"/>
      <c r="IP611" s="120"/>
      <c r="IQ611" s="120"/>
      <c r="IR611" s="120"/>
      <c r="IS611" s="120"/>
      <c r="IT611" s="120"/>
      <c r="IU611" s="120"/>
      <c r="IV611" s="120"/>
    </row>
    <row r="612" ht="27" customHeight="1" spans="1:256">
      <c r="A612" s="216"/>
      <c r="B612" s="220"/>
      <c r="C612" s="135" t="s">
        <v>824</v>
      </c>
      <c r="D612" s="218">
        <v>167</v>
      </c>
      <c r="E612" s="218">
        <v>167</v>
      </c>
      <c r="F612" s="214">
        <f t="shared" si="18"/>
        <v>0</v>
      </c>
      <c r="G612" s="134"/>
      <c r="H612" s="120"/>
      <c r="I612" s="120"/>
      <c r="J612" s="120"/>
      <c r="K612" s="120"/>
      <c r="L612" s="120"/>
      <c r="M612" s="120"/>
      <c r="N612" s="120"/>
      <c r="O612" s="120"/>
      <c r="P612" s="120"/>
      <c r="Q612" s="120"/>
      <c r="R612" s="120"/>
      <c r="S612" s="120"/>
      <c r="T612" s="120"/>
      <c r="U612" s="120"/>
      <c r="V612" s="120"/>
      <c r="W612" s="120"/>
      <c r="X612" s="120"/>
      <c r="Y612" s="120"/>
      <c r="Z612" s="120"/>
      <c r="AA612" s="120"/>
      <c r="AB612" s="120"/>
      <c r="AC612" s="120"/>
      <c r="AD612" s="120"/>
      <c r="AE612" s="120"/>
      <c r="AF612" s="120"/>
      <c r="AG612" s="120"/>
      <c r="AH612" s="120"/>
      <c r="AI612" s="120"/>
      <c r="AJ612" s="120"/>
      <c r="AK612" s="120"/>
      <c r="AL612" s="120"/>
      <c r="AM612" s="120"/>
      <c r="AN612" s="120"/>
      <c r="AO612" s="120"/>
      <c r="AP612" s="120"/>
      <c r="AQ612" s="120"/>
      <c r="AR612" s="120"/>
      <c r="AS612" s="120"/>
      <c r="AT612" s="120"/>
      <c r="AU612" s="120"/>
      <c r="AV612" s="120"/>
      <c r="AW612" s="120"/>
      <c r="AX612" s="120"/>
      <c r="AY612" s="120"/>
      <c r="AZ612" s="120"/>
      <c r="BA612" s="120"/>
      <c r="BB612" s="120"/>
      <c r="BC612" s="120"/>
      <c r="BD612" s="120"/>
      <c r="BE612" s="120"/>
      <c r="BF612" s="120"/>
      <c r="BG612" s="120"/>
      <c r="BH612" s="120"/>
      <c r="BI612" s="120"/>
      <c r="BJ612" s="120"/>
      <c r="BK612" s="120"/>
      <c r="BL612" s="120"/>
      <c r="BM612" s="120"/>
      <c r="BN612" s="120"/>
      <c r="BO612" s="120"/>
      <c r="BP612" s="120"/>
      <c r="BQ612" s="120"/>
      <c r="BR612" s="120"/>
      <c r="BS612" s="120"/>
      <c r="BT612" s="120"/>
      <c r="BU612" s="120"/>
      <c r="BV612" s="120"/>
      <c r="BW612" s="120"/>
      <c r="BX612" s="120"/>
      <c r="BY612" s="120"/>
      <c r="BZ612" s="120"/>
      <c r="CA612" s="120"/>
      <c r="CB612" s="120"/>
      <c r="CC612" s="120"/>
      <c r="CD612" s="120"/>
      <c r="CE612" s="120"/>
      <c r="CF612" s="120"/>
      <c r="CG612" s="120"/>
      <c r="CH612" s="120"/>
      <c r="CI612" s="120"/>
      <c r="CJ612" s="120"/>
      <c r="CK612" s="120"/>
      <c r="CL612" s="120"/>
      <c r="CM612" s="120"/>
      <c r="CN612" s="120"/>
      <c r="CO612" s="120"/>
      <c r="CP612" s="120"/>
      <c r="CQ612" s="120"/>
      <c r="CR612" s="120"/>
      <c r="CS612" s="120"/>
      <c r="CT612" s="120"/>
      <c r="CU612" s="120"/>
      <c r="CV612" s="120"/>
      <c r="CW612" s="120"/>
      <c r="CX612" s="120"/>
      <c r="CY612" s="120"/>
      <c r="CZ612" s="120"/>
      <c r="DA612" s="120"/>
      <c r="DB612" s="120"/>
      <c r="DC612" s="120"/>
      <c r="DD612" s="120"/>
      <c r="DE612" s="120"/>
      <c r="DF612" s="120"/>
      <c r="DG612" s="120"/>
      <c r="DH612" s="120"/>
      <c r="DI612" s="120"/>
      <c r="DJ612" s="120"/>
      <c r="DK612" s="120"/>
      <c r="DL612" s="120"/>
      <c r="DM612" s="120"/>
      <c r="DN612" s="120"/>
      <c r="DO612" s="120"/>
      <c r="DP612" s="120"/>
      <c r="DQ612" s="120"/>
      <c r="DR612" s="120"/>
      <c r="DS612" s="120"/>
      <c r="DT612" s="120"/>
      <c r="DU612" s="120"/>
      <c r="DV612" s="120"/>
      <c r="DW612" s="120"/>
      <c r="DX612" s="120"/>
      <c r="DY612" s="120"/>
      <c r="DZ612" s="120"/>
      <c r="EA612" s="120"/>
      <c r="EB612" s="120"/>
      <c r="EC612" s="120"/>
      <c r="ED612" s="120"/>
      <c r="EE612" s="120"/>
      <c r="EF612" s="120"/>
      <c r="EG612" s="120"/>
      <c r="EH612" s="120"/>
      <c r="EI612" s="120"/>
      <c r="EJ612" s="120"/>
      <c r="EK612" s="120"/>
      <c r="EL612" s="120"/>
      <c r="EM612" s="120"/>
      <c r="EN612" s="120"/>
      <c r="EO612" s="120"/>
      <c r="EP612" s="120"/>
      <c r="EQ612" s="120"/>
      <c r="ER612" s="120"/>
      <c r="ES612" s="120"/>
      <c r="ET612" s="120"/>
      <c r="EU612" s="120"/>
      <c r="EV612" s="120"/>
      <c r="EW612" s="120"/>
      <c r="EX612" s="120"/>
      <c r="EY612" s="120"/>
      <c r="EZ612" s="120"/>
      <c r="FA612" s="120"/>
      <c r="FB612" s="120"/>
      <c r="FC612" s="120"/>
      <c r="FD612" s="120"/>
      <c r="FE612" s="120"/>
      <c r="FF612" s="120"/>
      <c r="FG612" s="120"/>
      <c r="FH612" s="120"/>
      <c r="FI612" s="120"/>
      <c r="FJ612" s="120"/>
      <c r="FK612" s="120"/>
      <c r="FL612" s="120"/>
      <c r="FM612" s="120"/>
      <c r="FN612" s="120"/>
      <c r="FO612" s="120"/>
      <c r="FP612" s="120"/>
      <c r="FQ612" s="120"/>
      <c r="FR612" s="120"/>
      <c r="FS612" s="120"/>
      <c r="FT612" s="120"/>
      <c r="FU612" s="120"/>
      <c r="FV612" s="120"/>
      <c r="FW612" s="120"/>
      <c r="FX612" s="120"/>
      <c r="FY612" s="120"/>
      <c r="FZ612" s="120"/>
      <c r="GA612" s="120"/>
      <c r="GB612" s="120"/>
      <c r="GC612" s="120"/>
      <c r="GD612" s="120"/>
      <c r="GE612" s="120"/>
      <c r="GF612" s="120"/>
      <c r="GG612" s="120"/>
      <c r="GH612" s="120"/>
      <c r="GI612" s="120"/>
      <c r="GJ612" s="120"/>
      <c r="GK612" s="120"/>
      <c r="GL612" s="120"/>
      <c r="GM612" s="120"/>
      <c r="GN612" s="120"/>
      <c r="GO612" s="120"/>
      <c r="GP612" s="120"/>
      <c r="GQ612" s="120"/>
      <c r="GR612" s="120"/>
      <c r="GS612" s="120"/>
      <c r="GT612" s="120"/>
      <c r="GU612" s="120"/>
      <c r="GV612" s="120"/>
      <c r="GW612" s="120"/>
      <c r="GX612" s="120"/>
      <c r="GY612" s="120"/>
      <c r="GZ612" s="120"/>
      <c r="HA612" s="120"/>
      <c r="HB612" s="120"/>
      <c r="HC612" s="120"/>
      <c r="HD612" s="120"/>
      <c r="HE612" s="120"/>
      <c r="HF612" s="120"/>
      <c r="HG612" s="120"/>
      <c r="HH612" s="120"/>
      <c r="HI612" s="120"/>
      <c r="HJ612" s="120"/>
      <c r="HK612" s="120"/>
      <c r="HL612" s="120"/>
      <c r="HM612" s="120"/>
      <c r="HN612" s="120"/>
      <c r="HO612" s="120"/>
      <c r="HP612" s="120"/>
      <c r="HQ612" s="120"/>
      <c r="HR612" s="120"/>
      <c r="HS612" s="120"/>
      <c r="HT612" s="120"/>
      <c r="HU612" s="120"/>
      <c r="HV612" s="120"/>
      <c r="HW612" s="120"/>
      <c r="HX612" s="120"/>
      <c r="HY612" s="120"/>
      <c r="HZ612" s="120"/>
      <c r="IA612" s="120"/>
      <c r="IB612" s="120"/>
      <c r="IC612" s="120"/>
      <c r="ID612" s="120"/>
      <c r="IE612" s="120"/>
      <c r="IF612" s="120"/>
      <c r="IG612" s="120"/>
      <c r="IH612" s="120"/>
      <c r="II612" s="120"/>
      <c r="IJ612" s="120"/>
      <c r="IK612" s="120"/>
      <c r="IL612" s="120"/>
      <c r="IM612" s="120"/>
      <c r="IN612" s="120"/>
      <c r="IO612" s="120"/>
      <c r="IP612" s="120"/>
      <c r="IQ612" s="120"/>
      <c r="IR612" s="120"/>
      <c r="IS612" s="120"/>
      <c r="IT612" s="120"/>
      <c r="IU612" s="120"/>
      <c r="IV612" s="120"/>
    </row>
    <row r="613" ht="27" customHeight="1" spans="1:256">
      <c r="A613" s="216" t="s">
        <v>825</v>
      </c>
      <c r="B613" s="212">
        <v>10</v>
      </c>
      <c r="C613" s="213" t="s">
        <v>144</v>
      </c>
      <c r="D613" s="147">
        <f>SUM(D614:D617)</f>
        <v>143.93</v>
      </c>
      <c r="E613" s="147">
        <f>SUM(E614:E617)</f>
        <v>149.26</v>
      </c>
      <c r="F613" s="214">
        <f t="shared" si="18"/>
        <v>5.32999999999998</v>
      </c>
      <c r="G613" s="219"/>
      <c r="H613" s="120"/>
      <c r="I613" s="120"/>
      <c r="J613" s="120"/>
      <c r="K613" s="120"/>
      <c r="L613" s="120"/>
      <c r="M613" s="120"/>
      <c r="N613" s="120"/>
      <c r="O613" s="120"/>
      <c r="P613" s="120"/>
      <c r="Q613" s="120"/>
      <c r="R613" s="120"/>
      <c r="S613" s="120"/>
      <c r="T613" s="120"/>
      <c r="U613" s="120"/>
      <c r="V613" s="120"/>
      <c r="W613" s="120"/>
      <c r="X613" s="120"/>
      <c r="Y613" s="120"/>
      <c r="Z613" s="120"/>
      <c r="AA613" s="120"/>
      <c r="AB613" s="120"/>
      <c r="AC613" s="120"/>
      <c r="AD613" s="120"/>
      <c r="AE613" s="120"/>
      <c r="AF613" s="120"/>
      <c r="AG613" s="120"/>
      <c r="AH613" s="120"/>
      <c r="AI613" s="120"/>
      <c r="AJ613" s="120"/>
      <c r="AK613" s="120"/>
      <c r="AL613" s="120"/>
      <c r="AM613" s="120"/>
      <c r="AN613" s="120"/>
      <c r="AO613" s="120"/>
      <c r="AP613" s="120"/>
      <c r="AQ613" s="120"/>
      <c r="AR613" s="120"/>
      <c r="AS613" s="120"/>
      <c r="AT613" s="120"/>
      <c r="AU613" s="120"/>
      <c r="AV613" s="120"/>
      <c r="AW613" s="120"/>
      <c r="AX613" s="120"/>
      <c r="AY613" s="120"/>
      <c r="AZ613" s="120"/>
      <c r="BA613" s="120"/>
      <c r="BB613" s="120"/>
      <c r="BC613" s="120"/>
      <c r="BD613" s="120"/>
      <c r="BE613" s="120"/>
      <c r="BF613" s="120"/>
      <c r="BG613" s="120"/>
      <c r="BH613" s="120"/>
      <c r="BI613" s="120"/>
      <c r="BJ613" s="120"/>
      <c r="BK613" s="120"/>
      <c r="BL613" s="120"/>
      <c r="BM613" s="120"/>
      <c r="BN613" s="120"/>
      <c r="BO613" s="120"/>
      <c r="BP613" s="120"/>
      <c r="BQ613" s="120"/>
      <c r="BR613" s="120"/>
      <c r="BS613" s="120"/>
      <c r="BT613" s="120"/>
      <c r="BU613" s="120"/>
      <c r="BV613" s="120"/>
      <c r="BW613" s="120"/>
      <c r="BX613" s="120"/>
      <c r="BY613" s="120"/>
      <c r="BZ613" s="120"/>
      <c r="CA613" s="120"/>
      <c r="CB613" s="120"/>
      <c r="CC613" s="120"/>
      <c r="CD613" s="120"/>
      <c r="CE613" s="120"/>
      <c r="CF613" s="120"/>
      <c r="CG613" s="120"/>
      <c r="CH613" s="120"/>
      <c r="CI613" s="120"/>
      <c r="CJ613" s="120"/>
      <c r="CK613" s="120"/>
      <c r="CL613" s="120"/>
      <c r="CM613" s="120"/>
      <c r="CN613" s="120"/>
      <c r="CO613" s="120"/>
      <c r="CP613" s="120"/>
      <c r="CQ613" s="120"/>
      <c r="CR613" s="120"/>
      <c r="CS613" s="120"/>
      <c r="CT613" s="120"/>
      <c r="CU613" s="120"/>
      <c r="CV613" s="120"/>
      <c r="CW613" s="120"/>
      <c r="CX613" s="120"/>
      <c r="CY613" s="120"/>
      <c r="CZ613" s="120"/>
      <c r="DA613" s="120"/>
      <c r="DB613" s="120"/>
      <c r="DC613" s="120"/>
      <c r="DD613" s="120"/>
      <c r="DE613" s="120"/>
      <c r="DF613" s="120"/>
      <c r="DG613" s="120"/>
      <c r="DH613" s="120"/>
      <c r="DI613" s="120"/>
      <c r="DJ613" s="120"/>
      <c r="DK613" s="120"/>
      <c r="DL613" s="120"/>
      <c r="DM613" s="120"/>
      <c r="DN613" s="120"/>
      <c r="DO613" s="120"/>
      <c r="DP613" s="120"/>
      <c r="DQ613" s="120"/>
      <c r="DR613" s="120"/>
      <c r="DS613" s="120"/>
      <c r="DT613" s="120"/>
      <c r="DU613" s="120"/>
      <c r="DV613" s="120"/>
      <c r="DW613" s="120"/>
      <c r="DX613" s="120"/>
      <c r="DY613" s="120"/>
      <c r="DZ613" s="120"/>
      <c r="EA613" s="120"/>
      <c r="EB613" s="120"/>
      <c r="EC613" s="120"/>
      <c r="ED613" s="120"/>
      <c r="EE613" s="120"/>
      <c r="EF613" s="120"/>
      <c r="EG613" s="120"/>
      <c r="EH613" s="120"/>
      <c r="EI613" s="120"/>
      <c r="EJ613" s="120"/>
      <c r="EK613" s="120"/>
      <c r="EL613" s="120"/>
      <c r="EM613" s="120"/>
      <c r="EN613" s="120"/>
      <c r="EO613" s="120"/>
      <c r="EP613" s="120"/>
      <c r="EQ613" s="120"/>
      <c r="ER613" s="120"/>
      <c r="ES613" s="120"/>
      <c r="ET613" s="120"/>
      <c r="EU613" s="120"/>
      <c r="EV613" s="120"/>
      <c r="EW613" s="120"/>
      <c r="EX613" s="120"/>
      <c r="EY613" s="120"/>
      <c r="EZ613" s="120"/>
      <c r="FA613" s="120"/>
      <c r="FB613" s="120"/>
      <c r="FC613" s="120"/>
      <c r="FD613" s="120"/>
      <c r="FE613" s="120"/>
      <c r="FF613" s="120"/>
      <c r="FG613" s="120"/>
      <c r="FH613" s="120"/>
      <c r="FI613" s="120"/>
      <c r="FJ613" s="120"/>
      <c r="FK613" s="120"/>
      <c r="FL613" s="120"/>
      <c r="FM613" s="120"/>
      <c r="FN613" s="120"/>
      <c r="FO613" s="120"/>
      <c r="FP613" s="120"/>
      <c r="FQ613" s="120"/>
      <c r="FR613" s="120"/>
      <c r="FS613" s="120"/>
      <c r="FT613" s="120"/>
      <c r="FU613" s="120"/>
      <c r="FV613" s="120"/>
      <c r="FW613" s="120"/>
      <c r="FX613" s="120"/>
      <c r="FY613" s="120"/>
      <c r="FZ613" s="120"/>
      <c r="GA613" s="120"/>
      <c r="GB613" s="120"/>
      <c r="GC613" s="120"/>
      <c r="GD613" s="120"/>
      <c r="GE613" s="120"/>
      <c r="GF613" s="120"/>
      <c r="GG613" s="120"/>
      <c r="GH613" s="120"/>
      <c r="GI613" s="120"/>
      <c r="GJ613" s="120"/>
      <c r="GK613" s="120"/>
      <c r="GL613" s="120"/>
      <c r="GM613" s="120"/>
      <c r="GN613" s="120"/>
      <c r="GO613" s="120"/>
      <c r="GP613" s="120"/>
      <c r="GQ613" s="120"/>
      <c r="GR613" s="120"/>
      <c r="GS613" s="120"/>
      <c r="GT613" s="120"/>
      <c r="GU613" s="120"/>
      <c r="GV613" s="120"/>
      <c r="GW613" s="120"/>
      <c r="GX613" s="120"/>
      <c r="GY613" s="120"/>
      <c r="GZ613" s="120"/>
      <c r="HA613" s="120"/>
      <c r="HB613" s="120"/>
      <c r="HC613" s="120"/>
      <c r="HD613" s="120"/>
      <c r="HE613" s="120"/>
      <c r="HF613" s="120"/>
      <c r="HG613" s="120"/>
      <c r="HH613" s="120"/>
      <c r="HI613" s="120"/>
      <c r="HJ613" s="120"/>
      <c r="HK613" s="120"/>
      <c r="HL613" s="120"/>
      <c r="HM613" s="120"/>
      <c r="HN613" s="120"/>
      <c r="HO613" s="120"/>
      <c r="HP613" s="120"/>
      <c r="HQ613" s="120"/>
      <c r="HR613" s="120"/>
      <c r="HS613" s="120"/>
      <c r="HT613" s="120"/>
      <c r="HU613" s="120"/>
      <c r="HV613" s="120"/>
      <c r="HW613" s="120"/>
      <c r="HX613" s="120"/>
      <c r="HY613" s="120"/>
      <c r="HZ613" s="120"/>
      <c r="IA613" s="120"/>
      <c r="IB613" s="120"/>
      <c r="IC613" s="120"/>
      <c r="ID613" s="120"/>
      <c r="IE613" s="120"/>
      <c r="IF613" s="120"/>
      <c r="IG613" s="120"/>
      <c r="IH613" s="120"/>
      <c r="II613" s="120"/>
      <c r="IJ613" s="120"/>
      <c r="IK613" s="120"/>
      <c r="IL613" s="120"/>
      <c r="IM613" s="120"/>
      <c r="IN613" s="120"/>
      <c r="IO613" s="120"/>
      <c r="IP613" s="120"/>
      <c r="IQ613" s="120"/>
      <c r="IR613" s="120"/>
      <c r="IS613" s="120"/>
      <c r="IT613" s="120"/>
      <c r="IU613" s="120"/>
      <c r="IV613" s="120"/>
    </row>
    <row r="614" ht="27" customHeight="1" spans="1:256">
      <c r="A614" s="216"/>
      <c r="B614" s="220"/>
      <c r="C614" s="217" t="s">
        <v>145</v>
      </c>
      <c r="D614" s="136">
        <v>13.2</v>
      </c>
      <c r="E614" s="136">
        <v>12</v>
      </c>
      <c r="F614" s="214">
        <f t="shared" si="18"/>
        <v>-1.2</v>
      </c>
      <c r="G614" s="219" t="s">
        <v>196</v>
      </c>
      <c r="H614" s="120"/>
      <c r="I614" s="120"/>
      <c r="J614" s="120"/>
      <c r="K614" s="120"/>
      <c r="L614" s="120"/>
      <c r="M614" s="120"/>
      <c r="N614" s="120"/>
      <c r="O614" s="120"/>
      <c r="P614" s="120"/>
      <c r="Q614" s="120"/>
      <c r="R614" s="120"/>
      <c r="S614" s="120"/>
      <c r="T614" s="120"/>
      <c r="U614" s="120"/>
      <c r="V614" s="120"/>
      <c r="W614" s="120"/>
      <c r="X614" s="120"/>
      <c r="Y614" s="120"/>
      <c r="Z614" s="120"/>
      <c r="AA614" s="120"/>
      <c r="AB614" s="120"/>
      <c r="AC614" s="120"/>
      <c r="AD614" s="120"/>
      <c r="AE614" s="120"/>
      <c r="AF614" s="120"/>
      <c r="AG614" s="120"/>
      <c r="AH614" s="120"/>
      <c r="AI614" s="120"/>
      <c r="AJ614" s="120"/>
      <c r="AK614" s="120"/>
      <c r="AL614" s="120"/>
      <c r="AM614" s="120"/>
      <c r="AN614" s="120"/>
      <c r="AO614" s="120"/>
      <c r="AP614" s="120"/>
      <c r="AQ614" s="120"/>
      <c r="AR614" s="120"/>
      <c r="AS614" s="120"/>
      <c r="AT614" s="120"/>
      <c r="AU614" s="120"/>
      <c r="AV614" s="120"/>
      <c r="AW614" s="120"/>
      <c r="AX614" s="120"/>
      <c r="AY614" s="120"/>
      <c r="AZ614" s="120"/>
      <c r="BA614" s="120"/>
      <c r="BB614" s="120"/>
      <c r="BC614" s="120"/>
      <c r="BD614" s="120"/>
      <c r="BE614" s="120"/>
      <c r="BF614" s="120"/>
      <c r="BG614" s="120"/>
      <c r="BH614" s="120"/>
      <c r="BI614" s="120"/>
      <c r="BJ614" s="120"/>
      <c r="BK614" s="120"/>
      <c r="BL614" s="120"/>
      <c r="BM614" s="120"/>
      <c r="BN614" s="120"/>
      <c r="BO614" s="120"/>
      <c r="BP614" s="120"/>
      <c r="BQ614" s="120"/>
      <c r="BR614" s="120"/>
      <c r="BS614" s="120"/>
      <c r="BT614" s="120"/>
      <c r="BU614" s="120"/>
      <c r="BV614" s="120"/>
      <c r="BW614" s="120"/>
      <c r="BX614" s="120"/>
      <c r="BY614" s="120"/>
      <c r="BZ614" s="120"/>
      <c r="CA614" s="120"/>
      <c r="CB614" s="120"/>
      <c r="CC614" s="120"/>
      <c r="CD614" s="120"/>
      <c r="CE614" s="120"/>
      <c r="CF614" s="120"/>
      <c r="CG614" s="120"/>
      <c r="CH614" s="120"/>
      <c r="CI614" s="120"/>
      <c r="CJ614" s="120"/>
      <c r="CK614" s="120"/>
      <c r="CL614" s="120"/>
      <c r="CM614" s="120"/>
      <c r="CN614" s="120"/>
      <c r="CO614" s="120"/>
      <c r="CP614" s="120"/>
      <c r="CQ614" s="120"/>
      <c r="CR614" s="120"/>
      <c r="CS614" s="120"/>
      <c r="CT614" s="120"/>
      <c r="CU614" s="120"/>
      <c r="CV614" s="120"/>
      <c r="CW614" s="120"/>
      <c r="CX614" s="120"/>
      <c r="CY614" s="120"/>
      <c r="CZ614" s="120"/>
      <c r="DA614" s="120"/>
      <c r="DB614" s="120"/>
      <c r="DC614" s="120"/>
      <c r="DD614" s="120"/>
      <c r="DE614" s="120"/>
      <c r="DF614" s="120"/>
      <c r="DG614" s="120"/>
      <c r="DH614" s="120"/>
      <c r="DI614" s="120"/>
      <c r="DJ614" s="120"/>
      <c r="DK614" s="120"/>
      <c r="DL614" s="120"/>
      <c r="DM614" s="120"/>
      <c r="DN614" s="120"/>
      <c r="DO614" s="120"/>
      <c r="DP614" s="120"/>
      <c r="DQ614" s="120"/>
      <c r="DR614" s="120"/>
      <c r="DS614" s="120"/>
      <c r="DT614" s="120"/>
      <c r="DU614" s="120"/>
      <c r="DV614" s="120"/>
      <c r="DW614" s="120"/>
      <c r="DX614" s="120"/>
      <c r="DY614" s="120"/>
      <c r="DZ614" s="120"/>
      <c r="EA614" s="120"/>
      <c r="EB614" s="120"/>
      <c r="EC614" s="120"/>
      <c r="ED614" s="120"/>
      <c r="EE614" s="120"/>
      <c r="EF614" s="120"/>
      <c r="EG614" s="120"/>
      <c r="EH614" s="120"/>
      <c r="EI614" s="120"/>
      <c r="EJ614" s="120"/>
      <c r="EK614" s="120"/>
      <c r="EL614" s="120"/>
      <c r="EM614" s="120"/>
      <c r="EN614" s="120"/>
      <c r="EO614" s="120"/>
      <c r="EP614" s="120"/>
      <c r="EQ614" s="120"/>
      <c r="ER614" s="120"/>
      <c r="ES614" s="120"/>
      <c r="ET614" s="120"/>
      <c r="EU614" s="120"/>
      <c r="EV614" s="120"/>
      <c r="EW614" s="120"/>
      <c r="EX614" s="120"/>
      <c r="EY614" s="120"/>
      <c r="EZ614" s="120"/>
      <c r="FA614" s="120"/>
      <c r="FB614" s="120"/>
      <c r="FC614" s="120"/>
      <c r="FD614" s="120"/>
      <c r="FE614" s="120"/>
      <c r="FF614" s="120"/>
      <c r="FG614" s="120"/>
      <c r="FH614" s="120"/>
      <c r="FI614" s="120"/>
      <c r="FJ614" s="120"/>
      <c r="FK614" s="120"/>
      <c r="FL614" s="120"/>
      <c r="FM614" s="120"/>
      <c r="FN614" s="120"/>
      <c r="FO614" s="120"/>
      <c r="FP614" s="120"/>
      <c r="FQ614" s="120"/>
      <c r="FR614" s="120"/>
      <c r="FS614" s="120"/>
      <c r="FT614" s="120"/>
      <c r="FU614" s="120"/>
      <c r="FV614" s="120"/>
      <c r="FW614" s="120"/>
      <c r="FX614" s="120"/>
      <c r="FY614" s="120"/>
      <c r="FZ614" s="120"/>
      <c r="GA614" s="120"/>
      <c r="GB614" s="120"/>
      <c r="GC614" s="120"/>
      <c r="GD614" s="120"/>
      <c r="GE614" s="120"/>
      <c r="GF614" s="120"/>
      <c r="GG614" s="120"/>
      <c r="GH614" s="120"/>
      <c r="GI614" s="120"/>
      <c r="GJ614" s="120"/>
      <c r="GK614" s="120"/>
      <c r="GL614" s="120"/>
      <c r="GM614" s="120"/>
      <c r="GN614" s="120"/>
      <c r="GO614" s="120"/>
      <c r="GP614" s="120"/>
      <c r="GQ614" s="120"/>
      <c r="GR614" s="120"/>
      <c r="GS614" s="120"/>
      <c r="GT614" s="120"/>
      <c r="GU614" s="120"/>
      <c r="GV614" s="120"/>
      <c r="GW614" s="120"/>
      <c r="GX614" s="120"/>
      <c r="GY614" s="120"/>
      <c r="GZ614" s="120"/>
      <c r="HA614" s="120"/>
      <c r="HB614" s="120"/>
      <c r="HC614" s="120"/>
      <c r="HD614" s="120"/>
      <c r="HE614" s="120"/>
      <c r="HF614" s="120"/>
      <c r="HG614" s="120"/>
      <c r="HH614" s="120"/>
      <c r="HI614" s="120"/>
      <c r="HJ614" s="120"/>
      <c r="HK614" s="120"/>
      <c r="HL614" s="120"/>
      <c r="HM614" s="120"/>
      <c r="HN614" s="120"/>
      <c r="HO614" s="120"/>
      <c r="HP614" s="120"/>
      <c r="HQ614" s="120"/>
      <c r="HR614" s="120"/>
      <c r="HS614" s="120"/>
      <c r="HT614" s="120"/>
      <c r="HU614" s="120"/>
      <c r="HV614" s="120"/>
      <c r="HW614" s="120"/>
      <c r="HX614" s="120"/>
      <c r="HY614" s="120"/>
      <c r="HZ614" s="120"/>
      <c r="IA614" s="120"/>
      <c r="IB614" s="120"/>
      <c r="IC614" s="120"/>
      <c r="ID614" s="120"/>
      <c r="IE614" s="120"/>
      <c r="IF614" s="120"/>
      <c r="IG614" s="120"/>
      <c r="IH614" s="120"/>
      <c r="II614" s="120"/>
      <c r="IJ614" s="120"/>
      <c r="IK614" s="120"/>
      <c r="IL614" s="120"/>
      <c r="IM614" s="120"/>
      <c r="IN614" s="120"/>
      <c r="IO614" s="120"/>
      <c r="IP614" s="120"/>
      <c r="IQ614" s="120"/>
      <c r="IR614" s="120"/>
      <c r="IS614" s="120"/>
      <c r="IT614" s="120"/>
      <c r="IU614" s="120"/>
      <c r="IV614" s="120"/>
    </row>
    <row r="615" ht="37.5" customHeight="1" spans="1:256">
      <c r="A615" s="216"/>
      <c r="B615" s="220"/>
      <c r="C615" s="135" t="s">
        <v>826</v>
      </c>
      <c r="D615" s="136">
        <v>30.08</v>
      </c>
      <c r="E615" s="136">
        <v>30.08</v>
      </c>
      <c r="F615" s="214">
        <f t="shared" si="18"/>
        <v>0</v>
      </c>
      <c r="G615" s="134" t="s">
        <v>827</v>
      </c>
      <c r="H615" s="120"/>
      <c r="I615" s="120"/>
      <c r="J615" s="120"/>
      <c r="K615" s="120"/>
      <c r="L615" s="120"/>
      <c r="M615" s="120"/>
      <c r="N615" s="120"/>
      <c r="O615" s="120"/>
      <c r="P615" s="120"/>
      <c r="Q615" s="120"/>
      <c r="R615" s="120"/>
      <c r="S615" s="120"/>
      <c r="T615" s="120"/>
      <c r="U615" s="120"/>
      <c r="V615" s="120"/>
      <c r="W615" s="120"/>
      <c r="X615" s="120"/>
      <c r="Y615" s="120"/>
      <c r="Z615" s="120"/>
      <c r="AA615" s="120"/>
      <c r="AB615" s="120"/>
      <c r="AC615" s="120"/>
      <c r="AD615" s="120"/>
      <c r="AE615" s="120"/>
      <c r="AF615" s="120"/>
      <c r="AG615" s="120"/>
      <c r="AH615" s="120"/>
      <c r="AI615" s="120"/>
      <c r="AJ615" s="120"/>
      <c r="AK615" s="120"/>
      <c r="AL615" s="120"/>
      <c r="AM615" s="120"/>
      <c r="AN615" s="120"/>
      <c r="AO615" s="120"/>
      <c r="AP615" s="120"/>
      <c r="AQ615" s="120"/>
      <c r="AR615" s="120"/>
      <c r="AS615" s="120"/>
      <c r="AT615" s="120"/>
      <c r="AU615" s="120"/>
      <c r="AV615" s="120"/>
      <c r="AW615" s="120"/>
      <c r="AX615" s="120"/>
      <c r="AY615" s="120"/>
      <c r="AZ615" s="120"/>
      <c r="BA615" s="120"/>
      <c r="BB615" s="120"/>
      <c r="BC615" s="120"/>
      <c r="BD615" s="120"/>
      <c r="BE615" s="120"/>
      <c r="BF615" s="120"/>
      <c r="BG615" s="120"/>
      <c r="BH615" s="120"/>
      <c r="BI615" s="120"/>
      <c r="BJ615" s="120"/>
      <c r="BK615" s="120"/>
      <c r="BL615" s="120"/>
      <c r="BM615" s="120"/>
      <c r="BN615" s="120"/>
      <c r="BO615" s="120"/>
      <c r="BP615" s="120"/>
      <c r="BQ615" s="120"/>
      <c r="BR615" s="120"/>
      <c r="BS615" s="120"/>
      <c r="BT615" s="120"/>
      <c r="BU615" s="120"/>
      <c r="BV615" s="120"/>
      <c r="BW615" s="120"/>
      <c r="BX615" s="120"/>
      <c r="BY615" s="120"/>
      <c r="BZ615" s="120"/>
      <c r="CA615" s="120"/>
      <c r="CB615" s="120"/>
      <c r="CC615" s="120"/>
      <c r="CD615" s="120"/>
      <c r="CE615" s="120"/>
      <c r="CF615" s="120"/>
      <c r="CG615" s="120"/>
      <c r="CH615" s="120"/>
      <c r="CI615" s="120"/>
      <c r="CJ615" s="120"/>
      <c r="CK615" s="120"/>
      <c r="CL615" s="120"/>
      <c r="CM615" s="120"/>
      <c r="CN615" s="120"/>
      <c r="CO615" s="120"/>
      <c r="CP615" s="120"/>
      <c r="CQ615" s="120"/>
      <c r="CR615" s="120"/>
      <c r="CS615" s="120"/>
      <c r="CT615" s="120"/>
      <c r="CU615" s="120"/>
      <c r="CV615" s="120"/>
      <c r="CW615" s="120"/>
      <c r="CX615" s="120"/>
      <c r="CY615" s="120"/>
      <c r="CZ615" s="120"/>
      <c r="DA615" s="120"/>
      <c r="DB615" s="120"/>
      <c r="DC615" s="120"/>
      <c r="DD615" s="120"/>
      <c r="DE615" s="120"/>
      <c r="DF615" s="120"/>
      <c r="DG615" s="120"/>
      <c r="DH615" s="120"/>
      <c r="DI615" s="120"/>
      <c r="DJ615" s="120"/>
      <c r="DK615" s="120"/>
      <c r="DL615" s="120"/>
      <c r="DM615" s="120"/>
      <c r="DN615" s="120"/>
      <c r="DO615" s="120"/>
      <c r="DP615" s="120"/>
      <c r="DQ615" s="120"/>
      <c r="DR615" s="120"/>
      <c r="DS615" s="120"/>
      <c r="DT615" s="120"/>
      <c r="DU615" s="120"/>
      <c r="DV615" s="120"/>
      <c r="DW615" s="120"/>
      <c r="DX615" s="120"/>
      <c r="DY615" s="120"/>
      <c r="DZ615" s="120"/>
      <c r="EA615" s="120"/>
      <c r="EB615" s="120"/>
      <c r="EC615" s="120"/>
      <c r="ED615" s="120"/>
      <c r="EE615" s="120"/>
      <c r="EF615" s="120"/>
      <c r="EG615" s="120"/>
      <c r="EH615" s="120"/>
      <c r="EI615" s="120"/>
      <c r="EJ615" s="120"/>
      <c r="EK615" s="120"/>
      <c r="EL615" s="120"/>
      <c r="EM615" s="120"/>
      <c r="EN615" s="120"/>
      <c r="EO615" s="120"/>
      <c r="EP615" s="120"/>
      <c r="EQ615" s="120"/>
      <c r="ER615" s="120"/>
      <c r="ES615" s="120"/>
      <c r="ET615" s="120"/>
      <c r="EU615" s="120"/>
      <c r="EV615" s="120"/>
      <c r="EW615" s="120"/>
      <c r="EX615" s="120"/>
      <c r="EY615" s="120"/>
      <c r="EZ615" s="120"/>
      <c r="FA615" s="120"/>
      <c r="FB615" s="120"/>
      <c r="FC615" s="120"/>
      <c r="FD615" s="120"/>
      <c r="FE615" s="120"/>
      <c r="FF615" s="120"/>
      <c r="FG615" s="120"/>
      <c r="FH615" s="120"/>
      <c r="FI615" s="120"/>
      <c r="FJ615" s="120"/>
      <c r="FK615" s="120"/>
      <c r="FL615" s="120"/>
      <c r="FM615" s="120"/>
      <c r="FN615" s="120"/>
      <c r="FO615" s="120"/>
      <c r="FP615" s="120"/>
      <c r="FQ615" s="120"/>
      <c r="FR615" s="120"/>
      <c r="FS615" s="120"/>
      <c r="FT615" s="120"/>
      <c r="FU615" s="120"/>
      <c r="FV615" s="120"/>
      <c r="FW615" s="120"/>
      <c r="FX615" s="120"/>
      <c r="FY615" s="120"/>
      <c r="FZ615" s="120"/>
      <c r="GA615" s="120"/>
      <c r="GB615" s="120"/>
      <c r="GC615" s="120"/>
      <c r="GD615" s="120"/>
      <c r="GE615" s="120"/>
      <c r="GF615" s="120"/>
      <c r="GG615" s="120"/>
      <c r="GH615" s="120"/>
      <c r="GI615" s="120"/>
      <c r="GJ615" s="120"/>
      <c r="GK615" s="120"/>
      <c r="GL615" s="120"/>
      <c r="GM615" s="120"/>
      <c r="GN615" s="120"/>
      <c r="GO615" s="120"/>
      <c r="GP615" s="120"/>
      <c r="GQ615" s="120"/>
      <c r="GR615" s="120"/>
      <c r="GS615" s="120"/>
      <c r="GT615" s="120"/>
      <c r="GU615" s="120"/>
      <c r="GV615" s="120"/>
      <c r="GW615" s="120"/>
      <c r="GX615" s="120"/>
      <c r="GY615" s="120"/>
      <c r="GZ615" s="120"/>
      <c r="HA615" s="120"/>
      <c r="HB615" s="120"/>
      <c r="HC615" s="120"/>
      <c r="HD615" s="120"/>
      <c r="HE615" s="120"/>
      <c r="HF615" s="120"/>
      <c r="HG615" s="120"/>
      <c r="HH615" s="120"/>
      <c r="HI615" s="120"/>
      <c r="HJ615" s="120"/>
      <c r="HK615" s="120"/>
      <c r="HL615" s="120"/>
      <c r="HM615" s="120"/>
      <c r="HN615" s="120"/>
      <c r="HO615" s="120"/>
      <c r="HP615" s="120"/>
      <c r="HQ615" s="120"/>
      <c r="HR615" s="120"/>
      <c r="HS615" s="120"/>
      <c r="HT615" s="120"/>
      <c r="HU615" s="120"/>
      <c r="HV615" s="120"/>
      <c r="HW615" s="120"/>
      <c r="HX615" s="120"/>
      <c r="HY615" s="120"/>
      <c r="HZ615" s="120"/>
      <c r="IA615" s="120"/>
      <c r="IB615" s="120"/>
      <c r="IC615" s="120"/>
      <c r="ID615" s="120"/>
      <c r="IE615" s="120"/>
      <c r="IF615" s="120"/>
      <c r="IG615" s="120"/>
      <c r="IH615" s="120"/>
      <c r="II615" s="120"/>
      <c r="IJ615" s="120"/>
      <c r="IK615" s="120"/>
      <c r="IL615" s="120"/>
      <c r="IM615" s="120"/>
      <c r="IN615" s="120"/>
      <c r="IO615" s="120"/>
      <c r="IP615" s="120"/>
      <c r="IQ615" s="120"/>
      <c r="IR615" s="120"/>
      <c r="IS615" s="120"/>
      <c r="IT615" s="120"/>
      <c r="IU615" s="120"/>
      <c r="IV615" s="120"/>
    </row>
    <row r="616" ht="27" customHeight="1" spans="1:256">
      <c r="A616" s="216"/>
      <c r="B616" s="220"/>
      <c r="C616" s="135" t="s">
        <v>828</v>
      </c>
      <c r="D616" s="136">
        <v>85</v>
      </c>
      <c r="E616" s="136">
        <v>85</v>
      </c>
      <c r="F616" s="214">
        <f t="shared" si="18"/>
        <v>0</v>
      </c>
      <c r="G616" s="134" t="s">
        <v>155</v>
      </c>
      <c r="H616" s="120"/>
      <c r="I616" s="120"/>
      <c r="J616" s="120"/>
      <c r="K616" s="120"/>
      <c r="L616" s="120"/>
      <c r="M616" s="120"/>
      <c r="N616" s="120"/>
      <c r="O616" s="120"/>
      <c r="P616" s="120"/>
      <c r="Q616" s="120"/>
      <c r="R616" s="120"/>
      <c r="S616" s="120"/>
      <c r="T616" s="120"/>
      <c r="U616" s="120"/>
      <c r="V616" s="120"/>
      <c r="W616" s="120"/>
      <c r="X616" s="120"/>
      <c r="Y616" s="120"/>
      <c r="Z616" s="120"/>
      <c r="AA616" s="120"/>
      <c r="AB616" s="120"/>
      <c r="AC616" s="120"/>
      <c r="AD616" s="120"/>
      <c r="AE616" s="120"/>
      <c r="AF616" s="120"/>
      <c r="AG616" s="120"/>
      <c r="AH616" s="120"/>
      <c r="AI616" s="120"/>
      <c r="AJ616" s="120"/>
      <c r="AK616" s="120"/>
      <c r="AL616" s="120"/>
      <c r="AM616" s="120"/>
      <c r="AN616" s="120"/>
      <c r="AO616" s="120"/>
      <c r="AP616" s="120"/>
      <c r="AQ616" s="120"/>
      <c r="AR616" s="120"/>
      <c r="AS616" s="120"/>
      <c r="AT616" s="120"/>
      <c r="AU616" s="120"/>
      <c r="AV616" s="120"/>
      <c r="AW616" s="120"/>
      <c r="AX616" s="120"/>
      <c r="AY616" s="120"/>
      <c r="AZ616" s="120"/>
      <c r="BA616" s="120"/>
      <c r="BB616" s="120"/>
      <c r="BC616" s="120"/>
      <c r="BD616" s="120"/>
      <c r="BE616" s="120"/>
      <c r="BF616" s="120"/>
      <c r="BG616" s="120"/>
      <c r="BH616" s="120"/>
      <c r="BI616" s="120"/>
      <c r="BJ616" s="120"/>
      <c r="BK616" s="120"/>
      <c r="BL616" s="120"/>
      <c r="BM616" s="120"/>
      <c r="BN616" s="120"/>
      <c r="BO616" s="120"/>
      <c r="BP616" s="120"/>
      <c r="BQ616" s="120"/>
      <c r="BR616" s="120"/>
      <c r="BS616" s="120"/>
      <c r="BT616" s="120"/>
      <c r="BU616" s="120"/>
      <c r="BV616" s="120"/>
      <c r="BW616" s="120"/>
      <c r="BX616" s="120"/>
      <c r="BY616" s="120"/>
      <c r="BZ616" s="120"/>
      <c r="CA616" s="120"/>
      <c r="CB616" s="120"/>
      <c r="CC616" s="120"/>
      <c r="CD616" s="120"/>
      <c r="CE616" s="120"/>
      <c r="CF616" s="120"/>
      <c r="CG616" s="120"/>
      <c r="CH616" s="120"/>
      <c r="CI616" s="120"/>
      <c r="CJ616" s="120"/>
      <c r="CK616" s="120"/>
      <c r="CL616" s="120"/>
      <c r="CM616" s="120"/>
      <c r="CN616" s="120"/>
      <c r="CO616" s="120"/>
      <c r="CP616" s="120"/>
      <c r="CQ616" s="120"/>
      <c r="CR616" s="120"/>
      <c r="CS616" s="120"/>
      <c r="CT616" s="120"/>
      <c r="CU616" s="120"/>
      <c r="CV616" s="120"/>
      <c r="CW616" s="120"/>
      <c r="CX616" s="120"/>
      <c r="CY616" s="120"/>
      <c r="CZ616" s="120"/>
      <c r="DA616" s="120"/>
      <c r="DB616" s="120"/>
      <c r="DC616" s="120"/>
      <c r="DD616" s="120"/>
      <c r="DE616" s="120"/>
      <c r="DF616" s="120"/>
      <c r="DG616" s="120"/>
      <c r="DH616" s="120"/>
      <c r="DI616" s="120"/>
      <c r="DJ616" s="120"/>
      <c r="DK616" s="120"/>
      <c r="DL616" s="120"/>
      <c r="DM616" s="120"/>
      <c r="DN616" s="120"/>
      <c r="DO616" s="120"/>
      <c r="DP616" s="120"/>
      <c r="DQ616" s="120"/>
      <c r="DR616" s="120"/>
      <c r="DS616" s="120"/>
      <c r="DT616" s="120"/>
      <c r="DU616" s="120"/>
      <c r="DV616" s="120"/>
      <c r="DW616" s="120"/>
      <c r="DX616" s="120"/>
      <c r="DY616" s="120"/>
      <c r="DZ616" s="120"/>
      <c r="EA616" s="120"/>
      <c r="EB616" s="120"/>
      <c r="EC616" s="120"/>
      <c r="ED616" s="120"/>
      <c r="EE616" s="120"/>
      <c r="EF616" s="120"/>
      <c r="EG616" s="120"/>
      <c r="EH616" s="120"/>
      <c r="EI616" s="120"/>
      <c r="EJ616" s="120"/>
      <c r="EK616" s="120"/>
      <c r="EL616" s="120"/>
      <c r="EM616" s="120"/>
      <c r="EN616" s="120"/>
      <c r="EO616" s="120"/>
      <c r="EP616" s="120"/>
      <c r="EQ616" s="120"/>
      <c r="ER616" s="120"/>
      <c r="ES616" s="120"/>
      <c r="ET616" s="120"/>
      <c r="EU616" s="120"/>
      <c r="EV616" s="120"/>
      <c r="EW616" s="120"/>
      <c r="EX616" s="120"/>
      <c r="EY616" s="120"/>
      <c r="EZ616" s="120"/>
      <c r="FA616" s="120"/>
      <c r="FB616" s="120"/>
      <c r="FC616" s="120"/>
      <c r="FD616" s="120"/>
      <c r="FE616" s="120"/>
      <c r="FF616" s="120"/>
      <c r="FG616" s="120"/>
      <c r="FH616" s="120"/>
      <c r="FI616" s="120"/>
      <c r="FJ616" s="120"/>
      <c r="FK616" s="120"/>
      <c r="FL616" s="120"/>
      <c r="FM616" s="120"/>
      <c r="FN616" s="120"/>
      <c r="FO616" s="120"/>
      <c r="FP616" s="120"/>
      <c r="FQ616" s="120"/>
      <c r="FR616" s="120"/>
      <c r="FS616" s="120"/>
      <c r="FT616" s="120"/>
      <c r="FU616" s="120"/>
      <c r="FV616" s="120"/>
      <c r="FW616" s="120"/>
      <c r="FX616" s="120"/>
      <c r="FY616" s="120"/>
      <c r="FZ616" s="120"/>
      <c r="GA616" s="120"/>
      <c r="GB616" s="120"/>
      <c r="GC616" s="120"/>
      <c r="GD616" s="120"/>
      <c r="GE616" s="120"/>
      <c r="GF616" s="120"/>
      <c r="GG616" s="120"/>
      <c r="GH616" s="120"/>
      <c r="GI616" s="120"/>
      <c r="GJ616" s="120"/>
      <c r="GK616" s="120"/>
      <c r="GL616" s="120"/>
      <c r="GM616" s="120"/>
      <c r="GN616" s="120"/>
      <c r="GO616" s="120"/>
      <c r="GP616" s="120"/>
      <c r="GQ616" s="120"/>
      <c r="GR616" s="120"/>
      <c r="GS616" s="120"/>
      <c r="GT616" s="120"/>
      <c r="GU616" s="120"/>
      <c r="GV616" s="120"/>
      <c r="GW616" s="120"/>
      <c r="GX616" s="120"/>
      <c r="GY616" s="120"/>
      <c r="GZ616" s="120"/>
      <c r="HA616" s="120"/>
      <c r="HB616" s="120"/>
      <c r="HC616" s="120"/>
      <c r="HD616" s="120"/>
      <c r="HE616" s="120"/>
      <c r="HF616" s="120"/>
      <c r="HG616" s="120"/>
      <c r="HH616" s="120"/>
      <c r="HI616" s="120"/>
      <c r="HJ616" s="120"/>
      <c r="HK616" s="120"/>
      <c r="HL616" s="120"/>
      <c r="HM616" s="120"/>
      <c r="HN616" s="120"/>
      <c r="HO616" s="120"/>
      <c r="HP616" s="120"/>
      <c r="HQ616" s="120"/>
      <c r="HR616" s="120"/>
      <c r="HS616" s="120"/>
      <c r="HT616" s="120"/>
      <c r="HU616" s="120"/>
      <c r="HV616" s="120"/>
      <c r="HW616" s="120"/>
      <c r="HX616" s="120"/>
      <c r="HY616" s="120"/>
      <c r="HZ616" s="120"/>
      <c r="IA616" s="120"/>
      <c r="IB616" s="120"/>
      <c r="IC616" s="120"/>
      <c r="ID616" s="120"/>
      <c r="IE616" s="120"/>
      <c r="IF616" s="120"/>
      <c r="IG616" s="120"/>
      <c r="IH616" s="120"/>
      <c r="II616" s="120"/>
      <c r="IJ616" s="120"/>
      <c r="IK616" s="120"/>
      <c r="IL616" s="120"/>
      <c r="IM616" s="120"/>
      <c r="IN616" s="120"/>
      <c r="IO616" s="120"/>
      <c r="IP616" s="120"/>
      <c r="IQ616" s="120"/>
      <c r="IR616" s="120"/>
      <c r="IS616" s="120"/>
      <c r="IT616" s="120"/>
      <c r="IU616" s="120"/>
      <c r="IV616" s="120"/>
    </row>
    <row r="617" ht="27" customHeight="1" spans="1:256">
      <c r="A617" s="216"/>
      <c r="B617" s="220"/>
      <c r="C617" s="135" t="s">
        <v>162</v>
      </c>
      <c r="D617" s="136">
        <v>15.65</v>
      </c>
      <c r="E617" s="136">
        <v>22.18</v>
      </c>
      <c r="F617" s="214">
        <f t="shared" si="18"/>
        <v>6.53</v>
      </c>
      <c r="G617" s="134" t="s">
        <v>163</v>
      </c>
      <c r="H617" s="120"/>
      <c r="I617" s="120"/>
      <c r="J617" s="120"/>
      <c r="K617" s="120"/>
      <c r="L617" s="120"/>
      <c r="M617" s="120"/>
      <c r="N617" s="120"/>
      <c r="O617" s="120"/>
      <c r="P617" s="120"/>
      <c r="Q617" s="120"/>
      <c r="R617" s="120"/>
      <c r="S617" s="120"/>
      <c r="T617" s="120"/>
      <c r="U617" s="120"/>
      <c r="V617" s="120"/>
      <c r="W617" s="120"/>
      <c r="X617" s="120"/>
      <c r="Y617" s="120"/>
      <c r="Z617" s="120"/>
      <c r="AA617" s="120"/>
      <c r="AB617" s="120"/>
      <c r="AC617" s="120"/>
      <c r="AD617" s="120"/>
      <c r="AE617" s="120"/>
      <c r="AF617" s="120"/>
      <c r="AG617" s="120"/>
      <c r="AH617" s="120"/>
      <c r="AI617" s="120"/>
      <c r="AJ617" s="120"/>
      <c r="AK617" s="120"/>
      <c r="AL617" s="120"/>
      <c r="AM617" s="120"/>
      <c r="AN617" s="120"/>
      <c r="AO617" s="120"/>
      <c r="AP617" s="120"/>
      <c r="AQ617" s="120"/>
      <c r="AR617" s="120"/>
      <c r="AS617" s="120"/>
      <c r="AT617" s="120"/>
      <c r="AU617" s="120"/>
      <c r="AV617" s="120"/>
      <c r="AW617" s="120"/>
      <c r="AX617" s="120"/>
      <c r="AY617" s="120"/>
      <c r="AZ617" s="120"/>
      <c r="BA617" s="120"/>
      <c r="BB617" s="120"/>
      <c r="BC617" s="120"/>
      <c r="BD617" s="120"/>
      <c r="BE617" s="120"/>
      <c r="BF617" s="120"/>
      <c r="BG617" s="120"/>
      <c r="BH617" s="120"/>
      <c r="BI617" s="120"/>
      <c r="BJ617" s="120"/>
      <c r="BK617" s="120"/>
      <c r="BL617" s="120"/>
      <c r="BM617" s="120"/>
      <c r="BN617" s="120"/>
      <c r="BO617" s="120"/>
      <c r="BP617" s="120"/>
      <c r="BQ617" s="120"/>
      <c r="BR617" s="120"/>
      <c r="BS617" s="120"/>
      <c r="BT617" s="120"/>
      <c r="BU617" s="120"/>
      <c r="BV617" s="120"/>
      <c r="BW617" s="120"/>
      <c r="BX617" s="120"/>
      <c r="BY617" s="120"/>
      <c r="BZ617" s="120"/>
      <c r="CA617" s="120"/>
      <c r="CB617" s="120"/>
      <c r="CC617" s="120"/>
      <c r="CD617" s="120"/>
      <c r="CE617" s="120"/>
      <c r="CF617" s="120"/>
      <c r="CG617" s="120"/>
      <c r="CH617" s="120"/>
      <c r="CI617" s="120"/>
      <c r="CJ617" s="120"/>
      <c r="CK617" s="120"/>
      <c r="CL617" s="120"/>
      <c r="CM617" s="120"/>
      <c r="CN617" s="120"/>
      <c r="CO617" s="120"/>
      <c r="CP617" s="120"/>
      <c r="CQ617" s="120"/>
      <c r="CR617" s="120"/>
      <c r="CS617" s="120"/>
      <c r="CT617" s="120"/>
      <c r="CU617" s="120"/>
      <c r="CV617" s="120"/>
      <c r="CW617" s="120"/>
      <c r="CX617" s="120"/>
      <c r="CY617" s="120"/>
      <c r="CZ617" s="120"/>
      <c r="DA617" s="120"/>
      <c r="DB617" s="120"/>
      <c r="DC617" s="120"/>
      <c r="DD617" s="120"/>
      <c r="DE617" s="120"/>
      <c r="DF617" s="120"/>
      <c r="DG617" s="120"/>
      <c r="DH617" s="120"/>
      <c r="DI617" s="120"/>
      <c r="DJ617" s="120"/>
      <c r="DK617" s="120"/>
      <c r="DL617" s="120"/>
      <c r="DM617" s="120"/>
      <c r="DN617" s="120"/>
      <c r="DO617" s="120"/>
      <c r="DP617" s="120"/>
      <c r="DQ617" s="120"/>
      <c r="DR617" s="120"/>
      <c r="DS617" s="120"/>
      <c r="DT617" s="120"/>
      <c r="DU617" s="120"/>
      <c r="DV617" s="120"/>
      <c r="DW617" s="120"/>
      <c r="DX617" s="120"/>
      <c r="DY617" s="120"/>
      <c r="DZ617" s="120"/>
      <c r="EA617" s="120"/>
      <c r="EB617" s="120"/>
      <c r="EC617" s="120"/>
      <c r="ED617" s="120"/>
      <c r="EE617" s="120"/>
      <c r="EF617" s="120"/>
      <c r="EG617" s="120"/>
      <c r="EH617" s="120"/>
      <c r="EI617" s="120"/>
      <c r="EJ617" s="120"/>
      <c r="EK617" s="120"/>
      <c r="EL617" s="120"/>
      <c r="EM617" s="120"/>
      <c r="EN617" s="120"/>
      <c r="EO617" s="120"/>
      <c r="EP617" s="120"/>
      <c r="EQ617" s="120"/>
      <c r="ER617" s="120"/>
      <c r="ES617" s="120"/>
      <c r="ET617" s="120"/>
      <c r="EU617" s="120"/>
      <c r="EV617" s="120"/>
      <c r="EW617" s="120"/>
      <c r="EX617" s="120"/>
      <c r="EY617" s="120"/>
      <c r="EZ617" s="120"/>
      <c r="FA617" s="120"/>
      <c r="FB617" s="120"/>
      <c r="FC617" s="120"/>
      <c r="FD617" s="120"/>
      <c r="FE617" s="120"/>
      <c r="FF617" s="120"/>
      <c r="FG617" s="120"/>
      <c r="FH617" s="120"/>
      <c r="FI617" s="120"/>
      <c r="FJ617" s="120"/>
      <c r="FK617" s="120"/>
      <c r="FL617" s="120"/>
      <c r="FM617" s="120"/>
      <c r="FN617" s="120"/>
      <c r="FO617" s="120"/>
      <c r="FP617" s="120"/>
      <c r="FQ617" s="120"/>
      <c r="FR617" s="120"/>
      <c r="FS617" s="120"/>
      <c r="FT617" s="120"/>
      <c r="FU617" s="120"/>
      <c r="FV617" s="120"/>
      <c r="FW617" s="120"/>
      <c r="FX617" s="120"/>
      <c r="FY617" s="120"/>
      <c r="FZ617" s="120"/>
      <c r="GA617" s="120"/>
      <c r="GB617" s="120"/>
      <c r="GC617" s="120"/>
      <c r="GD617" s="120"/>
      <c r="GE617" s="120"/>
      <c r="GF617" s="120"/>
      <c r="GG617" s="120"/>
      <c r="GH617" s="120"/>
      <c r="GI617" s="120"/>
      <c r="GJ617" s="120"/>
      <c r="GK617" s="120"/>
      <c r="GL617" s="120"/>
      <c r="GM617" s="120"/>
      <c r="GN617" s="120"/>
      <c r="GO617" s="120"/>
      <c r="GP617" s="120"/>
      <c r="GQ617" s="120"/>
      <c r="GR617" s="120"/>
      <c r="GS617" s="120"/>
      <c r="GT617" s="120"/>
      <c r="GU617" s="120"/>
      <c r="GV617" s="120"/>
      <c r="GW617" s="120"/>
      <c r="GX617" s="120"/>
      <c r="GY617" s="120"/>
      <c r="GZ617" s="120"/>
      <c r="HA617" s="120"/>
      <c r="HB617" s="120"/>
      <c r="HC617" s="120"/>
      <c r="HD617" s="120"/>
      <c r="HE617" s="120"/>
      <c r="HF617" s="120"/>
      <c r="HG617" s="120"/>
      <c r="HH617" s="120"/>
      <c r="HI617" s="120"/>
      <c r="HJ617" s="120"/>
      <c r="HK617" s="120"/>
      <c r="HL617" s="120"/>
      <c r="HM617" s="120"/>
      <c r="HN617" s="120"/>
      <c r="HO617" s="120"/>
      <c r="HP617" s="120"/>
      <c r="HQ617" s="120"/>
      <c r="HR617" s="120"/>
      <c r="HS617" s="120"/>
      <c r="HT617" s="120"/>
      <c r="HU617" s="120"/>
      <c r="HV617" s="120"/>
      <c r="HW617" s="120"/>
      <c r="HX617" s="120"/>
      <c r="HY617" s="120"/>
      <c r="HZ617" s="120"/>
      <c r="IA617" s="120"/>
      <c r="IB617" s="120"/>
      <c r="IC617" s="120"/>
      <c r="ID617" s="120"/>
      <c r="IE617" s="120"/>
      <c r="IF617" s="120"/>
      <c r="IG617" s="120"/>
      <c r="IH617" s="120"/>
      <c r="II617" s="120"/>
      <c r="IJ617" s="120"/>
      <c r="IK617" s="120"/>
      <c r="IL617" s="120"/>
      <c r="IM617" s="120"/>
      <c r="IN617" s="120"/>
      <c r="IO617" s="120"/>
      <c r="IP617" s="120"/>
      <c r="IQ617" s="120"/>
      <c r="IR617" s="120"/>
      <c r="IS617" s="120"/>
      <c r="IT617" s="120"/>
      <c r="IU617" s="120"/>
      <c r="IV617" s="120"/>
    </row>
    <row r="618" ht="27" customHeight="1" spans="1:7">
      <c r="A618" s="222" t="s">
        <v>829</v>
      </c>
      <c r="B618" s="212">
        <v>35</v>
      </c>
      <c r="C618" s="213" t="s">
        <v>144</v>
      </c>
      <c r="D618" s="229">
        <f>SUM(D619:D628)</f>
        <v>216.8</v>
      </c>
      <c r="E618" s="229">
        <f>SUM(E619:E628)</f>
        <v>219.6</v>
      </c>
      <c r="F618" s="214">
        <f t="shared" si="18"/>
        <v>2.79999999999998</v>
      </c>
      <c r="G618" s="140"/>
    </row>
    <row r="619" s="195" customFormat="1" ht="27" customHeight="1" spans="1:7">
      <c r="A619" s="249"/>
      <c r="B619" s="250"/>
      <c r="C619" s="132" t="s">
        <v>145</v>
      </c>
      <c r="D619" s="136">
        <v>49.2</v>
      </c>
      <c r="E619" s="136">
        <v>42</v>
      </c>
      <c r="F619" s="214">
        <f t="shared" si="18"/>
        <v>-7.2</v>
      </c>
      <c r="G619" s="132" t="s">
        <v>146</v>
      </c>
    </row>
    <row r="620" s="195" customFormat="1" ht="27" customHeight="1" spans="1:7">
      <c r="A620" s="249"/>
      <c r="B620" s="250"/>
      <c r="C620" s="221" t="s">
        <v>830</v>
      </c>
      <c r="D620" s="136">
        <v>43.8</v>
      </c>
      <c r="E620" s="136">
        <v>43.8</v>
      </c>
      <c r="F620" s="214">
        <f t="shared" si="18"/>
        <v>0</v>
      </c>
      <c r="G620" s="221"/>
    </row>
    <row r="621" s="195" customFormat="1" ht="27" customHeight="1" spans="1:7">
      <c r="A621" s="249"/>
      <c r="B621" s="250"/>
      <c r="C621" s="132" t="s">
        <v>831</v>
      </c>
      <c r="D621" s="136">
        <v>25</v>
      </c>
      <c r="E621" s="136">
        <v>25</v>
      </c>
      <c r="F621" s="214">
        <f t="shared" si="18"/>
        <v>0</v>
      </c>
      <c r="G621" s="132"/>
    </row>
    <row r="622" s="195" customFormat="1" ht="27" customHeight="1" spans="1:7">
      <c r="A622" s="249"/>
      <c r="B622" s="250"/>
      <c r="C622" s="132" t="s">
        <v>832</v>
      </c>
      <c r="D622" s="136">
        <v>4.8</v>
      </c>
      <c r="E622" s="136">
        <v>4.8</v>
      </c>
      <c r="F622" s="214">
        <f t="shared" si="18"/>
        <v>0</v>
      </c>
      <c r="G622" s="132"/>
    </row>
    <row r="623" s="195" customFormat="1" ht="27" customHeight="1" spans="1:7">
      <c r="A623" s="249"/>
      <c r="B623" s="250"/>
      <c r="C623" s="221" t="s">
        <v>833</v>
      </c>
      <c r="D623" s="136">
        <v>10</v>
      </c>
      <c r="E623" s="136">
        <v>10</v>
      </c>
      <c r="F623" s="214">
        <f t="shared" si="18"/>
        <v>0</v>
      </c>
      <c r="G623" s="132"/>
    </row>
    <row r="624" s="195" customFormat="1" ht="27" customHeight="1" spans="1:7">
      <c r="A624" s="249"/>
      <c r="B624" s="250"/>
      <c r="C624" s="132" t="s">
        <v>834</v>
      </c>
      <c r="D624" s="136">
        <v>2.4</v>
      </c>
      <c r="E624" s="136">
        <v>2.4</v>
      </c>
      <c r="F624" s="214">
        <f t="shared" si="18"/>
        <v>0</v>
      </c>
      <c r="G624" s="221"/>
    </row>
    <row r="625" s="195" customFormat="1" ht="27" customHeight="1" spans="1:7">
      <c r="A625" s="249"/>
      <c r="B625" s="250"/>
      <c r="C625" s="132" t="s">
        <v>835</v>
      </c>
      <c r="D625" s="136">
        <v>1.6</v>
      </c>
      <c r="E625" s="136">
        <v>1.6</v>
      </c>
      <c r="F625" s="214">
        <f t="shared" si="18"/>
        <v>0</v>
      </c>
      <c r="G625" s="132"/>
    </row>
    <row r="626" s="195" customFormat="1" ht="27" customHeight="1" spans="1:7">
      <c r="A626" s="249"/>
      <c r="B626" s="250"/>
      <c r="C626" s="132" t="s">
        <v>836</v>
      </c>
      <c r="D626" s="139">
        <v>10</v>
      </c>
      <c r="E626" s="139">
        <v>10</v>
      </c>
      <c r="F626" s="214">
        <f t="shared" si="18"/>
        <v>0</v>
      </c>
      <c r="G626" s="132"/>
    </row>
    <row r="627" s="195" customFormat="1" ht="27" customHeight="1" spans="1:7">
      <c r="A627" s="249"/>
      <c r="B627" s="250"/>
      <c r="C627" s="132" t="s">
        <v>837</v>
      </c>
      <c r="D627" s="139"/>
      <c r="E627" s="139">
        <v>10</v>
      </c>
      <c r="F627" s="214">
        <f t="shared" si="18"/>
        <v>10</v>
      </c>
      <c r="G627" s="132"/>
    </row>
    <row r="628" s="195" customFormat="1" ht="27" customHeight="1" spans="1:7">
      <c r="A628" s="249"/>
      <c r="B628" s="250"/>
      <c r="C628" s="132" t="s">
        <v>162</v>
      </c>
      <c r="D628" s="136">
        <v>70</v>
      </c>
      <c r="E628" s="136">
        <v>70</v>
      </c>
      <c r="F628" s="214">
        <f t="shared" si="18"/>
        <v>0</v>
      </c>
      <c r="G628" s="221" t="s">
        <v>163</v>
      </c>
    </row>
    <row r="629" s="118" customFormat="1" ht="27" customHeight="1" spans="1:7">
      <c r="A629" s="222" t="s">
        <v>838</v>
      </c>
      <c r="B629" s="212">
        <v>4</v>
      </c>
      <c r="C629" s="213" t="s">
        <v>144</v>
      </c>
      <c r="D629" s="214">
        <f>SUM(D630:D632)</f>
        <v>551.4</v>
      </c>
      <c r="E629" s="214">
        <f>SUM(E630:E632)</f>
        <v>551.4</v>
      </c>
      <c r="F629" s="214">
        <f t="shared" si="18"/>
        <v>0</v>
      </c>
      <c r="G629" s="134"/>
    </row>
    <row r="630" ht="27" customHeight="1" spans="1:7">
      <c r="A630" s="222"/>
      <c r="B630" s="223"/>
      <c r="C630" s="132" t="s">
        <v>839</v>
      </c>
      <c r="D630" s="136">
        <v>51.4</v>
      </c>
      <c r="E630" s="136">
        <v>70</v>
      </c>
      <c r="F630" s="214">
        <f t="shared" si="18"/>
        <v>18.6</v>
      </c>
      <c r="G630" s="134" t="s">
        <v>840</v>
      </c>
    </row>
    <row r="631" ht="27" customHeight="1" spans="1:7">
      <c r="A631" s="222"/>
      <c r="B631" s="223"/>
      <c r="C631" s="141" t="s">
        <v>841</v>
      </c>
      <c r="D631" s="136">
        <v>150</v>
      </c>
      <c r="E631" s="136">
        <v>131.4</v>
      </c>
      <c r="F631" s="214">
        <f t="shared" si="18"/>
        <v>-18.6</v>
      </c>
      <c r="G631" s="134" t="s">
        <v>842</v>
      </c>
    </row>
    <row r="632" ht="27" customHeight="1" spans="1:7">
      <c r="A632" s="222"/>
      <c r="B632" s="223"/>
      <c r="C632" s="141" t="s">
        <v>843</v>
      </c>
      <c r="D632" s="136">
        <v>350</v>
      </c>
      <c r="E632" s="136">
        <v>350</v>
      </c>
      <c r="F632" s="214">
        <f t="shared" si="18"/>
        <v>0</v>
      </c>
      <c r="G632" s="134" t="s">
        <v>775</v>
      </c>
    </row>
    <row r="633" ht="27" customHeight="1" spans="1:7">
      <c r="A633" s="222" t="s">
        <v>844</v>
      </c>
      <c r="B633" s="212">
        <v>59</v>
      </c>
      <c r="C633" s="213" t="s">
        <v>144</v>
      </c>
      <c r="D633" s="224">
        <f>SUM(D634:D641)</f>
        <v>4149.24</v>
      </c>
      <c r="E633" s="224">
        <f>SUM(E634:E641)</f>
        <v>4116.04</v>
      </c>
      <c r="F633" s="214">
        <f t="shared" si="18"/>
        <v>-33.1999999999998</v>
      </c>
      <c r="G633" s="134"/>
    </row>
    <row r="634" ht="27" customHeight="1" spans="1:7">
      <c r="A634" s="222"/>
      <c r="B634" s="223"/>
      <c r="C634" s="132" t="s">
        <v>145</v>
      </c>
      <c r="D634" s="136">
        <v>97.6</v>
      </c>
      <c r="E634" s="136">
        <v>94.4</v>
      </c>
      <c r="F634" s="214">
        <f t="shared" si="18"/>
        <v>-3.19999999999999</v>
      </c>
      <c r="G634" s="134" t="s">
        <v>284</v>
      </c>
    </row>
    <row r="635" ht="27" customHeight="1" spans="1:7">
      <c r="A635" s="222"/>
      <c r="B635" s="223"/>
      <c r="C635" s="219" t="s">
        <v>845</v>
      </c>
      <c r="D635" s="130">
        <v>180</v>
      </c>
      <c r="E635" s="130">
        <v>150</v>
      </c>
      <c r="F635" s="214">
        <f t="shared" si="18"/>
        <v>-30</v>
      </c>
      <c r="G635" s="219"/>
    </row>
    <row r="636" ht="27" customHeight="1" spans="1:7">
      <c r="A636" s="222"/>
      <c r="B636" s="223"/>
      <c r="C636" s="219" t="s">
        <v>846</v>
      </c>
      <c r="D636" s="130">
        <v>765</v>
      </c>
      <c r="E636" s="130">
        <v>765</v>
      </c>
      <c r="F636" s="214">
        <f t="shared" si="18"/>
        <v>0</v>
      </c>
      <c r="G636" s="219"/>
    </row>
    <row r="637" ht="27" customHeight="1" spans="1:7">
      <c r="A637" s="222"/>
      <c r="B637" s="223"/>
      <c r="C637" s="132" t="s">
        <v>847</v>
      </c>
      <c r="D637" s="129">
        <v>175</v>
      </c>
      <c r="E637" s="129">
        <v>175</v>
      </c>
      <c r="F637" s="214">
        <f t="shared" si="18"/>
        <v>0</v>
      </c>
      <c r="G637" s="134"/>
    </row>
    <row r="638" ht="27" customHeight="1" spans="1:7">
      <c r="A638" s="222"/>
      <c r="B638" s="223"/>
      <c r="C638" s="219" t="s">
        <v>848</v>
      </c>
      <c r="D638" s="130">
        <v>2211.64</v>
      </c>
      <c r="E638" s="130">
        <v>2211.64</v>
      </c>
      <c r="F638" s="214">
        <f t="shared" si="18"/>
        <v>0</v>
      </c>
      <c r="G638" s="219"/>
    </row>
    <row r="639" ht="27" customHeight="1" spans="1:7">
      <c r="A639" s="222"/>
      <c r="B639" s="223"/>
      <c r="C639" s="132" t="s">
        <v>849</v>
      </c>
      <c r="D639" s="136">
        <v>90</v>
      </c>
      <c r="E639" s="136">
        <v>90</v>
      </c>
      <c r="F639" s="214">
        <f t="shared" si="18"/>
        <v>0</v>
      </c>
      <c r="G639" s="134" t="s">
        <v>850</v>
      </c>
    </row>
    <row r="640" ht="27" customHeight="1" spans="1:7">
      <c r="A640" s="222"/>
      <c r="B640" s="223"/>
      <c r="C640" s="221" t="s">
        <v>851</v>
      </c>
      <c r="D640" s="136">
        <v>280</v>
      </c>
      <c r="E640" s="136">
        <v>280</v>
      </c>
      <c r="F640" s="214">
        <f t="shared" si="18"/>
        <v>0</v>
      </c>
      <c r="G640" s="221" t="s">
        <v>155</v>
      </c>
    </row>
    <row r="641" ht="27" customHeight="1" spans="1:7">
      <c r="A641" s="222"/>
      <c r="B641" s="223"/>
      <c r="C641" s="251" t="s">
        <v>162</v>
      </c>
      <c r="D641" s="136">
        <v>350</v>
      </c>
      <c r="E641" s="136">
        <v>350</v>
      </c>
      <c r="F641" s="214">
        <f t="shared" si="18"/>
        <v>0</v>
      </c>
      <c r="G641" s="137" t="s">
        <v>163</v>
      </c>
    </row>
    <row r="642" ht="27" customHeight="1" spans="1:7">
      <c r="A642" s="222" t="s">
        <v>852</v>
      </c>
      <c r="B642" s="212">
        <v>43</v>
      </c>
      <c r="C642" s="213" t="s">
        <v>144</v>
      </c>
      <c r="D642" s="214">
        <f>SUM(D643:D647)</f>
        <v>933.18</v>
      </c>
      <c r="E642" s="214">
        <f>SUM(E643:E647)</f>
        <v>804.28</v>
      </c>
      <c r="F642" s="214">
        <f t="shared" si="18"/>
        <v>-128.9</v>
      </c>
      <c r="G642" s="134"/>
    </row>
    <row r="643" ht="27" customHeight="1" spans="1:7">
      <c r="A643" s="222"/>
      <c r="B643" s="223"/>
      <c r="C643" s="217" t="s">
        <v>853</v>
      </c>
      <c r="D643" s="136">
        <v>45.12</v>
      </c>
      <c r="E643" s="136">
        <v>41.28</v>
      </c>
      <c r="F643" s="214">
        <f t="shared" si="18"/>
        <v>-3.84</v>
      </c>
      <c r="G643" s="134" t="s">
        <v>368</v>
      </c>
    </row>
    <row r="644" ht="47.25" customHeight="1" spans="1:7">
      <c r="A644" s="222"/>
      <c r="B644" s="223"/>
      <c r="C644" s="221" t="s">
        <v>854</v>
      </c>
      <c r="D644" s="136">
        <v>98</v>
      </c>
      <c r="E644" s="136">
        <v>98</v>
      </c>
      <c r="F644" s="214">
        <f t="shared" si="18"/>
        <v>0</v>
      </c>
      <c r="G644" s="134"/>
    </row>
    <row r="645" ht="69" customHeight="1" spans="1:7">
      <c r="A645" s="222"/>
      <c r="B645" s="223"/>
      <c r="C645" s="221" t="s">
        <v>855</v>
      </c>
      <c r="D645" s="136">
        <v>260</v>
      </c>
      <c r="E645" s="136">
        <v>260</v>
      </c>
      <c r="F645" s="214">
        <f t="shared" si="18"/>
        <v>0</v>
      </c>
      <c r="G645" s="252" t="s">
        <v>288</v>
      </c>
    </row>
    <row r="646" ht="39.75" customHeight="1" spans="1:7">
      <c r="A646" s="222"/>
      <c r="B646" s="223"/>
      <c r="C646" s="221" t="s">
        <v>162</v>
      </c>
      <c r="D646" s="136">
        <v>250</v>
      </c>
      <c r="E646" s="136">
        <v>125</v>
      </c>
      <c r="F646" s="214">
        <f t="shared" ref="F646:F688" si="19">E646-D646</f>
        <v>-125</v>
      </c>
      <c r="G646" s="134"/>
    </row>
    <row r="647" ht="27" customHeight="1" spans="1:7">
      <c r="A647" s="222"/>
      <c r="B647" s="223"/>
      <c r="C647" s="253" t="s">
        <v>856</v>
      </c>
      <c r="D647" s="136">
        <v>280.06</v>
      </c>
      <c r="E647" s="136">
        <v>280</v>
      </c>
      <c r="F647" s="214">
        <f t="shared" si="19"/>
        <v>-0.0600000000000023</v>
      </c>
      <c r="G647" s="221" t="s">
        <v>857</v>
      </c>
    </row>
    <row r="648" ht="27" customHeight="1" spans="1:7">
      <c r="A648" s="222" t="s">
        <v>858</v>
      </c>
      <c r="B648" s="212">
        <v>6</v>
      </c>
      <c r="C648" s="213" t="s">
        <v>144</v>
      </c>
      <c r="D648" s="214">
        <f>SUM(D649:D654)</f>
        <v>210</v>
      </c>
      <c r="E648" s="214">
        <f>SUM(E649:E654)</f>
        <v>429.76</v>
      </c>
      <c r="F648" s="214">
        <f t="shared" si="19"/>
        <v>219.76</v>
      </c>
      <c r="G648" s="134"/>
    </row>
    <row r="649" ht="27" customHeight="1" spans="1:7">
      <c r="A649" s="222"/>
      <c r="B649" s="223"/>
      <c r="C649" s="132" t="s">
        <v>145</v>
      </c>
      <c r="D649" s="136">
        <v>6</v>
      </c>
      <c r="E649" s="136">
        <v>5.76</v>
      </c>
      <c r="F649" s="214">
        <f t="shared" si="19"/>
        <v>-0.24</v>
      </c>
      <c r="G649" s="134" t="s">
        <v>859</v>
      </c>
    </row>
    <row r="650" ht="27" customHeight="1" spans="1:7">
      <c r="A650" s="222"/>
      <c r="B650" s="223"/>
      <c r="C650" s="132" t="s">
        <v>860</v>
      </c>
      <c r="D650" s="136">
        <v>4</v>
      </c>
      <c r="E650" s="136">
        <v>4</v>
      </c>
      <c r="F650" s="214">
        <f t="shared" si="19"/>
        <v>0</v>
      </c>
      <c r="G650" s="134"/>
    </row>
    <row r="651" ht="27" customHeight="1" spans="1:7">
      <c r="A651" s="222"/>
      <c r="B651" s="223"/>
      <c r="C651" s="132" t="s">
        <v>861</v>
      </c>
      <c r="D651" s="136">
        <v>27.55</v>
      </c>
      <c r="E651" s="136">
        <v>27.55</v>
      </c>
      <c r="F651" s="214">
        <f t="shared" si="19"/>
        <v>0</v>
      </c>
      <c r="G651" s="134"/>
    </row>
    <row r="652" ht="27" customHeight="1" spans="1:7">
      <c r="A652" s="222"/>
      <c r="B652" s="223"/>
      <c r="C652" s="221" t="s">
        <v>862</v>
      </c>
      <c r="D652" s="136">
        <v>40.4</v>
      </c>
      <c r="E652" s="136">
        <v>40.4</v>
      </c>
      <c r="F652" s="214">
        <f t="shared" si="19"/>
        <v>0</v>
      </c>
      <c r="G652" s="134"/>
    </row>
    <row r="653" ht="27" customHeight="1" spans="1:7">
      <c r="A653" s="222"/>
      <c r="B653" s="223"/>
      <c r="C653" s="221" t="s">
        <v>863</v>
      </c>
      <c r="D653" s="136">
        <v>87.05</v>
      </c>
      <c r="E653" s="136">
        <v>87.05</v>
      </c>
      <c r="F653" s="214">
        <f t="shared" si="19"/>
        <v>0</v>
      </c>
      <c r="G653" s="134" t="s">
        <v>864</v>
      </c>
    </row>
    <row r="654" ht="27" customHeight="1" spans="1:7">
      <c r="A654" s="222"/>
      <c r="B654" s="223"/>
      <c r="C654" s="134" t="s">
        <v>162</v>
      </c>
      <c r="D654" s="136">
        <v>45</v>
      </c>
      <c r="E654" s="136">
        <v>265</v>
      </c>
      <c r="F654" s="214">
        <f t="shared" si="19"/>
        <v>220</v>
      </c>
      <c r="G654" s="134" t="s">
        <v>163</v>
      </c>
    </row>
    <row r="655" ht="27" customHeight="1" spans="1:7">
      <c r="A655" s="222" t="s">
        <v>865</v>
      </c>
      <c r="B655" s="212">
        <v>41</v>
      </c>
      <c r="C655" s="213" t="s">
        <v>144</v>
      </c>
      <c r="D655" s="224">
        <f>SUM(D656:D669)</f>
        <v>3488.2</v>
      </c>
      <c r="E655" s="224">
        <f>SUM(E656:E669)</f>
        <v>2064</v>
      </c>
      <c r="F655" s="214">
        <f t="shared" si="19"/>
        <v>-1424.2</v>
      </c>
      <c r="G655" s="134"/>
    </row>
    <row r="656" ht="27" customHeight="1" spans="1:7">
      <c r="A656" s="222"/>
      <c r="B656" s="223"/>
      <c r="C656" s="132" t="s">
        <v>145</v>
      </c>
      <c r="D656" s="136">
        <v>55.2</v>
      </c>
      <c r="E656" s="136">
        <v>48</v>
      </c>
      <c r="F656" s="214">
        <f t="shared" si="19"/>
        <v>-7.2</v>
      </c>
      <c r="G656" s="134" t="s">
        <v>165</v>
      </c>
    </row>
    <row r="657" ht="27" customHeight="1" spans="1:7">
      <c r="A657" s="222"/>
      <c r="B657" s="223"/>
      <c r="C657" s="132" t="s">
        <v>866</v>
      </c>
      <c r="D657" s="136">
        <v>16</v>
      </c>
      <c r="E657" s="136">
        <v>25</v>
      </c>
      <c r="F657" s="214">
        <f t="shared" si="19"/>
        <v>9</v>
      </c>
      <c r="G657" s="134" t="s">
        <v>232</v>
      </c>
    </row>
    <row r="658" ht="36.75" customHeight="1" spans="1:7">
      <c r="A658" s="222"/>
      <c r="B658" s="223"/>
      <c r="C658" s="132" t="s">
        <v>867</v>
      </c>
      <c r="D658" s="136">
        <v>80</v>
      </c>
      <c r="E658" s="136">
        <v>80</v>
      </c>
      <c r="F658" s="214">
        <f t="shared" si="19"/>
        <v>0</v>
      </c>
      <c r="G658" s="134"/>
    </row>
    <row r="659" ht="27" customHeight="1" spans="1:7">
      <c r="A659" s="222"/>
      <c r="B659" s="223"/>
      <c r="C659" s="132" t="s">
        <v>868</v>
      </c>
      <c r="D659" s="136">
        <v>8</v>
      </c>
      <c r="E659" s="136">
        <v>8</v>
      </c>
      <c r="F659" s="214">
        <f t="shared" si="19"/>
        <v>0</v>
      </c>
      <c r="G659" s="134"/>
    </row>
    <row r="660" ht="27" customHeight="1" spans="1:7">
      <c r="A660" s="222"/>
      <c r="B660" s="223"/>
      <c r="C660" s="132" t="s">
        <v>869</v>
      </c>
      <c r="D660" s="136">
        <v>64</v>
      </c>
      <c r="E660" s="136">
        <v>74</v>
      </c>
      <c r="F660" s="214">
        <f t="shared" si="19"/>
        <v>10</v>
      </c>
      <c r="G660" s="134" t="s">
        <v>232</v>
      </c>
    </row>
    <row r="661" ht="27" customHeight="1" spans="1:7">
      <c r="A661" s="222"/>
      <c r="B661" s="223"/>
      <c r="C661" s="135" t="s">
        <v>870</v>
      </c>
      <c r="D661" s="136">
        <v>138.99</v>
      </c>
      <c r="E661" s="136"/>
      <c r="F661" s="214">
        <f t="shared" si="19"/>
        <v>-138.99</v>
      </c>
      <c r="G661" s="254" t="s">
        <v>172</v>
      </c>
    </row>
    <row r="662" ht="27" customHeight="1" spans="1:7">
      <c r="A662" s="222"/>
      <c r="B662" s="223"/>
      <c r="C662" s="135" t="s">
        <v>871</v>
      </c>
      <c r="D662" s="136">
        <v>10</v>
      </c>
      <c r="E662" s="136">
        <v>10</v>
      </c>
      <c r="F662" s="214">
        <f t="shared" si="19"/>
        <v>0</v>
      </c>
      <c r="G662" s="134"/>
    </row>
    <row r="663" ht="39.75" customHeight="1" spans="1:7">
      <c r="A663" s="222"/>
      <c r="B663" s="223"/>
      <c r="C663" s="135" t="s">
        <v>872</v>
      </c>
      <c r="D663" s="136">
        <v>200</v>
      </c>
      <c r="E663" s="136">
        <v>200</v>
      </c>
      <c r="F663" s="214">
        <f t="shared" si="19"/>
        <v>0</v>
      </c>
      <c r="G663" s="134" t="s">
        <v>873</v>
      </c>
    </row>
    <row r="664" ht="27" customHeight="1" spans="1:7">
      <c r="A664" s="222"/>
      <c r="B664" s="223"/>
      <c r="C664" s="141" t="s">
        <v>874</v>
      </c>
      <c r="D664" s="136">
        <v>500</v>
      </c>
      <c r="E664" s="136">
        <v>730</v>
      </c>
      <c r="F664" s="214">
        <f t="shared" si="19"/>
        <v>230</v>
      </c>
      <c r="G664" s="251" t="s">
        <v>437</v>
      </c>
    </row>
    <row r="665" ht="27" customHeight="1" spans="1:7">
      <c r="A665" s="222"/>
      <c r="B665" s="223"/>
      <c r="C665" s="135" t="s">
        <v>875</v>
      </c>
      <c r="D665" s="136">
        <v>393.8</v>
      </c>
      <c r="E665" s="136"/>
      <c r="F665" s="214">
        <f t="shared" si="19"/>
        <v>-393.8</v>
      </c>
      <c r="G665" s="254" t="s">
        <v>172</v>
      </c>
    </row>
    <row r="666" ht="27" customHeight="1" spans="1:7">
      <c r="A666" s="222"/>
      <c r="B666" s="223"/>
      <c r="C666" s="134" t="s">
        <v>876</v>
      </c>
      <c r="D666" s="129">
        <v>780</v>
      </c>
      <c r="E666" s="129"/>
      <c r="F666" s="214">
        <f t="shared" si="19"/>
        <v>-780</v>
      </c>
      <c r="G666" s="254" t="s">
        <v>172</v>
      </c>
    </row>
    <row r="667" ht="27" customHeight="1" spans="1:7">
      <c r="A667" s="222"/>
      <c r="B667" s="223"/>
      <c r="C667" s="132" t="s">
        <v>877</v>
      </c>
      <c r="D667" s="218">
        <v>382.21</v>
      </c>
      <c r="E667" s="218">
        <v>0</v>
      </c>
      <c r="F667" s="214">
        <f t="shared" si="19"/>
        <v>-382.21</v>
      </c>
      <c r="G667" s="254" t="s">
        <v>172</v>
      </c>
    </row>
    <row r="668" ht="27" customHeight="1" spans="1:7">
      <c r="A668" s="222"/>
      <c r="B668" s="223"/>
      <c r="C668" s="132" t="s">
        <v>878</v>
      </c>
      <c r="D668" s="255">
        <v>170</v>
      </c>
      <c r="E668" s="255">
        <v>129</v>
      </c>
      <c r="F668" s="214">
        <f t="shared" si="19"/>
        <v>-41</v>
      </c>
      <c r="G668" s="132" t="s">
        <v>879</v>
      </c>
    </row>
    <row r="669" ht="27" customHeight="1" spans="1:7">
      <c r="A669" s="222"/>
      <c r="B669" s="223"/>
      <c r="C669" s="132" t="s">
        <v>162</v>
      </c>
      <c r="D669" s="136">
        <v>690</v>
      </c>
      <c r="E669" s="136">
        <v>760</v>
      </c>
      <c r="F669" s="214">
        <f t="shared" si="19"/>
        <v>70</v>
      </c>
      <c r="G669" s="254" t="s">
        <v>163</v>
      </c>
    </row>
    <row r="670" ht="27" customHeight="1" spans="1:7">
      <c r="A670" s="222" t="s">
        <v>880</v>
      </c>
      <c r="B670" s="212">
        <v>64</v>
      </c>
      <c r="C670" s="213" t="s">
        <v>144</v>
      </c>
      <c r="D670" s="214">
        <f>SUM(D671:D682)</f>
        <v>364.19</v>
      </c>
      <c r="E670" s="214">
        <f>SUM(E671:E682)</f>
        <v>371.89</v>
      </c>
      <c r="F670" s="214">
        <f t="shared" si="19"/>
        <v>7.70000000000005</v>
      </c>
      <c r="G670" s="134"/>
    </row>
    <row r="671" ht="27" customHeight="1" spans="1:7">
      <c r="A671" s="222"/>
      <c r="B671" s="223"/>
      <c r="C671" s="132" t="s">
        <v>145</v>
      </c>
      <c r="D671" s="136">
        <v>79.2</v>
      </c>
      <c r="E671" s="136">
        <v>76.8</v>
      </c>
      <c r="F671" s="214">
        <f t="shared" si="19"/>
        <v>-2.40000000000001</v>
      </c>
      <c r="G671" s="134" t="s">
        <v>284</v>
      </c>
    </row>
    <row r="672" ht="27" customHeight="1" spans="1:7">
      <c r="A672" s="222"/>
      <c r="B672" s="223"/>
      <c r="C672" s="132" t="s">
        <v>881</v>
      </c>
      <c r="D672" s="136">
        <v>8</v>
      </c>
      <c r="E672" s="136">
        <v>8</v>
      </c>
      <c r="F672" s="214">
        <f t="shared" si="19"/>
        <v>0</v>
      </c>
      <c r="G672" s="134" t="s">
        <v>882</v>
      </c>
    </row>
    <row r="673" ht="27" customHeight="1" spans="1:7">
      <c r="A673" s="222"/>
      <c r="B673" s="223"/>
      <c r="C673" s="132" t="s">
        <v>883</v>
      </c>
      <c r="D673" s="136"/>
      <c r="E673" s="136">
        <v>8</v>
      </c>
      <c r="F673" s="214">
        <f t="shared" si="19"/>
        <v>8</v>
      </c>
      <c r="G673" s="134"/>
    </row>
    <row r="674" ht="27" customHeight="1" spans="1:7">
      <c r="A674" s="222"/>
      <c r="B674" s="223"/>
      <c r="C674" s="132" t="s">
        <v>884</v>
      </c>
      <c r="D674" s="136">
        <v>32</v>
      </c>
      <c r="E674" s="136">
        <v>32</v>
      </c>
      <c r="F674" s="214">
        <f t="shared" si="19"/>
        <v>0</v>
      </c>
      <c r="G674" s="134" t="s">
        <v>885</v>
      </c>
    </row>
    <row r="675" ht="27" customHeight="1" spans="1:7">
      <c r="A675" s="222"/>
      <c r="B675" s="223"/>
      <c r="C675" s="132" t="s">
        <v>886</v>
      </c>
      <c r="D675" s="136">
        <v>4</v>
      </c>
      <c r="E675" s="136">
        <v>4</v>
      </c>
      <c r="F675" s="214">
        <f t="shared" si="19"/>
        <v>0</v>
      </c>
      <c r="G675" s="134" t="s">
        <v>887</v>
      </c>
    </row>
    <row r="676" ht="27" customHeight="1" spans="1:7">
      <c r="A676" s="222"/>
      <c r="B676" s="223"/>
      <c r="C676" s="132" t="s">
        <v>888</v>
      </c>
      <c r="D676" s="136">
        <v>8</v>
      </c>
      <c r="E676" s="136">
        <v>8</v>
      </c>
      <c r="F676" s="214">
        <f t="shared" si="19"/>
        <v>0</v>
      </c>
      <c r="G676" s="134" t="s">
        <v>889</v>
      </c>
    </row>
    <row r="677" ht="27" customHeight="1" spans="1:7">
      <c r="A677" s="222"/>
      <c r="B677" s="223"/>
      <c r="C677" s="135" t="s">
        <v>890</v>
      </c>
      <c r="D677" s="136">
        <v>4.75</v>
      </c>
      <c r="E677" s="136">
        <v>4.75</v>
      </c>
      <c r="F677" s="214">
        <f t="shared" si="19"/>
        <v>0</v>
      </c>
      <c r="G677" s="134"/>
    </row>
    <row r="678" ht="36" customHeight="1" spans="1:7">
      <c r="A678" s="222"/>
      <c r="B678" s="223"/>
      <c r="C678" s="135" t="s">
        <v>891</v>
      </c>
      <c r="D678" s="136">
        <v>10</v>
      </c>
      <c r="E678" s="136">
        <v>10</v>
      </c>
      <c r="F678" s="214">
        <f t="shared" si="19"/>
        <v>0</v>
      </c>
      <c r="G678" s="134"/>
    </row>
    <row r="679" ht="36" customHeight="1" spans="1:7">
      <c r="A679" s="222"/>
      <c r="B679" s="223"/>
      <c r="C679" s="135" t="s">
        <v>892</v>
      </c>
      <c r="D679" s="136">
        <v>68.24</v>
      </c>
      <c r="E679" s="136">
        <v>68.24</v>
      </c>
      <c r="F679" s="214">
        <f t="shared" si="19"/>
        <v>0</v>
      </c>
      <c r="G679" s="256"/>
    </row>
    <row r="680" ht="36" customHeight="1" spans="1:7">
      <c r="A680" s="222"/>
      <c r="B680" s="223"/>
      <c r="C680" s="132" t="s">
        <v>893</v>
      </c>
      <c r="D680" s="139">
        <v>90</v>
      </c>
      <c r="E680" s="139">
        <v>90</v>
      </c>
      <c r="F680" s="214">
        <f t="shared" si="19"/>
        <v>0</v>
      </c>
      <c r="G680" s="256" t="s">
        <v>894</v>
      </c>
    </row>
    <row r="681" ht="36" customHeight="1" spans="1:7">
      <c r="A681" s="222"/>
      <c r="B681" s="223"/>
      <c r="C681" s="132" t="s">
        <v>449</v>
      </c>
      <c r="D681" s="139"/>
      <c r="E681" s="139">
        <v>2.1</v>
      </c>
      <c r="F681" s="214">
        <f t="shared" si="19"/>
        <v>2.1</v>
      </c>
      <c r="G681" s="256" t="s">
        <v>450</v>
      </c>
    </row>
    <row r="682" ht="36" customHeight="1" spans="1:7">
      <c r="A682" s="222"/>
      <c r="B682" s="223"/>
      <c r="C682" s="135" t="s">
        <v>162</v>
      </c>
      <c r="D682" s="136">
        <v>60</v>
      </c>
      <c r="E682" s="136">
        <v>60</v>
      </c>
      <c r="F682" s="214">
        <f t="shared" si="19"/>
        <v>0</v>
      </c>
      <c r="G682" s="134" t="s">
        <v>163</v>
      </c>
    </row>
    <row r="683" ht="36" customHeight="1" spans="1:7">
      <c r="A683" s="222" t="s">
        <v>895</v>
      </c>
      <c r="B683" s="212">
        <v>14</v>
      </c>
      <c r="C683" s="213" t="s">
        <v>144</v>
      </c>
      <c r="D683" s="147">
        <f>SUM(D684:D688)</f>
        <v>295.44</v>
      </c>
      <c r="E683" s="147">
        <f>SUM(E684:E688)</f>
        <v>353.44</v>
      </c>
      <c r="F683" s="214">
        <f t="shared" si="19"/>
        <v>58</v>
      </c>
      <c r="G683" s="134"/>
    </row>
    <row r="684" ht="36" customHeight="1" spans="1:7">
      <c r="A684" s="222"/>
      <c r="B684" s="223"/>
      <c r="C684" s="132" t="s">
        <v>145</v>
      </c>
      <c r="D684" s="136">
        <v>13.44</v>
      </c>
      <c r="E684" s="136">
        <v>13.44</v>
      </c>
      <c r="F684" s="214">
        <f t="shared" si="19"/>
        <v>0</v>
      </c>
      <c r="G684" s="134"/>
    </row>
    <row r="685" ht="36" customHeight="1" spans="1:7">
      <c r="A685" s="257"/>
      <c r="B685" s="223"/>
      <c r="C685" s="141" t="s">
        <v>896</v>
      </c>
      <c r="D685" s="136">
        <v>20</v>
      </c>
      <c r="E685" s="136">
        <v>20</v>
      </c>
      <c r="F685" s="214">
        <f t="shared" si="19"/>
        <v>0</v>
      </c>
      <c r="G685" s="134"/>
    </row>
    <row r="686" ht="36" customHeight="1" spans="1:7">
      <c r="A686" s="257"/>
      <c r="B686" s="223"/>
      <c r="C686" s="141" t="s">
        <v>897</v>
      </c>
      <c r="D686" s="136">
        <v>152</v>
      </c>
      <c r="E686" s="136">
        <v>202</v>
      </c>
      <c r="F686" s="214">
        <f t="shared" si="19"/>
        <v>50</v>
      </c>
      <c r="G686" s="134"/>
    </row>
    <row r="687" ht="36" customHeight="1" spans="1:7">
      <c r="A687" s="257"/>
      <c r="B687" s="223"/>
      <c r="C687" s="135" t="s">
        <v>898</v>
      </c>
      <c r="D687" s="130">
        <v>41</v>
      </c>
      <c r="E687" s="130">
        <v>41</v>
      </c>
      <c r="F687" s="214">
        <f t="shared" si="19"/>
        <v>0</v>
      </c>
      <c r="G687" s="134" t="s">
        <v>492</v>
      </c>
    </row>
    <row r="688" ht="36" customHeight="1" spans="1:7">
      <c r="A688" s="257"/>
      <c r="B688" s="223"/>
      <c r="C688" s="258" t="s">
        <v>899</v>
      </c>
      <c r="D688" s="136">
        <v>69</v>
      </c>
      <c r="E688" s="136">
        <v>77</v>
      </c>
      <c r="F688" s="214">
        <f t="shared" si="19"/>
        <v>8</v>
      </c>
      <c r="G688" s="134" t="s">
        <v>900</v>
      </c>
    </row>
    <row r="689" ht="24" spans="1:7">
      <c r="A689" s="222" t="s">
        <v>901</v>
      </c>
      <c r="B689" s="212">
        <v>8</v>
      </c>
      <c r="C689" s="213" t="s">
        <v>144</v>
      </c>
      <c r="D689" s="214">
        <f>SUM(D690:D691)</f>
        <v>19.2</v>
      </c>
      <c r="E689" s="214">
        <f>SUM(E690:E691)</f>
        <v>19.2</v>
      </c>
      <c r="F689" s="214">
        <f t="shared" ref="F689:F740" si="20">E689-D689</f>
        <v>0</v>
      </c>
      <c r="G689" s="134"/>
    </row>
    <row r="690" ht="27.75" customHeight="1" spans="1:7">
      <c r="A690" s="222"/>
      <c r="B690" s="223"/>
      <c r="C690" s="141" t="s">
        <v>145</v>
      </c>
      <c r="D690" s="136">
        <v>11.2</v>
      </c>
      <c r="E690" s="136">
        <v>11.2</v>
      </c>
      <c r="F690" s="214">
        <f t="shared" si="20"/>
        <v>0</v>
      </c>
      <c r="G690" s="134"/>
    </row>
    <row r="691" ht="27.75" customHeight="1" spans="1:7">
      <c r="A691" s="222"/>
      <c r="B691" s="223"/>
      <c r="C691" s="132" t="s">
        <v>162</v>
      </c>
      <c r="D691" s="136">
        <v>8</v>
      </c>
      <c r="E691" s="136">
        <v>8</v>
      </c>
      <c r="F691" s="214">
        <f t="shared" si="20"/>
        <v>0</v>
      </c>
      <c r="G691" s="219" t="s">
        <v>163</v>
      </c>
    </row>
    <row r="692" ht="24" spans="1:7">
      <c r="A692" s="222" t="s">
        <v>902</v>
      </c>
      <c r="B692" s="212">
        <v>99</v>
      </c>
      <c r="C692" s="213" t="s">
        <v>144</v>
      </c>
      <c r="D692" s="229">
        <f>SUM(D693:D697)</f>
        <v>1442.81</v>
      </c>
      <c r="E692" s="229">
        <f>SUM(E693:E697)</f>
        <v>1362.01</v>
      </c>
      <c r="F692" s="214">
        <f t="shared" si="20"/>
        <v>-80.8000000000002</v>
      </c>
      <c r="G692" s="140"/>
    </row>
    <row r="693" ht="27" customHeight="1" spans="1:7">
      <c r="A693" s="222"/>
      <c r="B693" s="220"/>
      <c r="C693" s="132" t="s">
        <v>145</v>
      </c>
      <c r="D693" s="136">
        <v>116.4</v>
      </c>
      <c r="E693" s="136">
        <v>118.8</v>
      </c>
      <c r="F693" s="214">
        <f t="shared" si="20"/>
        <v>2.39999999999999</v>
      </c>
      <c r="G693" s="134" t="s">
        <v>377</v>
      </c>
    </row>
    <row r="694" ht="39" customHeight="1" spans="1:7">
      <c r="A694" s="222"/>
      <c r="B694" s="220"/>
      <c r="C694" s="141" t="s">
        <v>903</v>
      </c>
      <c r="D694" s="136">
        <v>600</v>
      </c>
      <c r="E694" s="136">
        <v>600</v>
      </c>
      <c r="F694" s="214">
        <f t="shared" si="20"/>
        <v>0</v>
      </c>
      <c r="G694" s="134" t="s">
        <v>904</v>
      </c>
    </row>
    <row r="695" ht="34.5" customHeight="1" spans="1:7">
      <c r="A695" s="222"/>
      <c r="B695" s="220"/>
      <c r="C695" s="259" t="s">
        <v>905</v>
      </c>
      <c r="D695" s="136">
        <v>600</v>
      </c>
      <c r="E695" s="136">
        <v>600</v>
      </c>
      <c r="F695" s="214">
        <f t="shared" si="20"/>
        <v>0</v>
      </c>
      <c r="G695" s="134" t="s">
        <v>906</v>
      </c>
    </row>
    <row r="696" ht="27" customHeight="1" spans="1:7">
      <c r="A696" s="222"/>
      <c r="B696" s="220"/>
      <c r="C696" s="141" t="s">
        <v>907</v>
      </c>
      <c r="D696" s="136">
        <v>26.41</v>
      </c>
      <c r="E696" s="136">
        <v>26.41</v>
      </c>
      <c r="F696" s="214">
        <f t="shared" si="20"/>
        <v>0</v>
      </c>
      <c r="G696" s="134" t="s">
        <v>908</v>
      </c>
    </row>
    <row r="697" ht="27" customHeight="1" spans="1:7">
      <c r="A697" s="222"/>
      <c r="B697" s="220"/>
      <c r="C697" s="141" t="s">
        <v>162</v>
      </c>
      <c r="D697" s="136">
        <v>100</v>
      </c>
      <c r="E697" s="136">
        <v>16.8</v>
      </c>
      <c r="F697" s="214">
        <f t="shared" si="20"/>
        <v>-83.2</v>
      </c>
      <c r="G697" s="134" t="s">
        <v>163</v>
      </c>
    </row>
    <row r="698" ht="27" customHeight="1" spans="1:7">
      <c r="A698" s="222" t="s">
        <v>909</v>
      </c>
      <c r="B698" s="212">
        <v>20</v>
      </c>
      <c r="C698" s="213" t="s">
        <v>144</v>
      </c>
      <c r="D698" s="214">
        <f>SUM(D699:D701)</f>
        <v>36.12</v>
      </c>
      <c r="E698" s="214">
        <f>SUM(E699:E701)</f>
        <v>34.2</v>
      </c>
      <c r="F698" s="214">
        <f t="shared" si="20"/>
        <v>-1.92</v>
      </c>
      <c r="G698" s="134"/>
    </row>
    <row r="699" ht="27" customHeight="1" spans="1:7">
      <c r="A699" s="222"/>
      <c r="B699" s="223"/>
      <c r="C699" s="141" t="s">
        <v>145</v>
      </c>
      <c r="D699" s="136">
        <v>21.12</v>
      </c>
      <c r="E699" s="136">
        <v>19.2</v>
      </c>
      <c r="F699" s="214">
        <f t="shared" si="20"/>
        <v>-1.92</v>
      </c>
      <c r="G699" s="134" t="s">
        <v>196</v>
      </c>
    </row>
    <row r="700" ht="27" customHeight="1" spans="1:7">
      <c r="A700" s="222"/>
      <c r="B700" s="220"/>
      <c r="C700" s="132" t="s">
        <v>910</v>
      </c>
      <c r="D700" s="136">
        <v>12</v>
      </c>
      <c r="E700" s="136">
        <v>12</v>
      </c>
      <c r="F700" s="214">
        <f t="shared" si="20"/>
        <v>0</v>
      </c>
      <c r="G700" s="134" t="s">
        <v>911</v>
      </c>
    </row>
    <row r="701" ht="27" customHeight="1" spans="1:7">
      <c r="A701" s="222"/>
      <c r="B701" s="220"/>
      <c r="C701" s="132" t="s">
        <v>162</v>
      </c>
      <c r="D701" s="136">
        <v>3</v>
      </c>
      <c r="E701" s="136">
        <v>3</v>
      </c>
      <c r="F701" s="214">
        <f t="shared" si="20"/>
        <v>0</v>
      </c>
      <c r="G701" s="134"/>
    </row>
    <row r="702" ht="27" customHeight="1" spans="1:7">
      <c r="A702" s="222" t="s">
        <v>912</v>
      </c>
      <c r="B702" s="212">
        <v>13</v>
      </c>
      <c r="C702" s="213" t="s">
        <v>144</v>
      </c>
      <c r="D702" s="214">
        <f>SUM(D703:D708)</f>
        <v>69.4</v>
      </c>
      <c r="E702" s="214">
        <f>SUM(E703:E708)</f>
        <v>94.6</v>
      </c>
      <c r="F702" s="214">
        <f t="shared" si="20"/>
        <v>25.2</v>
      </c>
      <c r="G702" s="134"/>
    </row>
    <row r="703" ht="27" customHeight="1" spans="1:7">
      <c r="A703" s="222"/>
      <c r="B703" s="223"/>
      <c r="C703" s="132" t="s">
        <v>145</v>
      </c>
      <c r="D703" s="136">
        <v>14.4</v>
      </c>
      <c r="E703" s="136">
        <v>15.6</v>
      </c>
      <c r="F703" s="214">
        <f t="shared" si="20"/>
        <v>1.2</v>
      </c>
      <c r="G703" s="134" t="s">
        <v>206</v>
      </c>
    </row>
    <row r="704" ht="27" customHeight="1" spans="1:7">
      <c r="A704" s="222"/>
      <c r="B704" s="223"/>
      <c r="C704" s="141" t="s">
        <v>913</v>
      </c>
      <c r="D704" s="136">
        <v>20</v>
      </c>
      <c r="E704" s="136">
        <v>20</v>
      </c>
      <c r="F704" s="214">
        <f t="shared" si="20"/>
        <v>0</v>
      </c>
      <c r="G704" s="134"/>
    </row>
    <row r="705" ht="55.5" customHeight="1" spans="1:7">
      <c r="A705" s="222"/>
      <c r="B705" s="223"/>
      <c r="C705" s="132" t="s">
        <v>914</v>
      </c>
      <c r="D705" s="136">
        <v>10</v>
      </c>
      <c r="E705" s="136">
        <v>10</v>
      </c>
      <c r="F705" s="214">
        <f t="shared" si="20"/>
        <v>0</v>
      </c>
      <c r="G705" s="134" t="s">
        <v>915</v>
      </c>
    </row>
    <row r="706" ht="43.5" customHeight="1" spans="1:7">
      <c r="A706" s="222"/>
      <c r="B706" s="223"/>
      <c r="C706" s="132" t="s">
        <v>916</v>
      </c>
      <c r="D706" s="136"/>
      <c r="E706" s="136">
        <v>20</v>
      </c>
      <c r="F706" s="214">
        <f t="shared" si="20"/>
        <v>20</v>
      </c>
      <c r="G706" s="134" t="s">
        <v>917</v>
      </c>
    </row>
    <row r="707" ht="29.25" customHeight="1" spans="1:7">
      <c r="A707" s="222"/>
      <c r="B707" s="223"/>
      <c r="C707" s="132" t="s">
        <v>449</v>
      </c>
      <c r="D707" s="136"/>
      <c r="E707" s="136">
        <v>18</v>
      </c>
      <c r="F707" s="214">
        <f t="shared" si="20"/>
        <v>18</v>
      </c>
      <c r="G707" s="134" t="s">
        <v>450</v>
      </c>
    </row>
    <row r="708" ht="29.25" customHeight="1" spans="1:7">
      <c r="A708" s="222"/>
      <c r="B708" s="223"/>
      <c r="C708" s="132" t="s">
        <v>162</v>
      </c>
      <c r="D708" s="136">
        <v>25</v>
      </c>
      <c r="E708" s="136">
        <v>11</v>
      </c>
      <c r="F708" s="214">
        <f t="shared" si="20"/>
        <v>-14</v>
      </c>
      <c r="G708" s="134" t="s">
        <v>163</v>
      </c>
    </row>
    <row r="709" ht="29.25" customHeight="1" spans="1:7">
      <c r="A709" s="222" t="s">
        <v>918</v>
      </c>
      <c r="B709" s="212"/>
      <c r="C709" s="213" t="s">
        <v>144</v>
      </c>
      <c r="D709" s="224">
        <f>D710</f>
        <v>50</v>
      </c>
      <c r="E709" s="224">
        <f>E710</f>
        <v>50</v>
      </c>
      <c r="F709" s="214">
        <f t="shared" si="20"/>
        <v>0</v>
      </c>
      <c r="G709" s="134"/>
    </row>
    <row r="710" ht="29.25" customHeight="1" spans="1:7">
      <c r="A710" s="222"/>
      <c r="B710" s="223"/>
      <c r="C710" s="141" t="s">
        <v>919</v>
      </c>
      <c r="D710" s="136">
        <v>50</v>
      </c>
      <c r="E710" s="136">
        <v>50</v>
      </c>
      <c r="F710" s="214">
        <f t="shared" si="20"/>
        <v>0</v>
      </c>
      <c r="G710" s="134" t="s">
        <v>920</v>
      </c>
    </row>
    <row r="711" ht="29.25" customHeight="1" spans="1:7">
      <c r="A711" s="222" t="s">
        <v>921</v>
      </c>
      <c r="B711" s="223">
        <v>9</v>
      </c>
      <c r="C711" s="213" t="s">
        <v>144</v>
      </c>
      <c r="D711" s="242">
        <f>SUM(D712:D715)</f>
        <v>96.7</v>
      </c>
      <c r="E711" s="242">
        <f>SUM(E712:E715)</f>
        <v>120.89</v>
      </c>
      <c r="F711" s="214">
        <f t="shared" si="20"/>
        <v>24.19</v>
      </c>
      <c r="G711" s="134"/>
    </row>
    <row r="712" ht="29.25" customHeight="1" spans="1:7">
      <c r="A712" s="222"/>
      <c r="B712" s="223"/>
      <c r="C712" s="141" t="s">
        <v>922</v>
      </c>
      <c r="D712" s="136">
        <v>80.9</v>
      </c>
      <c r="E712" s="136">
        <v>80.9</v>
      </c>
      <c r="F712" s="214">
        <f t="shared" si="20"/>
        <v>0</v>
      </c>
      <c r="G712" s="134" t="s">
        <v>495</v>
      </c>
    </row>
    <row r="713" ht="29.25" customHeight="1" spans="1:7">
      <c r="A713" s="222"/>
      <c r="B713" s="223"/>
      <c r="C713" s="141" t="s">
        <v>923</v>
      </c>
      <c r="D713" s="136"/>
      <c r="E713" s="136">
        <v>6</v>
      </c>
      <c r="F713" s="214">
        <f t="shared" si="20"/>
        <v>6</v>
      </c>
      <c r="G713" s="134" t="s">
        <v>924</v>
      </c>
    </row>
    <row r="714" ht="29.25" customHeight="1" spans="1:7">
      <c r="A714" s="222"/>
      <c r="B714" s="223"/>
      <c r="C714" s="141" t="s">
        <v>925</v>
      </c>
      <c r="D714" s="136"/>
      <c r="E714" s="136">
        <v>33.99</v>
      </c>
      <c r="F714" s="214">
        <f t="shared" si="20"/>
        <v>33.99</v>
      </c>
      <c r="G714" s="134" t="s">
        <v>499</v>
      </c>
    </row>
    <row r="715" ht="29.25" customHeight="1" spans="1:7">
      <c r="A715" s="222"/>
      <c r="B715" s="223"/>
      <c r="C715" s="141" t="s">
        <v>926</v>
      </c>
      <c r="D715" s="136">
        <v>15.8</v>
      </c>
      <c r="E715" s="136"/>
      <c r="F715" s="214">
        <f t="shared" si="20"/>
        <v>-15.8</v>
      </c>
      <c r="G715" s="134" t="s">
        <v>172</v>
      </c>
    </row>
    <row r="716" ht="29.25" customHeight="1" spans="1:7">
      <c r="A716" s="222" t="s">
        <v>927</v>
      </c>
      <c r="B716" s="223"/>
      <c r="C716" s="213" t="s">
        <v>144</v>
      </c>
      <c r="D716" s="242">
        <v>2</v>
      </c>
      <c r="E716" s="242">
        <v>2</v>
      </c>
      <c r="F716" s="214">
        <f t="shared" si="20"/>
        <v>0</v>
      </c>
      <c r="G716" s="134" t="s">
        <v>928</v>
      </c>
    </row>
    <row r="717" ht="29.25" customHeight="1" spans="1:7">
      <c r="A717" s="222" t="s">
        <v>929</v>
      </c>
      <c r="B717" s="223">
        <v>25</v>
      </c>
      <c r="C717" s="213" t="s">
        <v>144</v>
      </c>
      <c r="D717" s="242">
        <f>SUM(D718:D720)</f>
        <v>252</v>
      </c>
      <c r="E717" s="242">
        <f>SUM(E718:E720)</f>
        <v>287</v>
      </c>
      <c r="F717" s="214">
        <f t="shared" si="20"/>
        <v>35</v>
      </c>
      <c r="G717" s="134"/>
    </row>
    <row r="718" ht="69.75" customHeight="1" spans="1:7">
      <c r="A718" s="222"/>
      <c r="B718" s="223"/>
      <c r="C718" s="141" t="s">
        <v>930</v>
      </c>
      <c r="D718" s="136">
        <v>252</v>
      </c>
      <c r="E718" s="136">
        <v>252</v>
      </c>
      <c r="F718" s="214">
        <f t="shared" si="20"/>
        <v>0</v>
      </c>
      <c r="G718" s="134" t="s">
        <v>931</v>
      </c>
    </row>
    <row r="719" ht="36" customHeight="1" spans="1:7">
      <c r="A719" s="222"/>
      <c r="B719" s="223"/>
      <c r="C719" s="141" t="s">
        <v>932</v>
      </c>
      <c r="D719" s="242"/>
      <c r="E719" s="136">
        <v>15</v>
      </c>
      <c r="F719" s="214">
        <f t="shared" si="20"/>
        <v>15</v>
      </c>
      <c r="G719" s="134" t="s">
        <v>437</v>
      </c>
    </row>
    <row r="720" ht="33" customHeight="1" spans="1:7">
      <c r="A720" s="222"/>
      <c r="B720" s="223"/>
      <c r="C720" s="141" t="s">
        <v>933</v>
      </c>
      <c r="D720" s="242"/>
      <c r="E720" s="136">
        <v>20</v>
      </c>
      <c r="F720" s="214">
        <f t="shared" si="20"/>
        <v>20</v>
      </c>
      <c r="G720" s="134" t="s">
        <v>492</v>
      </c>
    </row>
    <row r="721" ht="27" customHeight="1" spans="1:7">
      <c r="A721" s="222" t="s">
        <v>934</v>
      </c>
      <c r="B721" s="212">
        <v>141</v>
      </c>
      <c r="C721" s="213" t="s">
        <v>144</v>
      </c>
      <c r="D721" s="229">
        <f>SUM(D722:D735)</f>
        <v>1018.12</v>
      </c>
      <c r="E721" s="229">
        <f>SUM(E722:E735)</f>
        <v>970.01</v>
      </c>
      <c r="F721" s="214">
        <f t="shared" si="20"/>
        <v>-48.11</v>
      </c>
      <c r="G721" s="134"/>
    </row>
    <row r="722" ht="27" customHeight="1" spans="1:7">
      <c r="A722" s="222"/>
      <c r="B722" s="220"/>
      <c r="C722" s="132" t="s">
        <v>145</v>
      </c>
      <c r="D722" s="136">
        <v>175.2</v>
      </c>
      <c r="E722" s="136">
        <v>169.2</v>
      </c>
      <c r="F722" s="214">
        <f t="shared" si="20"/>
        <v>-6</v>
      </c>
      <c r="G722" s="134" t="s">
        <v>377</v>
      </c>
    </row>
    <row r="723" ht="27" customHeight="1" spans="1:7">
      <c r="A723" s="222"/>
      <c r="B723" s="220"/>
      <c r="C723" s="141" t="s">
        <v>935</v>
      </c>
      <c r="D723" s="136">
        <v>6</v>
      </c>
      <c r="E723" s="136">
        <v>6</v>
      </c>
      <c r="F723" s="214">
        <f t="shared" si="20"/>
        <v>0</v>
      </c>
      <c r="G723" s="134"/>
    </row>
    <row r="724" ht="27" customHeight="1" spans="1:7">
      <c r="A724" s="222"/>
      <c r="B724" s="220"/>
      <c r="C724" s="134" t="s">
        <v>936</v>
      </c>
      <c r="D724" s="130">
        <v>200</v>
      </c>
      <c r="E724" s="130">
        <v>200</v>
      </c>
      <c r="F724" s="214">
        <f t="shared" si="20"/>
        <v>0</v>
      </c>
      <c r="G724" s="134" t="s">
        <v>937</v>
      </c>
    </row>
    <row r="725" ht="27" customHeight="1" spans="1:7">
      <c r="A725" s="222"/>
      <c r="B725" s="220"/>
      <c r="C725" s="219" t="s">
        <v>938</v>
      </c>
      <c r="D725" s="130">
        <v>3</v>
      </c>
      <c r="E725" s="130">
        <v>3</v>
      </c>
      <c r="F725" s="214">
        <f t="shared" si="20"/>
        <v>0</v>
      </c>
      <c r="G725" s="134" t="s">
        <v>939</v>
      </c>
    </row>
    <row r="726" ht="27" customHeight="1" spans="1:7">
      <c r="A726" s="222"/>
      <c r="B726" s="220"/>
      <c r="C726" s="135" t="s">
        <v>940</v>
      </c>
      <c r="D726" s="136">
        <v>8</v>
      </c>
      <c r="E726" s="136">
        <v>8</v>
      </c>
      <c r="F726" s="214">
        <f t="shared" si="20"/>
        <v>0</v>
      </c>
      <c r="G726" s="134" t="s">
        <v>941</v>
      </c>
    </row>
    <row r="727" ht="27" customHeight="1" spans="1:7">
      <c r="A727" s="222"/>
      <c r="B727" s="220"/>
      <c r="C727" s="135" t="s">
        <v>942</v>
      </c>
      <c r="D727" s="136">
        <v>20</v>
      </c>
      <c r="E727" s="136">
        <v>20</v>
      </c>
      <c r="F727" s="214">
        <f t="shared" si="20"/>
        <v>0</v>
      </c>
      <c r="G727" s="137"/>
    </row>
    <row r="728" ht="27" customHeight="1" spans="1:7">
      <c r="A728" s="222"/>
      <c r="B728" s="220"/>
      <c r="C728" s="135" t="s">
        <v>943</v>
      </c>
      <c r="D728" s="136">
        <v>4</v>
      </c>
      <c r="E728" s="136">
        <v>4</v>
      </c>
      <c r="F728" s="214">
        <f t="shared" si="20"/>
        <v>0</v>
      </c>
      <c r="G728" s="134"/>
    </row>
    <row r="729" ht="27" customHeight="1" spans="1:7">
      <c r="A729" s="222"/>
      <c r="B729" s="220"/>
      <c r="C729" s="135" t="s">
        <v>944</v>
      </c>
      <c r="D729" s="136">
        <v>64.8</v>
      </c>
      <c r="E729" s="136">
        <v>64.8</v>
      </c>
      <c r="F729" s="214">
        <f t="shared" si="20"/>
        <v>0</v>
      </c>
      <c r="G729" s="137"/>
    </row>
    <row r="730" ht="47.25" customHeight="1" spans="1:7">
      <c r="A730" s="222"/>
      <c r="B730" s="220"/>
      <c r="C730" s="141" t="s">
        <v>945</v>
      </c>
      <c r="D730" s="136">
        <v>297</v>
      </c>
      <c r="E730" s="136">
        <v>242.09</v>
      </c>
      <c r="F730" s="214">
        <f t="shared" si="20"/>
        <v>-54.91</v>
      </c>
      <c r="G730" s="134" t="s">
        <v>946</v>
      </c>
    </row>
    <row r="731" ht="25.5" customHeight="1" spans="1:7">
      <c r="A731" s="222"/>
      <c r="B731" s="220"/>
      <c r="C731" s="135" t="s">
        <v>947</v>
      </c>
      <c r="D731" s="136">
        <v>75.12</v>
      </c>
      <c r="E731" s="136">
        <v>75.12</v>
      </c>
      <c r="F731" s="214">
        <f t="shared" si="20"/>
        <v>0</v>
      </c>
      <c r="G731" s="134"/>
    </row>
    <row r="732" ht="27" customHeight="1" spans="1:7">
      <c r="A732" s="222"/>
      <c r="B732" s="220"/>
      <c r="C732" s="134" t="s">
        <v>948</v>
      </c>
      <c r="D732" s="136">
        <v>45</v>
      </c>
      <c r="E732" s="136">
        <v>0</v>
      </c>
      <c r="F732" s="214">
        <f t="shared" si="20"/>
        <v>-45</v>
      </c>
      <c r="G732" s="134" t="s">
        <v>949</v>
      </c>
    </row>
    <row r="733" ht="58.5" customHeight="1" spans="1:7">
      <c r="A733" s="222"/>
      <c r="B733" s="220"/>
      <c r="C733" s="134" t="s">
        <v>950</v>
      </c>
      <c r="D733" s="136"/>
      <c r="E733" s="136">
        <v>50</v>
      </c>
      <c r="F733" s="214">
        <f t="shared" si="20"/>
        <v>50</v>
      </c>
      <c r="G733" s="134" t="s">
        <v>951</v>
      </c>
    </row>
    <row r="734" ht="27.75" customHeight="1" spans="1:7">
      <c r="A734" s="222"/>
      <c r="B734" s="220"/>
      <c r="C734" s="134" t="s">
        <v>449</v>
      </c>
      <c r="D734" s="136"/>
      <c r="E734" s="136">
        <v>7.8</v>
      </c>
      <c r="F734" s="214">
        <f t="shared" si="20"/>
        <v>7.8</v>
      </c>
      <c r="G734" s="143" t="s">
        <v>450</v>
      </c>
    </row>
    <row r="735" ht="27.75" customHeight="1" spans="1:7">
      <c r="A735" s="222"/>
      <c r="B735" s="220"/>
      <c r="C735" s="135" t="s">
        <v>162</v>
      </c>
      <c r="D735" s="136">
        <v>120</v>
      </c>
      <c r="E735" s="136">
        <v>120</v>
      </c>
      <c r="F735" s="214">
        <f t="shared" si="20"/>
        <v>0</v>
      </c>
      <c r="G735" s="137" t="s">
        <v>163</v>
      </c>
    </row>
    <row r="736" ht="27.75" customHeight="1" spans="1:7">
      <c r="A736" s="222" t="s">
        <v>952</v>
      </c>
      <c r="B736" s="212">
        <v>106</v>
      </c>
      <c r="C736" s="213" t="s">
        <v>144</v>
      </c>
      <c r="D736" s="224">
        <f>SUM(D737:D742)</f>
        <v>158.48</v>
      </c>
      <c r="E736" s="224">
        <f>SUM(E737:E742)</f>
        <v>268.22</v>
      </c>
      <c r="F736" s="214">
        <f t="shared" si="20"/>
        <v>109.74</v>
      </c>
      <c r="G736" s="260"/>
    </row>
    <row r="737" ht="27.75" customHeight="1" spans="1:7">
      <c r="A737" s="222"/>
      <c r="B737" s="220"/>
      <c r="C737" s="134" t="s">
        <v>145</v>
      </c>
      <c r="D737" s="136">
        <v>52.32</v>
      </c>
      <c r="E737" s="136">
        <v>50.88</v>
      </c>
      <c r="F737" s="214">
        <f t="shared" si="20"/>
        <v>-1.44</v>
      </c>
      <c r="G737" s="137" t="s">
        <v>953</v>
      </c>
    </row>
    <row r="738" ht="27.75" customHeight="1" spans="1:7">
      <c r="A738" s="222"/>
      <c r="B738" s="220"/>
      <c r="C738" s="134" t="s">
        <v>954</v>
      </c>
      <c r="D738" s="136">
        <v>50</v>
      </c>
      <c r="E738" s="136">
        <v>50</v>
      </c>
      <c r="F738" s="214">
        <f t="shared" si="20"/>
        <v>0</v>
      </c>
      <c r="G738" s="134"/>
    </row>
    <row r="739" ht="27.75" customHeight="1" spans="1:7">
      <c r="A739" s="222"/>
      <c r="B739" s="220"/>
      <c r="C739" s="134" t="s">
        <v>955</v>
      </c>
      <c r="D739" s="136">
        <v>8</v>
      </c>
      <c r="E739" s="136">
        <v>8</v>
      </c>
      <c r="F739" s="214">
        <f t="shared" si="20"/>
        <v>0</v>
      </c>
      <c r="G739" s="134"/>
    </row>
    <row r="740" ht="27.75" customHeight="1" spans="1:7">
      <c r="A740" s="222"/>
      <c r="B740" s="220"/>
      <c r="C740" s="134" t="s">
        <v>956</v>
      </c>
      <c r="D740" s="136">
        <v>8.16</v>
      </c>
      <c r="E740" s="136">
        <v>8.16</v>
      </c>
      <c r="F740" s="214">
        <f t="shared" si="20"/>
        <v>0</v>
      </c>
      <c r="G740" s="134"/>
    </row>
    <row r="741" ht="27.75" customHeight="1" spans="1:7">
      <c r="A741" s="222"/>
      <c r="B741" s="220"/>
      <c r="C741" s="134" t="s">
        <v>449</v>
      </c>
      <c r="D741" s="136"/>
      <c r="E741" s="136">
        <v>1.18</v>
      </c>
      <c r="F741" s="214">
        <f t="shared" ref="F741:F751" si="21">E741-D741</f>
        <v>1.18</v>
      </c>
      <c r="G741" s="134" t="s">
        <v>450</v>
      </c>
    </row>
    <row r="742" ht="27.75" customHeight="1" spans="1:7">
      <c r="A742" s="222"/>
      <c r="B742" s="220"/>
      <c r="C742" s="134" t="s">
        <v>162</v>
      </c>
      <c r="D742" s="136">
        <v>40</v>
      </c>
      <c r="E742" s="136">
        <v>150</v>
      </c>
      <c r="F742" s="214">
        <f t="shared" si="21"/>
        <v>110</v>
      </c>
      <c r="G742" s="134" t="s">
        <v>163</v>
      </c>
    </row>
    <row r="743" ht="27.75" customHeight="1" spans="1:7">
      <c r="A743" s="222" t="s">
        <v>957</v>
      </c>
      <c r="B743" s="212">
        <v>121</v>
      </c>
      <c r="C743" s="213" t="s">
        <v>144</v>
      </c>
      <c r="D743" s="224">
        <f>SUM(D744:D753)</f>
        <v>1810.23</v>
      </c>
      <c r="E743" s="224">
        <f>SUM(E744:E753)</f>
        <v>2581.8</v>
      </c>
      <c r="F743" s="214">
        <f t="shared" si="21"/>
        <v>771.57</v>
      </c>
      <c r="G743" s="134"/>
    </row>
    <row r="744" ht="25.5" customHeight="1" spans="1:7">
      <c r="A744" s="222"/>
      <c r="B744" s="232"/>
      <c r="C744" s="132" t="s">
        <v>145</v>
      </c>
      <c r="D744" s="136">
        <v>134.4</v>
      </c>
      <c r="E744" s="136">
        <v>145.2</v>
      </c>
      <c r="F744" s="214">
        <f t="shared" si="21"/>
        <v>10.8</v>
      </c>
      <c r="G744" s="256" t="s">
        <v>958</v>
      </c>
    </row>
    <row r="745" ht="25.5" customHeight="1" spans="1:7">
      <c r="A745" s="222"/>
      <c r="B745" s="223"/>
      <c r="C745" s="132" t="s">
        <v>959</v>
      </c>
      <c r="D745" s="136">
        <v>45</v>
      </c>
      <c r="E745" s="136">
        <v>45</v>
      </c>
      <c r="F745" s="214">
        <f t="shared" si="21"/>
        <v>0</v>
      </c>
      <c r="G745" s="134"/>
    </row>
    <row r="746" ht="38.25" customHeight="1" spans="1:7">
      <c r="A746" s="222"/>
      <c r="B746" s="223"/>
      <c r="C746" s="135" t="s">
        <v>960</v>
      </c>
      <c r="D746" s="136">
        <v>80</v>
      </c>
      <c r="E746" s="136">
        <v>80</v>
      </c>
      <c r="F746" s="214">
        <f t="shared" si="21"/>
        <v>0</v>
      </c>
      <c r="G746" s="134" t="s">
        <v>961</v>
      </c>
    </row>
    <row r="747" ht="42" customHeight="1" spans="1:7">
      <c r="A747" s="222"/>
      <c r="B747" s="223"/>
      <c r="C747" s="141" t="s">
        <v>962</v>
      </c>
      <c r="D747" s="136">
        <v>96</v>
      </c>
      <c r="E747" s="136">
        <v>96</v>
      </c>
      <c r="F747" s="214">
        <f t="shared" si="21"/>
        <v>0</v>
      </c>
      <c r="G747" s="134" t="s">
        <v>963</v>
      </c>
    </row>
    <row r="748" ht="56.25" customHeight="1" spans="1:7">
      <c r="A748" s="222"/>
      <c r="B748" s="223"/>
      <c r="C748" s="141" t="s">
        <v>964</v>
      </c>
      <c r="D748" s="136">
        <v>113</v>
      </c>
      <c r="E748" s="136"/>
      <c r="F748" s="214">
        <f t="shared" ref="F748:F764" si="22">E748-D748</f>
        <v>-113</v>
      </c>
      <c r="G748" s="142" t="s">
        <v>172</v>
      </c>
    </row>
    <row r="749" ht="48.75" customHeight="1" spans="1:7">
      <c r="A749" s="222"/>
      <c r="B749" s="223"/>
      <c r="C749" s="141" t="s">
        <v>965</v>
      </c>
      <c r="D749" s="136">
        <v>296.23</v>
      </c>
      <c r="E749" s="136"/>
      <c r="F749" s="214">
        <f t="shared" si="22"/>
        <v>-296.23</v>
      </c>
      <c r="G749" s="261"/>
    </row>
    <row r="750" ht="37.5" customHeight="1" spans="1:7">
      <c r="A750" s="222"/>
      <c r="B750" s="223"/>
      <c r="C750" s="141" t="s">
        <v>966</v>
      </c>
      <c r="D750" s="136">
        <v>80</v>
      </c>
      <c r="E750" s="136"/>
      <c r="F750" s="214">
        <f t="shared" si="22"/>
        <v>-80</v>
      </c>
      <c r="G750" s="261"/>
    </row>
    <row r="751" ht="26.25" customHeight="1" spans="1:7">
      <c r="A751" s="222"/>
      <c r="B751" s="223"/>
      <c r="C751" s="217" t="s">
        <v>967</v>
      </c>
      <c r="D751" s="136">
        <v>50</v>
      </c>
      <c r="E751" s="136"/>
      <c r="F751" s="214">
        <f t="shared" si="22"/>
        <v>-50</v>
      </c>
      <c r="G751" s="143"/>
    </row>
    <row r="752" ht="65.25" customHeight="1" spans="1:7">
      <c r="A752" s="222"/>
      <c r="B752" s="223"/>
      <c r="C752" s="132" t="s">
        <v>968</v>
      </c>
      <c r="D752" s="136">
        <v>215.6</v>
      </c>
      <c r="E752" s="136">
        <v>215.6</v>
      </c>
      <c r="F752" s="214">
        <f t="shared" si="22"/>
        <v>0</v>
      </c>
      <c r="G752" s="134" t="s">
        <v>969</v>
      </c>
    </row>
    <row r="753" ht="45.75" customHeight="1" spans="1:7">
      <c r="A753" s="222"/>
      <c r="B753" s="223"/>
      <c r="C753" s="132" t="s">
        <v>162</v>
      </c>
      <c r="D753" s="129">
        <v>700</v>
      </c>
      <c r="E753" s="129">
        <v>2000</v>
      </c>
      <c r="F753" s="214">
        <f t="shared" si="22"/>
        <v>1300</v>
      </c>
      <c r="G753" s="134" t="s">
        <v>970</v>
      </c>
    </row>
    <row r="754" s="189" customFormat="1" ht="24" spans="1:7">
      <c r="A754" s="222" t="s">
        <v>971</v>
      </c>
      <c r="B754" s="212">
        <v>25</v>
      </c>
      <c r="C754" s="213" t="s">
        <v>144</v>
      </c>
      <c r="D754" s="147">
        <f>SUM(D755:D756)</f>
        <v>131.52</v>
      </c>
      <c r="E754" s="147">
        <f>SUM(E755:E756)</f>
        <v>324</v>
      </c>
      <c r="F754" s="214">
        <f t="shared" si="22"/>
        <v>192.48</v>
      </c>
      <c r="G754" s="215"/>
    </row>
    <row r="755" ht="24.75" customHeight="1" spans="1:7">
      <c r="A755" s="222"/>
      <c r="B755" s="223"/>
      <c r="C755" s="132" t="s">
        <v>145</v>
      </c>
      <c r="D755" s="136">
        <v>18.24</v>
      </c>
      <c r="E755" s="136">
        <v>24</v>
      </c>
      <c r="F755" s="214">
        <f t="shared" si="22"/>
        <v>5.76</v>
      </c>
      <c r="G755" s="134" t="s">
        <v>972</v>
      </c>
    </row>
    <row r="756" ht="48" customHeight="1" spans="1:7">
      <c r="A756" s="222"/>
      <c r="B756" s="223"/>
      <c r="C756" s="132" t="s">
        <v>162</v>
      </c>
      <c r="D756" s="218">
        <v>113.28</v>
      </c>
      <c r="E756" s="218">
        <v>300</v>
      </c>
      <c r="F756" s="214">
        <f t="shared" si="22"/>
        <v>186.72</v>
      </c>
      <c r="G756" s="134" t="s">
        <v>973</v>
      </c>
    </row>
    <row r="757" s="188" customFormat="1" ht="24" spans="1:7">
      <c r="A757" s="216" t="s">
        <v>974</v>
      </c>
      <c r="B757" s="212">
        <v>38</v>
      </c>
      <c r="C757" s="213" t="s">
        <v>144</v>
      </c>
      <c r="D757" s="147">
        <f>SUM(D758:D763)</f>
        <v>102</v>
      </c>
      <c r="E757" s="147">
        <f>SUM(E758:E765)</f>
        <v>113.06988</v>
      </c>
      <c r="F757" s="214">
        <f t="shared" si="22"/>
        <v>11.06988</v>
      </c>
      <c r="G757" s="134"/>
    </row>
    <row r="758" s="187" customFormat="1" ht="84.75" customHeight="1" spans="1:7">
      <c r="A758" s="216"/>
      <c r="B758" s="212"/>
      <c r="C758" s="140" t="s">
        <v>145</v>
      </c>
      <c r="D758" s="218">
        <v>52.4</v>
      </c>
      <c r="E758" s="218">
        <v>56</v>
      </c>
      <c r="F758" s="214">
        <f t="shared" si="22"/>
        <v>3.6</v>
      </c>
      <c r="G758" s="134" t="s">
        <v>975</v>
      </c>
    </row>
    <row r="759" s="187" customFormat="1" ht="23.25" customHeight="1" spans="1:7">
      <c r="A759" s="216"/>
      <c r="B759" s="220"/>
      <c r="C759" s="135" t="s">
        <v>976</v>
      </c>
      <c r="D759" s="218">
        <v>1.6</v>
      </c>
      <c r="E759" s="218">
        <v>1.6</v>
      </c>
      <c r="F759" s="214">
        <f t="shared" si="22"/>
        <v>0</v>
      </c>
      <c r="G759" s="134"/>
    </row>
    <row r="760" s="187" customFormat="1" ht="23.25" customHeight="1" spans="1:7">
      <c r="A760" s="216"/>
      <c r="B760" s="220"/>
      <c r="C760" s="135" t="s">
        <v>977</v>
      </c>
      <c r="D760" s="218">
        <v>8</v>
      </c>
      <c r="E760" s="218">
        <v>8</v>
      </c>
      <c r="F760" s="214">
        <f t="shared" si="22"/>
        <v>0</v>
      </c>
      <c r="G760" s="134"/>
    </row>
    <row r="761" s="187" customFormat="1" ht="23.25" customHeight="1" spans="1:7">
      <c r="A761" s="216"/>
      <c r="B761" s="220"/>
      <c r="C761" s="135" t="s">
        <v>978</v>
      </c>
      <c r="D761" s="218">
        <v>24</v>
      </c>
      <c r="E761" s="218">
        <v>24</v>
      </c>
      <c r="F761" s="214">
        <f t="shared" si="22"/>
        <v>0</v>
      </c>
      <c r="G761" s="134"/>
    </row>
    <row r="762" s="187" customFormat="1" ht="23.25" customHeight="1" spans="1:7">
      <c r="A762" s="216"/>
      <c r="B762" s="220"/>
      <c r="C762" s="135" t="s">
        <v>979</v>
      </c>
      <c r="D762" s="218">
        <v>8</v>
      </c>
      <c r="E762" s="218">
        <v>8</v>
      </c>
      <c r="F762" s="214">
        <f t="shared" si="22"/>
        <v>0</v>
      </c>
      <c r="G762" s="134"/>
    </row>
    <row r="763" s="187" customFormat="1" ht="23.25" customHeight="1" spans="1:7">
      <c r="A763" s="216"/>
      <c r="B763" s="220"/>
      <c r="C763" s="135" t="s">
        <v>980</v>
      </c>
      <c r="D763" s="218">
        <v>8</v>
      </c>
      <c r="E763" s="218">
        <v>8</v>
      </c>
      <c r="F763" s="214">
        <f t="shared" si="22"/>
        <v>0</v>
      </c>
      <c r="G763" s="134"/>
    </row>
    <row r="764" s="187" customFormat="1" ht="23.25" customHeight="1" spans="1:7">
      <c r="A764" s="216"/>
      <c r="B764" s="220"/>
      <c r="C764" s="135" t="s">
        <v>449</v>
      </c>
      <c r="D764" s="218"/>
      <c r="E764" s="218">
        <v>3.26988</v>
      </c>
      <c r="F764" s="214">
        <f t="shared" si="22"/>
        <v>3.26988</v>
      </c>
      <c r="G764" s="134" t="s">
        <v>450</v>
      </c>
    </row>
    <row r="765" s="188" customFormat="1" ht="23.25" customHeight="1" spans="1:7">
      <c r="A765" s="216"/>
      <c r="B765" s="212"/>
      <c r="C765" s="135" t="s">
        <v>162</v>
      </c>
      <c r="D765" s="147"/>
      <c r="E765" s="218">
        <v>4.2</v>
      </c>
      <c r="F765" s="214">
        <f t="shared" ref="F765:F815" si="23">E765-D765</f>
        <v>4.2</v>
      </c>
      <c r="G765" s="219" t="s">
        <v>163</v>
      </c>
    </row>
    <row r="766" s="188" customFormat="1" ht="24" spans="1:7">
      <c r="A766" s="216" t="s">
        <v>981</v>
      </c>
      <c r="B766" s="212">
        <v>32</v>
      </c>
      <c r="C766" s="213" t="s">
        <v>144</v>
      </c>
      <c r="D766" s="147">
        <f>SUM(D767:D768)</f>
        <v>46.67</v>
      </c>
      <c r="E766" s="147">
        <f>SUM(E767:E768)</f>
        <v>49.61</v>
      </c>
      <c r="F766" s="214">
        <f t="shared" si="23"/>
        <v>2.94</v>
      </c>
      <c r="G766" s="219"/>
    </row>
    <row r="767" s="187" customFormat="1" ht="80.25" customHeight="1" spans="1:7">
      <c r="A767" s="216"/>
      <c r="B767" s="220"/>
      <c r="C767" s="132" t="s">
        <v>145</v>
      </c>
      <c r="D767" s="218">
        <v>42</v>
      </c>
      <c r="E767" s="218">
        <v>48</v>
      </c>
      <c r="F767" s="214">
        <f t="shared" si="23"/>
        <v>6</v>
      </c>
      <c r="G767" s="134" t="s">
        <v>982</v>
      </c>
    </row>
    <row r="768" s="196" customFormat="1" ht="25.5" customHeight="1" spans="1:7">
      <c r="A768" s="211"/>
      <c r="B768" s="234"/>
      <c r="C768" s="134" t="s">
        <v>162</v>
      </c>
      <c r="D768" s="139">
        <v>4.67</v>
      </c>
      <c r="E768" s="139">
        <v>1.61</v>
      </c>
      <c r="F768" s="214">
        <f t="shared" si="23"/>
        <v>-3.06</v>
      </c>
      <c r="G768" s="134" t="s">
        <v>163</v>
      </c>
    </row>
    <row r="769" s="188" customFormat="1" ht="24" spans="1:7">
      <c r="A769" s="216" t="s">
        <v>983</v>
      </c>
      <c r="B769" s="212">
        <v>40</v>
      </c>
      <c r="C769" s="213" t="s">
        <v>144</v>
      </c>
      <c r="D769" s="224">
        <f>SUM(D770:D771)</f>
        <v>58.74</v>
      </c>
      <c r="E769" s="224">
        <f>SUM(E770:E771)</f>
        <v>94.59</v>
      </c>
      <c r="F769" s="214">
        <f t="shared" si="23"/>
        <v>35.85</v>
      </c>
      <c r="G769" s="219"/>
    </row>
    <row r="770" s="187" customFormat="1" ht="76.5" customHeight="1" spans="1:7">
      <c r="A770" s="216"/>
      <c r="B770" s="220"/>
      <c r="C770" s="132" t="s">
        <v>145</v>
      </c>
      <c r="D770" s="136">
        <v>57.2</v>
      </c>
      <c r="E770" s="136">
        <v>58.4</v>
      </c>
      <c r="F770" s="214">
        <f t="shared" si="23"/>
        <v>1.2</v>
      </c>
      <c r="G770" s="134" t="s">
        <v>984</v>
      </c>
    </row>
    <row r="771" s="187" customFormat="1" ht="26.25" customHeight="1" spans="1:7">
      <c r="A771" s="216"/>
      <c r="B771" s="220"/>
      <c r="C771" s="135" t="s">
        <v>162</v>
      </c>
      <c r="D771" s="218">
        <v>1.54</v>
      </c>
      <c r="E771" s="218">
        <v>36.19</v>
      </c>
      <c r="F771" s="214">
        <f t="shared" si="23"/>
        <v>34.65</v>
      </c>
      <c r="G771" s="134" t="s">
        <v>163</v>
      </c>
    </row>
    <row r="772" s="188" customFormat="1" ht="24" spans="1:7">
      <c r="A772" s="216" t="s">
        <v>985</v>
      </c>
      <c r="B772" s="212">
        <v>32</v>
      </c>
      <c r="C772" s="213" t="s">
        <v>144</v>
      </c>
      <c r="D772" s="147">
        <f>SUM(D773:D774)</f>
        <v>52.17</v>
      </c>
      <c r="E772" s="147">
        <f>SUM(E773:E774)</f>
        <v>50.1</v>
      </c>
      <c r="F772" s="214">
        <f t="shared" si="23"/>
        <v>-2.06999999999999</v>
      </c>
      <c r="G772" s="219"/>
    </row>
    <row r="773" s="187" customFormat="1" ht="82.5" customHeight="1" spans="1:7">
      <c r="A773" s="216"/>
      <c r="B773" s="220"/>
      <c r="C773" s="132" t="s">
        <v>145</v>
      </c>
      <c r="D773" s="218">
        <v>46.8</v>
      </c>
      <c r="E773" s="218">
        <v>48</v>
      </c>
      <c r="F773" s="214">
        <f t="shared" si="23"/>
        <v>1.2</v>
      </c>
      <c r="G773" s="134" t="s">
        <v>984</v>
      </c>
    </row>
    <row r="774" s="187" customFormat="1" ht="24" customHeight="1" spans="1:7">
      <c r="A774" s="216"/>
      <c r="B774" s="220"/>
      <c r="C774" s="135" t="s">
        <v>162</v>
      </c>
      <c r="D774" s="136">
        <v>5.37</v>
      </c>
      <c r="E774" s="136">
        <v>2.1</v>
      </c>
      <c r="F774" s="214">
        <f t="shared" si="23"/>
        <v>-3.27</v>
      </c>
      <c r="G774" s="134" t="s">
        <v>163</v>
      </c>
    </row>
    <row r="775" s="188" customFormat="1" ht="24" spans="1:7">
      <c r="A775" s="216" t="s">
        <v>986</v>
      </c>
      <c r="B775" s="212">
        <v>31</v>
      </c>
      <c r="C775" s="213" t="s">
        <v>144</v>
      </c>
      <c r="D775" s="147">
        <f>SUM(D776:D777)</f>
        <v>50.35</v>
      </c>
      <c r="E775" s="147">
        <f>SUM(E776:E777)</f>
        <v>53.1</v>
      </c>
      <c r="F775" s="214">
        <f t="shared" si="23"/>
        <v>2.74999999999999</v>
      </c>
      <c r="G775" s="219"/>
    </row>
    <row r="776" s="187" customFormat="1" ht="79.5" customHeight="1" spans="1:7">
      <c r="A776" s="216"/>
      <c r="B776" s="220"/>
      <c r="C776" s="132" t="s">
        <v>145</v>
      </c>
      <c r="D776" s="218">
        <v>44.4</v>
      </c>
      <c r="E776" s="218">
        <v>46.8</v>
      </c>
      <c r="F776" s="214">
        <f t="shared" si="23"/>
        <v>2.4</v>
      </c>
      <c r="G776" s="134" t="s">
        <v>987</v>
      </c>
    </row>
    <row r="777" s="187" customFormat="1" ht="27" customHeight="1" spans="1:7">
      <c r="A777" s="216"/>
      <c r="B777" s="220"/>
      <c r="C777" s="132" t="s">
        <v>162</v>
      </c>
      <c r="D777" s="218">
        <v>5.95</v>
      </c>
      <c r="E777" s="218">
        <v>6.3</v>
      </c>
      <c r="F777" s="214">
        <f t="shared" si="23"/>
        <v>0.35</v>
      </c>
      <c r="G777" s="134" t="s">
        <v>163</v>
      </c>
    </row>
    <row r="778" s="188" customFormat="1" ht="32.25" customHeight="1" spans="1:7">
      <c r="A778" s="216" t="s">
        <v>988</v>
      </c>
      <c r="B778" s="212">
        <v>39</v>
      </c>
      <c r="C778" s="213" t="s">
        <v>144</v>
      </c>
      <c r="D778" s="147">
        <f>SUM(D779:D781)</f>
        <v>67.13</v>
      </c>
      <c r="E778" s="147">
        <f>SUM(E779:E781)</f>
        <v>61.73</v>
      </c>
      <c r="F778" s="214">
        <f t="shared" si="23"/>
        <v>-5.4</v>
      </c>
      <c r="G778" s="219"/>
    </row>
    <row r="779" s="187" customFormat="1" ht="79.5" customHeight="1" spans="1:7">
      <c r="A779" s="216"/>
      <c r="B779" s="220"/>
      <c r="C779" s="132" t="s">
        <v>145</v>
      </c>
      <c r="D779" s="218">
        <v>58.8</v>
      </c>
      <c r="E779" s="218">
        <v>56.4</v>
      </c>
      <c r="F779" s="214">
        <f t="shared" si="23"/>
        <v>-2.4</v>
      </c>
      <c r="G779" s="134" t="s">
        <v>989</v>
      </c>
    </row>
    <row r="780" s="187" customFormat="1" ht="18" customHeight="1" spans="1:7">
      <c r="A780" s="216"/>
      <c r="B780" s="220"/>
      <c r="C780" s="135" t="s">
        <v>990</v>
      </c>
      <c r="D780" s="136">
        <v>3</v>
      </c>
      <c r="E780" s="136">
        <v>3</v>
      </c>
      <c r="F780" s="214">
        <f t="shared" si="23"/>
        <v>0</v>
      </c>
      <c r="G780" s="134"/>
    </row>
    <row r="781" s="187" customFormat="1" ht="27" customHeight="1" spans="1:7">
      <c r="A781" s="216"/>
      <c r="B781" s="220"/>
      <c r="C781" s="132" t="s">
        <v>162</v>
      </c>
      <c r="D781" s="218">
        <v>5.33</v>
      </c>
      <c r="E781" s="218">
        <v>2.33</v>
      </c>
      <c r="F781" s="214">
        <f t="shared" si="23"/>
        <v>-3</v>
      </c>
      <c r="G781" s="134" t="s">
        <v>163</v>
      </c>
    </row>
    <row r="782" s="188" customFormat="1" ht="24.75" customHeight="1" spans="1:7">
      <c r="A782" s="216" t="s">
        <v>991</v>
      </c>
      <c r="B782" s="212">
        <v>34</v>
      </c>
      <c r="C782" s="213" t="s">
        <v>144</v>
      </c>
      <c r="D782" s="147">
        <f>SUM(D783:D787)</f>
        <v>68.59</v>
      </c>
      <c r="E782" s="147">
        <f>SUM(E783:E787)</f>
        <v>82.93</v>
      </c>
      <c r="F782" s="214">
        <f t="shared" si="23"/>
        <v>14.34</v>
      </c>
      <c r="G782" s="219"/>
    </row>
    <row r="783" s="187" customFormat="1" ht="77.25" customHeight="1" spans="1:7">
      <c r="A783" s="216"/>
      <c r="B783" s="220"/>
      <c r="C783" s="135" t="s">
        <v>145</v>
      </c>
      <c r="D783" s="218">
        <v>53.6</v>
      </c>
      <c r="E783" s="218">
        <v>51.2</v>
      </c>
      <c r="F783" s="214">
        <f t="shared" si="23"/>
        <v>-2.4</v>
      </c>
      <c r="G783" s="134" t="s">
        <v>989</v>
      </c>
    </row>
    <row r="784" s="187" customFormat="1" ht="34.5" customHeight="1" spans="1:7">
      <c r="A784" s="216"/>
      <c r="B784" s="220"/>
      <c r="C784" s="132" t="s">
        <v>992</v>
      </c>
      <c r="D784" s="136">
        <v>5</v>
      </c>
      <c r="E784" s="136">
        <v>5</v>
      </c>
      <c r="F784" s="214">
        <f t="shared" si="23"/>
        <v>0</v>
      </c>
      <c r="G784" s="134" t="s">
        <v>992</v>
      </c>
    </row>
    <row r="785" s="187" customFormat="1" ht="24.75" customHeight="1" spans="1:7">
      <c r="A785" s="216"/>
      <c r="B785" s="220"/>
      <c r="C785" s="132" t="s">
        <v>993</v>
      </c>
      <c r="D785" s="136"/>
      <c r="E785" s="136">
        <v>19.9</v>
      </c>
      <c r="F785" s="214">
        <f t="shared" si="23"/>
        <v>19.9</v>
      </c>
      <c r="G785" s="134" t="s">
        <v>994</v>
      </c>
    </row>
    <row r="786" s="187" customFormat="1" ht="26.25" customHeight="1" spans="1:7">
      <c r="A786" s="216"/>
      <c r="B786" s="220"/>
      <c r="C786" s="135" t="s">
        <v>977</v>
      </c>
      <c r="D786" s="136">
        <v>3.2</v>
      </c>
      <c r="E786" s="136">
        <v>3.2</v>
      </c>
      <c r="F786" s="214">
        <f t="shared" si="23"/>
        <v>0</v>
      </c>
      <c r="G786" s="256"/>
    </row>
    <row r="787" s="187" customFormat="1" ht="26.25" customHeight="1" spans="1:7">
      <c r="A787" s="216"/>
      <c r="B787" s="220"/>
      <c r="C787" s="132" t="s">
        <v>162</v>
      </c>
      <c r="D787" s="136">
        <v>6.79</v>
      </c>
      <c r="E787" s="136">
        <v>3.63</v>
      </c>
      <c r="F787" s="214">
        <f t="shared" si="23"/>
        <v>-3.16</v>
      </c>
      <c r="G787" s="134" t="s">
        <v>163</v>
      </c>
    </row>
    <row r="788" s="188" customFormat="1" ht="26.25" customHeight="1" spans="1:7">
      <c r="A788" s="216" t="s">
        <v>995</v>
      </c>
      <c r="B788" s="212">
        <v>33</v>
      </c>
      <c r="C788" s="213" t="s">
        <v>144</v>
      </c>
      <c r="D788" s="147">
        <f>SUM(D789:D791)</f>
        <v>61.95</v>
      </c>
      <c r="E788" s="147">
        <f>SUM(E789:E791)</f>
        <v>62.04</v>
      </c>
      <c r="F788" s="214">
        <f t="shared" si="23"/>
        <v>0.0900000000000034</v>
      </c>
      <c r="G788" s="219"/>
    </row>
    <row r="789" s="187" customFormat="1" ht="87" customHeight="1" spans="1:7">
      <c r="A789" s="216"/>
      <c r="B789" s="220"/>
      <c r="C789" s="135" t="s">
        <v>145</v>
      </c>
      <c r="D789" s="218">
        <v>51.2</v>
      </c>
      <c r="E789" s="218">
        <v>50</v>
      </c>
      <c r="F789" s="214">
        <f t="shared" si="23"/>
        <v>-1.2</v>
      </c>
      <c r="G789" s="134" t="s">
        <v>996</v>
      </c>
    </row>
    <row r="790" s="187" customFormat="1" ht="24" customHeight="1" spans="1:7">
      <c r="A790" s="216"/>
      <c r="B790" s="220"/>
      <c r="C790" s="135" t="s">
        <v>977</v>
      </c>
      <c r="D790" s="136">
        <v>3.2</v>
      </c>
      <c r="E790" s="136">
        <v>3.2</v>
      </c>
      <c r="F790" s="214">
        <f t="shared" si="23"/>
        <v>0</v>
      </c>
      <c r="G790" s="256"/>
    </row>
    <row r="791" s="187" customFormat="1" ht="24" customHeight="1" spans="1:7">
      <c r="A791" s="216"/>
      <c r="B791" s="220"/>
      <c r="C791" s="132" t="s">
        <v>162</v>
      </c>
      <c r="D791" s="136">
        <v>7.55</v>
      </c>
      <c r="E791" s="136">
        <v>8.84</v>
      </c>
      <c r="F791" s="214">
        <f t="shared" si="23"/>
        <v>1.29</v>
      </c>
      <c r="G791" s="134" t="s">
        <v>163</v>
      </c>
    </row>
    <row r="792" s="188" customFormat="1" ht="24" customHeight="1" spans="1:7">
      <c r="A792" s="216" t="s">
        <v>997</v>
      </c>
      <c r="B792" s="212">
        <v>38</v>
      </c>
      <c r="C792" s="213" t="s">
        <v>144</v>
      </c>
      <c r="D792" s="147">
        <f>SUM(D793:D795)</f>
        <v>61.35</v>
      </c>
      <c r="E792" s="147">
        <f>SUM(E793:E795)</f>
        <v>66.72</v>
      </c>
      <c r="F792" s="214">
        <f t="shared" si="23"/>
        <v>5.37</v>
      </c>
      <c r="G792" s="219"/>
    </row>
    <row r="793" s="187" customFormat="1" ht="80.25" customHeight="1" spans="1:7">
      <c r="A793" s="216"/>
      <c r="B793" s="220"/>
      <c r="C793" s="135" t="s">
        <v>145</v>
      </c>
      <c r="D793" s="218">
        <v>54.4</v>
      </c>
      <c r="E793" s="218">
        <v>56.8</v>
      </c>
      <c r="F793" s="214">
        <f t="shared" si="23"/>
        <v>2.4</v>
      </c>
      <c r="G793" s="134" t="s">
        <v>987</v>
      </c>
    </row>
    <row r="794" s="187" customFormat="1" ht="20.25" customHeight="1" spans="1:7">
      <c r="A794" s="216"/>
      <c r="B794" s="220"/>
      <c r="C794" s="135" t="s">
        <v>977</v>
      </c>
      <c r="D794" s="136">
        <v>3.2</v>
      </c>
      <c r="E794" s="136">
        <v>3.2</v>
      </c>
      <c r="F794" s="214">
        <f t="shared" si="23"/>
        <v>0</v>
      </c>
      <c r="G794" s="256"/>
    </row>
    <row r="795" s="187" customFormat="1" ht="24" customHeight="1" spans="1:7">
      <c r="A795" s="216"/>
      <c r="B795" s="220"/>
      <c r="C795" s="135" t="s">
        <v>162</v>
      </c>
      <c r="D795" s="218">
        <v>3.75</v>
      </c>
      <c r="E795" s="218">
        <v>6.72</v>
      </c>
      <c r="F795" s="214">
        <f t="shared" si="23"/>
        <v>2.97</v>
      </c>
      <c r="G795" s="134" t="s">
        <v>163</v>
      </c>
    </row>
    <row r="796" s="188" customFormat="1" ht="24" customHeight="1" spans="1:7">
      <c r="A796" s="216" t="s">
        <v>998</v>
      </c>
      <c r="B796" s="212">
        <v>31</v>
      </c>
      <c r="C796" s="213" t="s">
        <v>144</v>
      </c>
      <c r="D796" s="147">
        <f>SUM(D797:D801)</f>
        <v>79</v>
      </c>
      <c r="E796" s="147">
        <f>SUM(E797:E801)</f>
        <v>59.37</v>
      </c>
      <c r="F796" s="214">
        <f t="shared" si="23"/>
        <v>-19.63</v>
      </c>
      <c r="G796" s="219"/>
    </row>
    <row r="797" s="187" customFormat="1" ht="81" customHeight="1" spans="1:7">
      <c r="A797" s="216"/>
      <c r="B797" s="220"/>
      <c r="C797" s="135" t="s">
        <v>145</v>
      </c>
      <c r="D797" s="218">
        <v>48.8</v>
      </c>
      <c r="E797" s="218">
        <v>47.6</v>
      </c>
      <c r="F797" s="214">
        <f t="shared" si="23"/>
        <v>-1.2</v>
      </c>
      <c r="G797" s="134" t="s">
        <v>996</v>
      </c>
    </row>
    <row r="798" s="187" customFormat="1" ht="32.25" customHeight="1" spans="1:7">
      <c r="A798" s="216"/>
      <c r="B798" s="220"/>
      <c r="C798" s="132" t="s">
        <v>999</v>
      </c>
      <c r="D798" s="136">
        <v>5</v>
      </c>
      <c r="E798" s="136">
        <v>5</v>
      </c>
      <c r="F798" s="214">
        <f t="shared" si="23"/>
        <v>0</v>
      </c>
      <c r="G798" s="219"/>
    </row>
    <row r="799" s="187" customFormat="1" ht="29.25" customHeight="1" spans="1:7">
      <c r="A799" s="216"/>
      <c r="B799" s="220"/>
      <c r="C799" s="135" t="s">
        <v>977</v>
      </c>
      <c r="D799" s="136">
        <v>3.2</v>
      </c>
      <c r="E799" s="136">
        <v>3.2</v>
      </c>
      <c r="F799" s="214">
        <f t="shared" si="23"/>
        <v>0</v>
      </c>
      <c r="G799" s="256"/>
    </row>
    <row r="800" s="187" customFormat="1" ht="39.75" customHeight="1" spans="1:7">
      <c r="A800" s="216"/>
      <c r="B800" s="220"/>
      <c r="C800" s="135" t="s">
        <v>1000</v>
      </c>
      <c r="D800" s="218">
        <v>19.9</v>
      </c>
      <c r="E800" s="218"/>
      <c r="F800" s="214">
        <f t="shared" si="23"/>
        <v>-19.9</v>
      </c>
      <c r="G800" s="134" t="s">
        <v>172</v>
      </c>
    </row>
    <row r="801" s="187" customFormat="1" ht="29.25" customHeight="1" spans="1:7">
      <c r="A801" s="216"/>
      <c r="B801" s="220"/>
      <c r="C801" s="135" t="s">
        <v>162</v>
      </c>
      <c r="D801" s="218">
        <v>2.1</v>
      </c>
      <c r="E801" s="218">
        <v>3.57</v>
      </c>
      <c r="F801" s="214">
        <f t="shared" si="23"/>
        <v>1.47</v>
      </c>
      <c r="G801" s="134" t="s">
        <v>163</v>
      </c>
    </row>
    <row r="802" s="188" customFormat="1" ht="24" spans="1:7">
      <c r="A802" s="216" t="s">
        <v>1001</v>
      </c>
      <c r="B802" s="212">
        <v>37</v>
      </c>
      <c r="C802" s="213" t="s">
        <v>144</v>
      </c>
      <c r="D802" s="147">
        <f>SUM(D803:D806)</f>
        <v>60.79</v>
      </c>
      <c r="E802" s="147">
        <f>SUM(E803:E806)</f>
        <v>68.93</v>
      </c>
      <c r="F802" s="214">
        <f t="shared" si="23"/>
        <v>8.14</v>
      </c>
      <c r="G802" s="219"/>
    </row>
    <row r="803" s="187" customFormat="1" ht="82.5" customHeight="1" spans="1:7">
      <c r="A803" s="216"/>
      <c r="B803" s="220"/>
      <c r="C803" s="135" t="s">
        <v>145</v>
      </c>
      <c r="D803" s="218">
        <v>55.6</v>
      </c>
      <c r="E803" s="218">
        <v>55.6</v>
      </c>
      <c r="F803" s="214">
        <f t="shared" si="23"/>
        <v>0</v>
      </c>
      <c r="G803" s="134" t="s">
        <v>1002</v>
      </c>
    </row>
    <row r="804" s="187" customFormat="1" ht="20.25" customHeight="1" spans="1:7">
      <c r="A804" s="216"/>
      <c r="B804" s="220"/>
      <c r="C804" s="135" t="s">
        <v>977</v>
      </c>
      <c r="D804" s="136">
        <v>3.2</v>
      </c>
      <c r="E804" s="136">
        <v>3.2</v>
      </c>
      <c r="F804" s="214">
        <f t="shared" si="23"/>
        <v>0</v>
      </c>
      <c r="G804" s="256"/>
    </row>
    <row r="805" s="187" customFormat="1" ht="20.25" customHeight="1" spans="1:7">
      <c r="A805" s="216"/>
      <c r="B805" s="220"/>
      <c r="C805" s="135" t="s">
        <v>449</v>
      </c>
      <c r="D805" s="136"/>
      <c r="E805" s="136">
        <v>0.47</v>
      </c>
      <c r="F805" s="214">
        <f t="shared" si="23"/>
        <v>0.47</v>
      </c>
      <c r="G805" s="256" t="s">
        <v>450</v>
      </c>
    </row>
    <row r="806" s="187" customFormat="1" ht="20.25" customHeight="1" spans="1:7">
      <c r="A806" s="216"/>
      <c r="B806" s="220"/>
      <c r="C806" s="135" t="s">
        <v>162</v>
      </c>
      <c r="D806" s="218">
        <v>1.99</v>
      </c>
      <c r="E806" s="218">
        <v>9.66</v>
      </c>
      <c r="F806" s="214">
        <f t="shared" si="23"/>
        <v>7.67</v>
      </c>
      <c r="G806" s="134" t="s">
        <v>163</v>
      </c>
    </row>
    <row r="807" s="188" customFormat="1" ht="20.25" customHeight="1" spans="1:7">
      <c r="A807" s="216" t="s">
        <v>1003</v>
      </c>
      <c r="B807" s="212">
        <v>32</v>
      </c>
      <c r="C807" s="213" t="s">
        <v>144</v>
      </c>
      <c r="D807" s="147">
        <f>SUM(D808:D809)</f>
        <v>47.6</v>
      </c>
      <c r="E807" s="147">
        <f>SUM(E808:E810)</f>
        <v>52.557788</v>
      </c>
      <c r="F807" s="214">
        <f t="shared" si="23"/>
        <v>4.957788</v>
      </c>
      <c r="G807" s="219"/>
    </row>
    <row r="808" s="187" customFormat="1" ht="78.75" customHeight="1" spans="1:7">
      <c r="A808" s="216"/>
      <c r="B808" s="220"/>
      <c r="C808" s="135" t="s">
        <v>145</v>
      </c>
      <c r="D808" s="218">
        <v>44.4</v>
      </c>
      <c r="E808" s="218">
        <v>48</v>
      </c>
      <c r="F808" s="214">
        <f t="shared" si="23"/>
        <v>3.6</v>
      </c>
      <c r="G808" s="134" t="s">
        <v>975</v>
      </c>
    </row>
    <row r="809" s="187" customFormat="1" ht="20.25" customHeight="1" spans="1:7">
      <c r="A809" s="216"/>
      <c r="B809" s="220"/>
      <c r="C809" s="135" t="s">
        <v>977</v>
      </c>
      <c r="D809" s="136">
        <v>3.2</v>
      </c>
      <c r="E809" s="136">
        <v>3.2</v>
      </c>
      <c r="F809" s="214">
        <f t="shared" si="23"/>
        <v>0</v>
      </c>
      <c r="G809" s="256"/>
    </row>
    <row r="810" s="188" customFormat="1" ht="20.25" customHeight="1" spans="1:7">
      <c r="A810" s="216"/>
      <c r="B810" s="212"/>
      <c r="C810" s="219" t="s">
        <v>449</v>
      </c>
      <c r="D810" s="147"/>
      <c r="E810" s="218">
        <v>1.357788</v>
      </c>
      <c r="F810" s="214">
        <f t="shared" si="23"/>
        <v>1.357788</v>
      </c>
      <c r="G810" s="219" t="s">
        <v>450</v>
      </c>
    </row>
    <row r="811" s="188" customFormat="1" ht="20.25" customHeight="1" spans="1:7">
      <c r="A811" s="216" t="s">
        <v>1004</v>
      </c>
      <c r="B811" s="212">
        <v>39</v>
      </c>
      <c r="C811" s="213" t="s">
        <v>144</v>
      </c>
      <c r="D811" s="147">
        <f>SUM(D812:D816)</f>
        <v>78.66</v>
      </c>
      <c r="E811" s="147">
        <f>SUM(E812:E816)</f>
        <v>65.07</v>
      </c>
      <c r="F811" s="214">
        <f t="shared" si="23"/>
        <v>-13.59</v>
      </c>
      <c r="G811" s="219"/>
    </row>
    <row r="812" s="187" customFormat="1" ht="75" customHeight="1" spans="1:7">
      <c r="A812" s="216"/>
      <c r="B812" s="220"/>
      <c r="C812" s="135" t="s">
        <v>145</v>
      </c>
      <c r="D812" s="218">
        <v>58.4</v>
      </c>
      <c r="E812" s="218">
        <v>57.2</v>
      </c>
      <c r="F812" s="214">
        <f t="shared" si="23"/>
        <v>-1.2</v>
      </c>
      <c r="G812" s="134" t="s">
        <v>996</v>
      </c>
    </row>
    <row r="813" s="187" customFormat="1" ht="30" customHeight="1" spans="1:7">
      <c r="A813" s="216"/>
      <c r="B813" s="220"/>
      <c r="C813" s="132" t="s">
        <v>1005</v>
      </c>
      <c r="D813" s="136">
        <v>8.9</v>
      </c>
      <c r="E813" s="136"/>
      <c r="F813" s="214">
        <f t="shared" si="23"/>
        <v>-8.9</v>
      </c>
      <c r="G813" s="219" t="s">
        <v>1006</v>
      </c>
    </row>
    <row r="814" s="187" customFormat="1" ht="30" customHeight="1" spans="1:7">
      <c r="A814" s="216"/>
      <c r="B814" s="220"/>
      <c r="C814" s="135" t="s">
        <v>977</v>
      </c>
      <c r="D814" s="136">
        <v>3.2</v>
      </c>
      <c r="E814" s="136">
        <v>3.2</v>
      </c>
      <c r="F814" s="214">
        <f t="shared" si="23"/>
        <v>0</v>
      </c>
      <c r="G814" s="256"/>
    </row>
    <row r="815" s="187" customFormat="1" ht="30" customHeight="1" spans="1:7">
      <c r="A815" s="216"/>
      <c r="B815" s="220"/>
      <c r="C815" s="135" t="s">
        <v>449</v>
      </c>
      <c r="D815" s="136"/>
      <c r="E815" s="136">
        <v>1.65</v>
      </c>
      <c r="F815" s="214">
        <f t="shared" si="23"/>
        <v>1.65</v>
      </c>
      <c r="G815" s="256" t="s">
        <v>450</v>
      </c>
    </row>
    <row r="816" s="187" customFormat="1" ht="25.5" customHeight="1" spans="1:7">
      <c r="A816" s="216"/>
      <c r="B816" s="220"/>
      <c r="C816" s="135" t="s">
        <v>162</v>
      </c>
      <c r="D816" s="218">
        <v>8.16</v>
      </c>
      <c r="E816" s="218">
        <v>3.02</v>
      </c>
      <c r="F816" s="214">
        <f t="shared" ref="F816:F829" si="24">E816-D816</f>
        <v>-5.14</v>
      </c>
      <c r="G816" s="134" t="s">
        <v>163</v>
      </c>
    </row>
    <row r="817" s="188" customFormat="1" ht="25.5" customHeight="1" spans="1:7">
      <c r="A817" s="216" t="s">
        <v>1007</v>
      </c>
      <c r="B817" s="212">
        <v>33</v>
      </c>
      <c r="C817" s="213" t="s">
        <v>144</v>
      </c>
      <c r="D817" s="147">
        <f>SUM(D818:D820)</f>
        <v>55.19</v>
      </c>
      <c r="E817" s="147">
        <f>SUM(E818:E820)</f>
        <v>55.9</v>
      </c>
      <c r="F817" s="214">
        <f t="shared" si="24"/>
        <v>0.710000000000001</v>
      </c>
      <c r="G817" s="219"/>
    </row>
    <row r="818" s="187" customFormat="1" ht="77.25" customHeight="1" spans="1:7">
      <c r="A818" s="216"/>
      <c r="B818" s="220"/>
      <c r="C818" s="135" t="s">
        <v>145</v>
      </c>
      <c r="D818" s="218">
        <v>48</v>
      </c>
      <c r="E818" s="218">
        <v>49.2</v>
      </c>
      <c r="F818" s="214">
        <f t="shared" si="24"/>
        <v>1.2</v>
      </c>
      <c r="G818" s="134" t="s">
        <v>984</v>
      </c>
    </row>
    <row r="819" s="187" customFormat="1" ht="22.5" customHeight="1" spans="1:7">
      <c r="A819" s="216"/>
      <c r="B819" s="220"/>
      <c r="C819" s="135" t="s">
        <v>977</v>
      </c>
      <c r="D819" s="136">
        <v>3.2</v>
      </c>
      <c r="E819" s="136">
        <v>3.2</v>
      </c>
      <c r="F819" s="214">
        <f t="shared" si="24"/>
        <v>0</v>
      </c>
      <c r="G819" s="256"/>
    </row>
    <row r="820" s="187" customFormat="1" ht="22.5" customHeight="1" spans="1:7">
      <c r="A820" s="216"/>
      <c r="B820" s="220"/>
      <c r="C820" s="135" t="s">
        <v>162</v>
      </c>
      <c r="D820" s="218">
        <v>3.99</v>
      </c>
      <c r="E820" s="218">
        <v>3.5</v>
      </c>
      <c r="F820" s="214">
        <f t="shared" si="24"/>
        <v>-0.49</v>
      </c>
      <c r="G820" s="134" t="s">
        <v>163</v>
      </c>
    </row>
    <row r="821" s="188" customFormat="1" ht="22.5" customHeight="1" spans="1:7">
      <c r="A821" s="216" t="s">
        <v>1008</v>
      </c>
      <c r="B821" s="212">
        <v>30</v>
      </c>
      <c r="C821" s="213" t="s">
        <v>144</v>
      </c>
      <c r="D821" s="147">
        <f>SUM(D822:D824)</f>
        <v>57.89</v>
      </c>
      <c r="E821" s="147">
        <f>SUM(E822:E824)</f>
        <v>50.53</v>
      </c>
      <c r="F821" s="214">
        <f t="shared" si="24"/>
        <v>-7.36</v>
      </c>
      <c r="G821" s="219"/>
    </row>
    <row r="822" s="187" customFormat="1" ht="80.25" customHeight="1" spans="1:7">
      <c r="A822" s="216"/>
      <c r="B822" s="220"/>
      <c r="C822" s="135" t="s">
        <v>145</v>
      </c>
      <c r="D822" s="218">
        <v>50.4</v>
      </c>
      <c r="E822" s="218">
        <v>45.6</v>
      </c>
      <c r="F822" s="214">
        <f t="shared" si="24"/>
        <v>-4.8</v>
      </c>
      <c r="G822" s="134" t="s">
        <v>1009</v>
      </c>
    </row>
    <row r="823" s="187" customFormat="1" ht="24" customHeight="1" spans="1:7">
      <c r="A823" s="216"/>
      <c r="B823" s="220"/>
      <c r="C823" s="135" t="s">
        <v>977</v>
      </c>
      <c r="D823" s="136">
        <v>3.2</v>
      </c>
      <c r="E823" s="136">
        <v>3.2</v>
      </c>
      <c r="F823" s="214">
        <f t="shared" si="24"/>
        <v>0</v>
      </c>
      <c r="G823" s="256"/>
    </row>
    <row r="824" s="187" customFormat="1" ht="24" customHeight="1" spans="1:7">
      <c r="A824" s="216"/>
      <c r="B824" s="220"/>
      <c r="C824" s="135" t="s">
        <v>162</v>
      </c>
      <c r="D824" s="218">
        <v>4.29</v>
      </c>
      <c r="E824" s="218">
        <v>1.73</v>
      </c>
      <c r="F824" s="214">
        <f t="shared" si="24"/>
        <v>-2.56</v>
      </c>
      <c r="G824" s="134" t="s">
        <v>163</v>
      </c>
    </row>
    <row r="825" s="188" customFormat="1" ht="16.5" customHeight="1" spans="1:7">
      <c r="A825" s="216" t="s">
        <v>1010</v>
      </c>
      <c r="B825" s="212">
        <v>27</v>
      </c>
      <c r="C825" s="213" t="s">
        <v>144</v>
      </c>
      <c r="D825" s="147">
        <f>SUM(D826:D828)</f>
        <v>48.4</v>
      </c>
      <c r="E825" s="147">
        <f>SUM(E826:E828)</f>
        <v>49.23</v>
      </c>
      <c r="F825" s="214">
        <f t="shared" si="24"/>
        <v>0.830000000000005</v>
      </c>
      <c r="G825" s="219"/>
    </row>
    <row r="826" s="187" customFormat="1" ht="78.75" customHeight="1" spans="1:7">
      <c r="A826" s="216"/>
      <c r="B826" s="220"/>
      <c r="C826" s="135" t="s">
        <v>145</v>
      </c>
      <c r="D826" s="218">
        <v>42.4</v>
      </c>
      <c r="E826" s="218">
        <v>41.2</v>
      </c>
      <c r="F826" s="214">
        <f t="shared" si="24"/>
        <v>-1.2</v>
      </c>
      <c r="G826" s="134" t="s">
        <v>996</v>
      </c>
    </row>
    <row r="827" s="187" customFormat="1" ht="21" customHeight="1" spans="1:7">
      <c r="A827" s="216"/>
      <c r="B827" s="220"/>
      <c r="C827" s="135" t="s">
        <v>977</v>
      </c>
      <c r="D827" s="136">
        <v>3.2</v>
      </c>
      <c r="E827" s="136">
        <v>3.2</v>
      </c>
      <c r="F827" s="214">
        <f t="shared" si="24"/>
        <v>0</v>
      </c>
      <c r="G827" s="256"/>
    </row>
    <row r="828" s="187" customFormat="1" ht="16.5" customHeight="1" spans="1:7">
      <c r="A828" s="216"/>
      <c r="B828" s="220"/>
      <c r="C828" s="135" t="s">
        <v>162</v>
      </c>
      <c r="D828" s="218">
        <v>2.8</v>
      </c>
      <c r="E828" s="218">
        <v>4.83</v>
      </c>
      <c r="F828" s="214">
        <f t="shared" si="24"/>
        <v>2.03</v>
      </c>
      <c r="G828" s="134" t="s">
        <v>163</v>
      </c>
    </row>
    <row r="829" s="188" customFormat="1" ht="21" customHeight="1" spans="1:7">
      <c r="A829" s="262" t="s">
        <v>1011</v>
      </c>
      <c r="B829" s="263"/>
      <c r="C829" s="264"/>
      <c r="D829" s="224">
        <f>D5+D16+D26+D33+D38+D43+D49+D52+D63+D69+D77+D80+D85+D98+D103+D109+D115+D119+D123+D126+D131+D143+D158+D173+D183+D199+D209+D219+D226+D243++D253+D262+D264+D275+D280+D285+D299+D313+D324+D338+D341+D345+D349+D386+D394+D398+D404+D407+D409+D415+D420+D424+D430+D433+D444+D453+D507+D515+D533+D523+D538+D542+D545+D549+D553+D556+D559+D564+D573+D577+D582+D585+D591+D601+D606+D609+D613+D618+D629+D633+D642+D648+D655+D670+D683+D689+D692+D698+D702+D709+D711+D716+D717+D721+D736+D743+D754+D757+D766+D769+D772+D775+D778+D782+D788+D792+D796+D802+D807+D811+D817+D821+D825+D238</f>
        <v>49059.18</v>
      </c>
      <c r="E829" s="224">
        <f>E5+E16+E26+E33+E38+E43+E49+E52+E63+E69+E77+E80+E85+E98+E103+E109+E115+E119+E123+E126+E131+E143+E158+E173+E183+E199+E209+E219+E226+E243++E253+E262+E264+E275+E280+E285+E299+E313+E324+E338+E341+E345+E349+E386+E394+E398+E404+E407+E409+E415+E420+E424+E430+E433+E444+E453+E507+E515+E533+E523+E538+E542+E545+E549+E553+E556+E559+E564+E573+E577+E582+E585+E591+E601+E606+E609+E613+E618+E629+E633+E642+E648+E655+E670+E683+E689+E692+E698+E702+E709+E711+E716+E717+E721+E736+E743+E754+E757+E766+E769+E772+E775+E778+E782+E788+E792+E796+E802+E807+E811+E817+E821+E825+E238+E383</f>
        <v>49639.997668</v>
      </c>
      <c r="F829" s="214">
        <f t="shared" si="24"/>
        <v>580.817668000025</v>
      </c>
      <c r="G829" s="265"/>
    </row>
  </sheetData>
  <autoFilter ref="A4:IV829">
    <extLst/>
  </autoFilter>
  <mergeCells count="4">
    <mergeCell ref="A2:G2"/>
    <mergeCell ref="A829:C829"/>
    <mergeCell ref="A272:A274"/>
    <mergeCell ref="G748:G751"/>
  </mergeCells>
  <pageMargins left="0.748031496062992" right="0.551181102362205" top="0.984251968503937" bottom="0.984251968503937" header="0.511811023622047" footer="0.511811023622047"/>
  <pageSetup paperSize="9" scale="90" fitToHeight="0"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1"/>
  <sheetViews>
    <sheetView workbookViewId="0">
      <selection activeCell="K26" sqref="K26"/>
    </sheetView>
  </sheetViews>
  <sheetFormatPr defaultColWidth="9" defaultRowHeight="13.5" outlineLevelCol="3"/>
  <cols>
    <col min="1" max="1" width="19" style="148" customWidth="1"/>
    <col min="2" max="2" width="43" style="149" customWidth="1"/>
    <col min="3" max="3" width="22.125" style="150" customWidth="1"/>
    <col min="4" max="4" width="28" style="151" hidden="1" customWidth="1"/>
    <col min="5" max="16384" width="9" style="152"/>
  </cols>
  <sheetData>
    <row r="1" ht="27" customHeight="1" spans="1:1">
      <c r="A1" s="153" t="s">
        <v>1012</v>
      </c>
    </row>
    <row r="2" ht="22.5" spans="1:4">
      <c r="A2" s="154" t="s">
        <v>1013</v>
      </c>
      <c r="B2" s="154"/>
      <c r="C2" s="155"/>
      <c r="D2" s="156"/>
    </row>
    <row r="3" ht="15" customHeight="1" spans="1:4">
      <c r="A3" s="157"/>
      <c r="B3" s="158"/>
      <c r="C3" s="159" t="s">
        <v>2</v>
      </c>
      <c r="D3" s="160"/>
    </row>
    <row r="4" ht="25.5" customHeight="1" spans="1:4">
      <c r="A4" s="161" t="s">
        <v>136</v>
      </c>
      <c r="B4" s="161" t="s">
        <v>138</v>
      </c>
      <c r="C4" s="162" t="s">
        <v>1014</v>
      </c>
      <c r="D4" s="163" t="s">
        <v>1015</v>
      </c>
    </row>
    <row r="5" ht="24" customHeight="1" spans="1:4">
      <c r="A5" s="164" t="s">
        <v>1016</v>
      </c>
      <c r="B5" s="165" t="s">
        <v>1017</v>
      </c>
      <c r="C5" s="166">
        <v>5</v>
      </c>
      <c r="D5" s="167" t="s">
        <v>1018</v>
      </c>
    </row>
    <row r="6" ht="18.75" customHeight="1" spans="1:4">
      <c r="A6" s="168"/>
      <c r="B6" s="165" t="s">
        <v>1019</v>
      </c>
      <c r="C6" s="166">
        <v>10</v>
      </c>
      <c r="D6" s="167" t="s">
        <v>1018</v>
      </c>
    </row>
    <row r="7" ht="20.25" customHeight="1" spans="1:4">
      <c r="A7" s="169" t="s">
        <v>1020</v>
      </c>
      <c r="B7" s="170" t="s">
        <v>1021</v>
      </c>
      <c r="C7" s="171">
        <v>17</v>
      </c>
      <c r="D7" s="172" t="s">
        <v>1022</v>
      </c>
    </row>
    <row r="8" ht="18.75" customHeight="1" spans="1:4">
      <c r="A8" s="173"/>
      <c r="B8" s="165" t="s">
        <v>1023</v>
      </c>
      <c r="C8" s="171">
        <v>30</v>
      </c>
      <c r="D8" s="167" t="s">
        <v>1022</v>
      </c>
    </row>
    <row r="9" ht="24" customHeight="1" spans="1:4">
      <c r="A9" s="169" t="s">
        <v>1024</v>
      </c>
      <c r="B9" s="165" t="s">
        <v>1025</v>
      </c>
      <c r="C9" s="166">
        <v>78</v>
      </c>
      <c r="D9" s="167" t="s">
        <v>1026</v>
      </c>
    </row>
    <row r="10" ht="24" customHeight="1" spans="1:4">
      <c r="A10" s="174"/>
      <c r="B10" s="165" t="s">
        <v>1025</v>
      </c>
      <c r="C10" s="166">
        <v>28</v>
      </c>
      <c r="D10" s="167" t="s">
        <v>1027</v>
      </c>
    </row>
    <row r="11" ht="24" customHeight="1" spans="1:4">
      <c r="A11" s="174"/>
      <c r="B11" s="165" t="s">
        <v>1028</v>
      </c>
      <c r="C11" s="166">
        <v>19</v>
      </c>
      <c r="D11" s="167" t="s">
        <v>1029</v>
      </c>
    </row>
    <row r="12" ht="24" customHeight="1" spans="1:4">
      <c r="A12" s="174"/>
      <c r="B12" s="165" t="s">
        <v>1030</v>
      </c>
      <c r="C12" s="166">
        <v>6</v>
      </c>
      <c r="D12" s="167" t="s">
        <v>1031</v>
      </c>
    </row>
    <row r="13" ht="24" customHeight="1" spans="1:4">
      <c r="A13" s="173"/>
      <c r="B13" s="165" t="s">
        <v>1032</v>
      </c>
      <c r="C13" s="166">
        <v>2</v>
      </c>
      <c r="D13" s="167" t="s">
        <v>1031</v>
      </c>
    </row>
    <row r="14" ht="24" customHeight="1" spans="1:4">
      <c r="A14" s="82" t="s">
        <v>1033</v>
      </c>
      <c r="B14" s="165" t="s">
        <v>1034</v>
      </c>
      <c r="C14" s="171">
        <v>1.5</v>
      </c>
      <c r="D14" s="167" t="s">
        <v>1035</v>
      </c>
    </row>
    <row r="15" ht="24" customHeight="1" spans="1:4">
      <c r="A15" s="175" t="s">
        <v>1036</v>
      </c>
      <c r="B15" s="165" t="s">
        <v>1037</v>
      </c>
      <c r="C15" s="171">
        <v>17</v>
      </c>
      <c r="D15" s="167" t="s">
        <v>1038</v>
      </c>
    </row>
    <row r="16" ht="24" customHeight="1" spans="1:4">
      <c r="A16" s="169" t="s">
        <v>367</v>
      </c>
      <c r="B16" s="165" t="s">
        <v>1039</v>
      </c>
      <c r="C16" s="166">
        <v>63</v>
      </c>
      <c r="D16" s="167" t="s">
        <v>1040</v>
      </c>
    </row>
    <row r="17" ht="24" customHeight="1" spans="1:4">
      <c r="A17" s="173"/>
      <c r="B17" s="165" t="s">
        <v>1041</v>
      </c>
      <c r="C17" s="166">
        <v>40</v>
      </c>
      <c r="D17" s="176" t="s">
        <v>1040</v>
      </c>
    </row>
    <row r="18" ht="22.5" customHeight="1" spans="1:4">
      <c r="A18" s="169" t="s">
        <v>1042</v>
      </c>
      <c r="B18" s="165" t="s">
        <v>1043</v>
      </c>
      <c r="C18" s="171">
        <v>878</v>
      </c>
      <c r="D18" s="167" t="s">
        <v>1044</v>
      </c>
    </row>
    <row r="19" ht="22.5" customHeight="1" spans="1:4">
      <c r="A19" s="174"/>
      <c r="B19" s="170" t="s">
        <v>1045</v>
      </c>
      <c r="C19" s="171">
        <v>387</v>
      </c>
      <c r="D19" s="167" t="s">
        <v>1046</v>
      </c>
    </row>
    <row r="20" ht="22.5" customHeight="1" spans="1:4">
      <c r="A20" s="174"/>
      <c r="B20" s="170" t="s">
        <v>1047</v>
      </c>
      <c r="C20" s="171">
        <v>378</v>
      </c>
      <c r="D20" s="167" t="s">
        <v>1048</v>
      </c>
    </row>
    <row r="21" ht="22.5" customHeight="1" spans="1:4">
      <c r="A21" s="174"/>
      <c r="B21" s="165" t="s">
        <v>1049</v>
      </c>
      <c r="C21" s="171">
        <v>746.18</v>
      </c>
      <c r="D21" s="167" t="s">
        <v>1048</v>
      </c>
    </row>
    <row r="22" ht="22.5" customHeight="1" spans="1:4">
      <c r="A22" s="174"/>
      <c r="B22" s="165" t="s">
        <v>1050</v>
      </c>
      <c r="C22" s="171">
        <v>574</v>
      </c>
      <c r="D22" s="167" t="s">
        <v>1048</v>
      </c>
    </row>
    <row r="23" ht="22.5" customHeight="1" spans="1:4">
      <c r="A23" s="174"/>
      <c r="B23" s="170" t="s">
        <v>1051</v>
      </c>
      <c r="C23" s="171">
        <v>140</v>
      </c>
      <c r="D23" s="167" t="s">
        <v>1052</v>
      </c>
    </row>
    <row r="24" ht="22.5" customHeight="1" spans="1:4">
      <c r="A24" s="173"/>
      <c r="B24" s="170" t="s">
        <v>1053</v>
      </c>
      <c r="C24" s="171">
        <v>700</v>
      </c>
      <c r="D24" s="167" t="s">
        <v>1054</v>
      </c>
    </row>
    <row r="25" ht="22.5" customHeight="1" spans="1:4">
      <c r="A25" s="169" t="s">
        <v>880</v>
      </c>
      <c r="B25" s="165" t="s">
        <v>1055</v>
      </c>
      <c r="C25" s="166">
        <v>289</v>
      </c>
      <c r="D25" s="167" t="s">
        <v>1056</v>
      </c>
    </row>
    <row r="26" ht="22.5" customHeight="1" spans="1:4">
      <c r="A26" s="174"/>
      <c r="B26" s="165" t="s">
        <v>1057</v>
      </c>
      <c r="C26" s="166">
        <v>32</v>
      </c>
      <c r="D26" s="167" t="s">
        <v>1058</v>
      </c>
    </row>
    <row r="27" ht="22.5" customHeight="1" spans="1:4">
      <c r="A27" s="174"/>
      <c r="B27" s="165" t="s">
        <v>1059</v>
      </c>
      <c r="C27" s="166">
        <v>30</v>
      </c>
      <c r="D27" s="167" t="s">
        <v>1060</v>
      </c>
    </row>
    <row r="28" ht="22.5" customHeight="1" spans="1:4">
      <c r="A28" s="174"/>
      <c r="B28" s="165" t="s">
        <v>1061</v>
      </c>
      <c r="C28" s="166">
        <v>161</v>
      </c>
      <c r="D28" s="167" t="s">
        <v>1062</v>
      </c>
    </row>
    <row r="29" ht="22.5" customHeight="1" spans="1:4">
      <c r="A29" s="174"/>
      <c r="B29" s="165" t="s">
        <v>1063</v>
      </c>
      <c r="C29" s="166">
        <v>26</v>
      </c>
      <c r="D29" s="167" t="s">
        <v>1064</v>
      </c>
    </row>
    <row r="30" ht="22.5" customHeight="1" spans="1:4">
      <c r="A30" s="173"/>
      <c r="B30" s="165" t="s">
        <v>1065</v>
      </c>
      <c r="C30" s="166">
        <v>32</v>
      </c>
      <c r="D30" s="167" t="s">
        <v>1066</v>
      </c>
    </row>
    <row r="31" ht="22.5" customHeight="1" spans="1:4">
      <c r="A31" s="174" t="s">
        <v>1067</v>
      </c>
      <c r="B31" s="165" t="s">
        <v>1068</v>
      </c>
      <c r="C31" s="166">
        <v>1500</v>
      </c>
      <c r="D31" s="167"/>
    </row>
    <row r="32" ht="22.5" customHeight="1" spans="1:4">
      <c r="A32" s="174"/>
      <c r="B32" s="165" t="s">
        <v>1069</v>
      </c>
      <c r="C32" s="166">
        <v>3800</v>
      </c>
      <c r="D32" s="167"/>
    </row>
    <row r="33" ht="22.5" customHeight="1" spans="1:4">
      <c r="A33" s="174"/>
      <c r="B33" s="165" t="s">
        <v>1070</v>
      </c>
      <c r="C33" s="166">
        <v>1900</v>
      </c>
      <c r="D33" s="167"/>
    </row>
    <row r="34" ht="22.5" customHeight="1" spans="1:4">
      <c r="A34" s="174"/>
      <c r="B34" s="165" t="s">
        <v>1071</v>
      </c>
      <c r="C34" s="166">
        <v>200</v>
      </c>
      <c r="D34" s="167"/>
    </row>
    <row r="35" ht="22.5" customHeight="1" spans="1:4">
      <c r="A35" s="174"/>
      <c r="B35" s="165" t="s">
        <v>1072</v>
      </c>
      <c r="C35" s="166">
        <v>2000</v>
      </c>
      <c r="D35" s="167"/>
    </row>
    <row r="36" ht="26.25" customHeight="1" spans="1:4">
      <c r="A36" s="169" t="s">
        <v>934</v>
      </c>
      <c r="B36" s="165" t="s">
        <v>1073</v>
      </c>
      <c r="C36" s="166">
        <v>2600</v>
      </c>
      <c r="D36" s="167" t="s">
        <v>1074</v>
      </c>
    </row>
    <row r="37" ht="24" spans="1:4">
      <c r="A37" s="174"/>
      <c r="B37" s="165" t="s">
        <v>1075</v>
      </c>
      <c r="C37" s="166">
        <v>520</v>
      </c>
      <c r="D37" s="176" t="s">
        <v>1076</v>
      </c>
    </row>
    <row r="38" ht="27" customHeight="1" spans="1:4">
      <c r="A38" s="174"/>
      <c r="B38" s="165" t="s">
        <v>1077</v>
      </c>
      <c r="C38" s="166">
        <v>747.61</v>
      </c>
      <c r="D38" s="176" t="s">
        <v>1078</v>
      </c>
    </row>
    <row r="39" ht="24" spans="1:4">
      <c r="A39" s="174"/>
      <c r="B39" s="165" t="s">
        <v>1079</v>
      </c>
      <c r="C39" s="166">
        <v>732</v>
      </c>
      <c r="D39" s="167" t="s">
        <v>1080</v>
      </c>
    </row>
    <row r="40" ht="24" spans="1:4">
      <c r="A40" s="174"/>
      <c r="B40" s="165" t="s">
        <v>1081</v>
      </c>
      <c r="C40" s="166">
        <v>20</v>
      </c>
      <c r="D40" s="167" t="s">
        <v>1082</v>
      </c>
    </row>
    <row r="41" ht="24" spans="1:4">
      <c r="A41" s="173"/>
      <c r="B41" s="165" t="s">
        <v>1083</v>
      </c>
      <c r="C41" s="166">
        <v>60</v>
      </c>
      <c r="D41" s="167" t="s">
        <v>1084</v>
      </c>
    </row>
    <row r="42" ht="26.25" customHeight="1" spans="1:4">
      <c r="A42" s="169" t="s">
        <v>1085</v>
      </c>
      <c r="B42" s="165" t="s">
        <v>1086</v>
      </c>
      <c r="C42" s="166">
        <v>170</v>
      </c>
      <c r="D42" s="167" t="s">
        <v>1087</v>
      </c>
    </row>
    <row r="43" ht="26.25" customHeight="1" spans="1:4">
      <c r="A43" s="174"/>
      <c r="B43" s="165" t="s">
        <v>1088</v>
      </c>
      <c r="C43" s="166">
        <v>64.9343</v>
      </c>
      <c r="D43" s="167" t="s">
        <v>1087</v>
      </c>
    </row>
    <row r="44" ht="26.25" customHeight="1" spans="1:4">
      <c r="A44" s="174"/>
      <c r="B44" s="165" t="s">
        <v>1089</v>
      </c>
      <c r="C44" s="166">
        <v>22</v>
      </c>
      <c r="D44" s="167" t="s">
        <v>1090</v>
      </c>
    </row>
    <row r="45" ht="26.25" customHeight="1" spans="1:4">
      <c r="A45" s="174"/>
      <c r="B45" s="165" t="s">
        <v>1091</v>
      </c>
      <c r="C45" s="166">
        <v>62.72</v>
      </c>
      <c r="D45" s="167" t="s">
        <v>1090</v>
      </c>
    </row>
    <row r="46" ht="26.25" customHeight="1" spans="1:4">
      <c r="A46" s="173"/>
      <c r="B46" s="165" t="s">
        <v>1092</v>
      </c>
      <c r="C46" s="166">
        <v>30</v>
      </c>
      <c r="D46" s="167"/>
    </row>
    <row r="47" ht="23.25" customHeight="1" spans="1:4">
      <c r="A47" s="169" t="s">
        <v>1093</v>
      </c>
      <c r="B47" s="165" t="s">
        <v>1094</v>
      </c>
      <c r="C47" s="177">
        <v>2349</v>
      </c>
      <c r="D47" s="172"/>
    </row>
    <row r="48" ht="23.25" customHeight="1" spans="1:4">
      <c r="A48" s="174"/>
      <c r="B48" s="178" t="s">
        <v>1095</v>
      </c>
      <c r="C48" s="177">
        <v>877</v>
      </c>
      <c r="D48" s="167" t="s">
        <v>1096</v>
      </c>
    </row>
    <row r="49" ht="20.25" customHeight="1" spans="1:4">
      <c r="A49" s="173"/>
      <c r="B49" s="178" t="s">
        <v>1097</v>
      </c>
      <c r="C49" s="177">
        <v>2700</v>
      </c>
      <c r="D49" s="167" t="s">
        <v>1098</v>
      </c>
    </row>
    <row r="50" ht="28.5" customHeight="1" spans="1:4">
      <c r="A50" s="175" t="s">
        <v>957</v>
      </c>
      <c r="B50" s="127" t="s">
        <v>1099</v>
      </c>
      <c r="C50" s="166">
        <v>429</v>
      </c>
      <c r="D50" s="167" t="s">
        <v>1100</v>
      </c>
    </row>
    <row r="51" ht="23.25" customHeight="1" spans="1:4">
      <c r="A51" s="169" t="s">
        <v>1101</v>
      </c>
      <c r="B51" s="165" t="s">
        <v>1102</v>
      </c>
      <c r="C51" s="166">
        <v>340</v>
      </c>
      <c r="D51" s="167" t="s">
        <v>1103</v>
      </c>
    </row>
    <row r="52" ht="24" spans="1:4">
      <c r="A52" s="173"/>
      <c r="B52" s="165" t="s">
        <v>1104</v>
      </c>
      <c r="C52" s="166">
        <v>80</v>
      </c>
      <c r="D52" s="167" t="s">
        <v>1105</v>
      </c>
    </row>
    <row r="53" ht="21" customHeight="1" spans="1:4">
      <c r="A53" s="169" t="s">
        <v>500</v>
      </c>
      <c r="B53" s="165" t="s">
        <v>1106</v>
      </c>
      <c r="C53" s="166">
        <v>1900</v>
      </c>
      <c r="D53" s="167" t="s">
        <v>1107</v>
      </c>
    </row>
    <row r="54" ht="21" customHeight="1" spans="1:4">
      <c r="A54" s="174"/>
      <c r="B54" s="165" t="s">
        <v>1108</v>
      </c>
      <c r="C54" s="166">
        <v>2000</v>
      </c>
      <c r="D54" s="167" t="s">
        <v>1107</v>
      </c>
    </row>
    <row r="55" ht="21" customHeight="1" spans="1:4">
      <c r="A55" s="174"/>
      <c r="B55" s="165" t="s">
        <v>1109</v>
      </c>
      <c r="C55" s="166">
        <v>80</v>
      </c>
      <c r="D55" s="167" t="s">
        <v>1107</v>
      </c>
    </row>
    <row r="56" ht="21" customHeight="1" spans="1:4">
      <c r="A56" s="174"/>
      <c r="B56" s="165" t="s">
        <v>1110</v>
      </c>
      <c r="C56" s="166">
        <v>750</v>
      </c>
      <c r="D56" s="167" t="s">
        <v>1107</v>
      </c>
    </row>
    <row r="57" ht="21" customHeight="1" spans="1:4">
      <c r="A57" s="174"/>
      <c r="B57" s="165" t="s">
        <v>1111</v>
      </c>
      <c r="C57" s="166">
        <v>230</v>
      </c>
      <c r="D57" s="167" t="s">
        <v>1107</v>
      </c>
    </row>
    <row r="58" ht="21" customHeight="1" spans="1:4">
      <c r="A58" s="174"/>
      <c r="B58" s="165" t="s">
        <v>1112</v>
      </c>
      <c r="C58" s="166">
        <v>50</v>
      </c>
      <c r="D58" s="167" t="s">
        <v>1107</v>
      </c>
    </row>
    <row r="59" ht="21" customHeight="1" spans="1:4">
      <c r="A59" s="173"/>
      <c r="B59" s="179" t="s">
        <v>1113</v>
      </c>
      <c r="C59" s="166">
        <v>6</v>
      </c>
      <c r="D59" s="167" t="s">
        <v>1114</v>
      </c>
    </row>
    <row r="60" ht="27" customHeight="1" spans="1:4">
      <c r="A60" s="169" t="s">
        <v>1115</v>
      </c>
      <c r="B60" s="165" t="s">
        <v>1116</v>
      </c>
      <c r="C60" s="166">
        <v>5500</v>
      </c>
      <c r="D60" s="167" t="s">
        <v>1117</v>
      </c>
    </row>
    <row r="61" ht="24" spans="1:4">
      <c r="A61" s="173"/>
      <c r="B61" s="165" t="s">
        <v>1118</v>
      </c>
      <c r="C61" s="166">
        <v>3560</v>
      </c>
      <c r="D61" s="167" t="s">
        <v>1119</v>
      </c>
    </row>
    <row r="62" ht="21.75" customHeight="1" spans="1:4">
      <c r="A62" s="175" t="s">
        <v>1120</v>
      </c>
      <c r="B62" s="165" t="s">
        <v>1121</v>
      </c>
      <c r="C62" s="171">
        <v>150</v>
      </c>
      <c r="D62" s="167" t="s">
        <v>1122</v>
      </c>
    </row>
    <row r="63" ht="22.5" customHeight="1" spans="1:4">
      <c r="A63" s="169" t="s">
        <v>1123</v>
      </c>
      <c r="B63" s="165" t="s">
        <v>1124</v>
      </c>
      <c r="C63" s="166">
        <v>28.5</v>
      </c>
      <c r="D63" s="167" t="s">
        <v>1125</v>
      </c>
    </row>
    <row r="64" ht="22.5" customHeight="1" spans="1:4">
      <c r="A64" s="174"/>
      <c r="B64" s="165" t="s">
        <v>1126</v>
      </c>
      <c r="C64" s="166">
        <v>35</v>
      </c>
      <c r="D64" s="167" t="s">
        <v>1125</v>
      </c>
    </row>
    <row r="65" ht="30" customHeight="1" spans="1:4">
      <c r="A65" s="174"/>
      <c r="B65" s="165" t="s">
        <v>1127</v>
      </c>
      <c r="C65" s="166">
        <v>120</v>
      </c>
      <c r="D65" s="167" t="s">
        <v>1125</v>
      </c>
    </row>
    <row r="66" ht="22.5" customHeight="1" spans="1:4">
      <c r="A66" s="174"/>
      <c r="B66" s="165" t="s">
        <v>1128</v>
      </c>
      <c r="C66" s="166">
        <v>276.73</v>
      </c>
      <c r="D66" s="167" t="s">
        <v>1129</v>
      </c>
    </row>
    <row r="67" ht="22.5" customHeight="1" spans="1:4">
      <c r="A67" s="174"/>
      <c r="B67" s="165" t="s">
        <v>1130</v>
      </c>
      <c r="C67" s="166">
        <v>1000</v>
      </c>
      <c r="D67" s="167" t="s">
        <v>1131</v>
      </c>
    </row>
    <row r="68" ht="22.5" customHeight="1" spans="1:4">
      <c r="A68" s="174"/>
      <c r="B68" s="165" t="s">
        <v>1132</v>
      </c>
      <c r="C68" s="166">
        <v>273</v>
      </c>
      <c r="D68" s="167"/>
    </row>
    <row r="69" ht="22.5" customHeight="1" spans="1:4">
      <c r="A69" s="173"/>
      <c r="B69" s="165" t="s">
        <v>1133</v>
      </c>
      <c r="C69" s="166">
        <v>1000</v>
      </c>
      <c r="D69" s="167"/>
    </row>
    <row r="70" ht="22.5" customHeight="1" spans="1:4">
      <c r="A70" s="169" t="s">
        <v>1134</v>
      </c>
      <c r="B70" s="165" t="s">
        <v>1135</v>
      </c>
      <c r="C70" s="166">
        <v>180.16</v>
      </c>
      <c r="D70" s="167" t="s">
        <v>1136</v>
      </c>
    </row>
    <row r="71" ht="22.5" customHeight="1" spans="1:4">
      <c r="A71" s="174"/>
      <c r="B71" s="165" t="s">
        <v>1137</v>
      </c>
      <c r="C71" s="166">
        <v>16.11</v>
      </c>
      <c r="D71" s="167" t="s">
        <v>1138</v>
      </c>
    </row>
    <row r="72" ht="22.5" customHeight="1" spans="1:4">
      <c r="A72" s="174"/>
      <c r="B72" s="165" t="s">
        <v>1139</v>
      </c>
      <c r="C72" s="166">
        <v>10.71</v>
      </c>
      <c r="D72" s="167" t="s">
        <v>1140</v>
      </c>
    </row>
    <row r="73" ht="22.5" customHeight="1" spans="1:4">
      <c r="A73" s="174"/>
      <c r="B73" s="165" t="s">
        <v>1141</v>
      </c>
      <c r="C73" s="166">
        <v>31.5</v>
      </c>
      <c r="D73" s="167" t="s">
        <v>1142</v>
      </c>
    </row>
    <row r="74" ht="22.5" customHeight="1" spans="1:4">
      <c r="A74" s="174"/>
      <c r="B74" s="165" t="s">
        <v>1143</v>
      </c>
      <c r="C74" s="166">
        <v>3.24</v>
      </c>
      <c r="D74" s="167" t="s">
        <v>1144</v>
      </c>
    </row>
    <row r="75" ht="22.5" customHeight="1" spans="1:4">
      <c r="A75" s="173"/>
      <c r="B75" s="165" t="s">
        <v>1145</v>
      </c>
      <c r="C75" s="166">
        <v>23.93</v>
      </c>
      <c r="D75" s="167" t="s">
        <v>1144</v>
      </c>
    </row>
    <row r="76" ht="24" spans="1:4">
      <c r="A76" s="169" t="s">
        <v>597</v>
      </c>
      <c r="B76" s="165" t="s">
        <v>1146</v>
      </c>
      <c r="C76" s="166">
        <v>289.85</v>
      </c>
      <c r="D76" s="167" t="s">
        <v>1147</v>
      </c>
    </row>
    <row r="77" ht="21.75" customHeight="1" spans="1:4">
      <c r="A77" s="174"/>
      <c r="B77" s="165" t="s">
        <v>1148</v>
      </c>
      <c r="C77" s="166">
        <v>3.6</v>
      </c>
      <c r="D77" s="167" t="s">
        <v>1149</v>
      </c>
    </row>
    <row r="78" ht="24" spans="1:4">
      <c r="A78" s="173"/>
      <c r="B78" s="165" t="s">
        <v>1150</v>
      </c>
      <c r="C78" s="166">
        <v>39</v>
      </c>
      <c r="D78" s="167" t="s">
        <v>1151</v>
      </c>
    </row>
    <row r="79" ht="20.25" customHeight="1" spans="1:4">
      <c r="A79" s="169" t="s">
        <v>584</v>
      </c>
      <c r="B79" s="165" t="s">
        <v>1152</v>
      </c>
      <c r="C79" s="166">
        <v>11.74</v>
      </c>
      <c r="D79" s="167" t="s">
        <v>1153</v>
      </c>
    </row>
    <row r="80" ht="21.75" customHeight="1" spans="1:4">
      <c r="A80" s="173"/>
      <c r="B80" s="165" t="s">
        <v>1154</v>
      </c>
      <c r="C80" s="166">
        <v>5</v>
      </c>
      <c r="D80" s="167" t="s">
        <v>1153</v>
      </c>
    </row>
    <row r="81" ht="24.75" customHeight="1" spans="1:4">
      <c r="A81" s="175" t="s">
        <v>459</v>
      </c>
      <c r="B81" s="165" t="s">
        <v>1155</v>
      </c>
      <c r="C81" s="171">
        <v>2009</v>
      </c>
      <c r="D81" s="167" t="s">
        <v>1156</v>
      </c>
    </row>
    <row r="82" ht="21.75" customHeight="1" spans="1:4">
      <c r="A82" s="169" t="s">
        <v>1157</v>
      </c>
      <c r="B82" s="165" t="s">
        <v>1158</v>
      </c>
      <c r="C82" s="166">
        <v>140</v>
      </c>
      <c r="D82" s="167" t="s">
        <v>1159</v>
      </c>
    </row>
    <row r="83" ht="21" customHeight="1" spans="1:4">
      <c r="A83" s="173"/>
      <c r="B83" s="165" t="s">
        <v>1160</v>
      </c>
      <c r="C83" s="166">
        <v>167</v>
      </c>
      <c r="D83" s="167" t="s">
        <v>1161</v>
      </c>
    </row>
    <row r="84" ht="15.75" customHeight="1" spans="1:4">
      <c r="A84" s="169" t="s">
        <v>511</v>
      </c>
      <c r="B84" s="165" t="s">
        <v>1162</v>
      </c>
      <c r="C84" s="166">
        <v>1212.81</v>
      </c>
      <c r="D84" s="167" t="s">
        <v>1163</v>
      </c>
    </row>
    <row r="85" ht="15.75" customHeight="1" spans="1:4">
      <c r="A85" s="174"/>
      <c r="B85" s="165" t="s">
        <v>1164</v>
      </c>
      <c r="C85" s="166">
        <v>51.12</v>
      </c>
      <c r="D85" s="167" t="s">
        <v>1163</v>
      </c>
    </row>
    <row r="86" ht="15.75" customHeight="1" spans="1:4">
      <c r="A86" s="174"/>
      <c r="B86" s="165" t="s">
        <v>517</v>
      </c>
      <c r="C86" s="166">
        <v>44.1</v>
      </c>
      <c r="D86" s="167" t="s">
        <v>1165</v>
      </c>
    </row>
    <row r="87" ht="15.75" customHeight="1" spans="1:4">
      <c r="A87" s="174"/>
      <c r="B87" s="165" t="s">
        <v>1166</v>
      </c>
      <c r="C87" s="166">
        <v>93.63</v>
      </c>
      <c r="D87" s="167" t="s">
        <v>1167</v>
      </c>
    </row>
    <row r="88" ht="15.75" customHeight="1" spans="1:4">
      <c r="A88" s="174"/>
      <c r="B88" s="165" t="s">
        <v>1168</v>
      </c>
      <c r="C88" s="166">
        <v>16.31</v>
      </c>
      <c r="D88" s="167" t="s">
        <v>1169</v>
      </c>
    </row>
    <row r="89" ht="15.75" customHeight="1" spans="1:4">
      <c r="A89" s="174"/>
      <c r="B89" s="165" t="s">
        <v>1170</v>
      </c>
      <c r="C89" s="166">
        <v>33</v>
      </c>
      <c r="D89" s="167" t="s">
        <v>1171</v>
      </c>
    </row>
    <row r="90" ht="15.75" customHeight="1" spans="1:4">
      <c r="A90" s="174"/>
      <c r="B90" s="165" t="s">
        <v>517</v>
      </c>
      <c r="C90" s="166">
        <v>6.3</v>
      </c>
      <c r="D90" s="167" t="s">
        <v>1172</v>
      </c>
    </row>
    <row r="91" ht="15.75" customHeight="1" spans="1:4">
      <c r="A91" s="173"/>
      <c r="B91" s="165" t="s">
        <v>1173</v>
      </c>
      <c r="C91" s="166">
        <v>0.69</v>
      </c>
      <c r="D91" s="167" t="s">
        <v>1174</v>
      </c>
    </row>
    <row r="92" ht="24" customHeight="1" spans="1:4">
      <c r="A92" s="169" t="s">
        <v>1175</v>
      </c>
      <c r="B92" s="165" t="s">
        <v>1150</v>
      </c>
      <c r="C92" s="166">
        <v>1759.17</v>
      </c>
      <c r="D92" s="167" t="s">
        <v>1176</v>
      </c>
    </row>
    <row r="93" ht="24" customHeight="1" spans="1:4">
      <c r="A93" s="174"/>
      <c r="B93" s="165" t="s">
        <v>1177</v>
      </c>
      <c r="C93" s="166">
        <v>109</v>
      </c>
      <c r="D93" s="167" t="s">
        <v>1178</v>
      </c>
    </row>
    <row r="94" ht="24" customHeight="1" spans="1:4">
      <c r="A94" s="174"/>
      <c r="B94" s="165" t="s">
        <v>1179</v>
      </c>
      <c r="C94" s="166">
        <v>258.2</v>
      </c>
      <c r="D94" s="167" t="s">
        <v>1180</v>
      </c>
    </row>
    <row r="95" ht="24" customHeight="1" spans="1:4">
      <c r="A95" s="174"/>
      <c r="B95" s="165" t="s">
        <v>1181</v>
      </c>
      <c r="C95" s="166">
        <v>184.4</v>
      </c>
      <c r="D95" s="167" t="s">
        <v>1182</v>
      </c>
    </row>
    <row r="96" ht="24" customHeight="1" spans="1:4">
      <c r="A96" s="174"/>
      <c r="B96" s="165" t="s">
        <v>1183</v>
      </c>
      <c r="C96" s="166">
        <v>186.6</v>
      </c>
      <c r="D96" s="167" t="s">
        <v>1182</v>
      </c>
    </row>
    <row r="97" ht="24" customHeight="1" spans="1:4">
      <c r="A97" s="174"/>
      <c r="B97" s="165" t="s">
        <v>1184</v>
      </c>
      <c r="C97" s="166">
        <v>5.76</v>
      </c>
      <c r="D97" s="167" t="s">
        <v>1185</v>
      </c>
    </row>
    <row r="98" ht="24" customHeight="1" spans="1:4">
      <c r="A98" s="174"/>
      <c r="B98" s="165" t="s">
        <v>1186</v>
      </c>
      <c r="C98" s="166">
        <v>37.2</v>
      </c>
      <c r="D98" s="167" t="s">
        <v>1187</v>
      </c>
    </row>
    <row r="99" ht="24" customHeight="1" spans="1:4">
      <c r="A99" s="174"/>
      <c r="B99" s="165" t="s">
        <v>1188</v>
      </c>
      <c r="C99" s="166">
        <v>130</v>
      </c>
      <c r="D99" s="167" t="s">
        <v>1185</v>
      </c>
    </row>
    <row r="100" ht="24" customHeight="1" spans="1:4">
      <c r="A100" s="173"/>
      <c r="B100" s="165" t="s">
        <v>1189</v>
      </c>
      <c r="C100" s="166">
        <v>77</v>
      </c>
      <c r="D100" s="167" t="s">
        <v>1190</v>
      </c>
    </row>
    <row r="101" ht="24" customHeight="1" spans="1:4">
      <c r="A101" s="175" t="s">
        <v>485</v>
      </c>
      <c r="B101" s="165" t="s">
        <v>1191</v>
      </c>
      <c r="C101" s="171">
        <v>20</v>
      </c>
      <c r="D101" s="167" t="s">
        <v>1192</v>
      </c>
    </row>
    <row r="102" ht="36" spans="1:4">
      <c r="A102" s="175" t="s">
        <v>1193</v>
      </c>
      <c r="B102" s="165" t="s">
        <v>1194</v>
      </c>
      <c r="C102" s="166">
        <v>85</v>
      </c>
      <c r="D102" s="167" t="s">
        <v>1195</v>
      </c>
    </row>
    <row r="103" ht="38.25" customHeight="1" spans="1:4">
      <c r="A103" s="169" t="s">
        <v>637</v>
      </c>
      <c r="B103" s="179" t="s">
        <v>1196</v>
      </c>
      <c r="C103" s="136">
        <v>351</v>
      </c>
      <c r="D103" s="180" t="s">
        <v>1197</v>
      </c>
    </row>
    <row r="104" ht="33" customHeight="1" spans="1:4">
      <c r="A104" s="174"/>
      <c r="B104" s="179" t="s">
        <v>1198</v>
      </c>
      <c r="C104" s="136">
        <v>641</v>
      </c>
      <c r="D104" s="180" t="s">
        <v>1199</v>
      </c>
    </row>
    <row r="105" ht="33.75" customHeight="1" spans="1:4">
      <c r="A105" s="174"/>
      <c r="B105" s="179" t="s">
        <v>1200</v>
      </c>
      <c r="C105" s="136">
        <v>2557</v>
      </c>
      <c r="D105" s="180" t="s">
        <v>1199</v>
      </c>
    </row>
    <row r="106" ht="24" spans="1:4">
      <c r="A106" s="174"/>
      <c r="B106" s="179" t="s">
        <v>1201</v>
      </c>
      <c r="C106" s="136">
        <v>1708</v>
      </c>
      <c r="D106" s="180" t="s">
        <v>1202</v>
      </c>
    </row>
    <row r="107" ht="26.25" customHeight="1" spans="1:4">
      <c r="A107" s="174"/>
      <c r="B107" s="179" t="s">
        <v>1203</v>
      </c>
      <c r="C107" s="136">
        <v>294</v>
      </c>
      <c r="D107" s="180" t="s">
        <v>1204</v>
      </c>
    </row>
    <row r="108" ht="24" customHeight="1" spans="1:4">
      <c r="A108" s="174"/>
      <c r="B108" s="179" t="s">
        <v>1205</v>
      </c>
      <c r="C108" s="136">
        <v>276</v>
      </c>
      <c r="D108" s="180" t="s">
        <v>1206</v>
      </c>
    </row>
    <row r="109" ht="24" spans="1:4">
      <c r="A109" s="174"/>
      <c r="B109" s="179" t="s">
        <v>1207</v>
      </c>
      <c r="C109" s="136">
        <v>708</v>
      </c>
      <c r="D109" s="180" t="s">
        <v>1208</v>
      </c>
    </row>
    <row r="110" ht="24" spans="1:4">
      <c r="A110" s="174"/>
      <c r="B110" s="179" t="s">
        <v>1209</v>
      </c>
      <c r="C110" s="136">
        <v>118.4</v>
      </c>
      <c r="D110" s="180" t="s">
        <v>1210</v>
      </c>
    </row>
    <row r="111" ht="24" spans="1:4">
      <c r="A111" s="174"/>
      <c r="B111" s="179" t="s">
        <v>1211</v>
      </c>
      <c r="C111" s="136">
        <v>1046</v>
      </c>
      <c r="D111" s="180" t="s">
        <v>1212</v>
      </c>
    </row>
    <row r="112" ht="24" spans="1:4">
      <c r="A112" s="174"/>
      <c r="B112" s="179" t="s">
        <v>1213</v>
      </c>
      <c r="C112" s="136">
        <v>96</v>
      </c>
      <c r="D112" s="180" t="s">
        <v>1214</v>
      </c>
    </row>
    <row r="113" ht="24" spans="1:4">
      <c r="A113" s="174"/>
      <c r="B113" s="179" t="s">
        <v>1215</v>
      </c>
      <c r="C113" s="136">
        <v>35</v>
      </c>
      <c r="D113" s="180" t="s">
        <v>1216</v>
      </c>
    </row>
    <row r="114" ht="18.75" customHeight="1" spans="1:4">
      <c r="A114" s="174"/>
      <c r="B114" s="179" t="s">
        <v>1217</v>
      </c>
      <c r="C114" s="136">
        <v>8.32</v>
      </c>
      <c r="D114" s="180" t="s">
        <v>1218</v>
      </c>
    </row>
    <row r="115" ht="20.25" customHeight="1" spans="1:4">
      <c r="A115" s="174"/>
      <c r="B115" s="179" t="s">
        <v>1219</v>
      </c>
      <c r="C115" s="136">
        <v>43</v>
      </c>
      <c r="D115" s="180" t="s">
        <v>1220</v>
      </c>
    </row>
    <row r="116" ht="24" spans="1:4">
      <c r="A116" s="174"/>
      <c r="B116" s="179" t="s">
        <v>1221</v>
      </c>
      <c r="C116" s="136">
        <v>73</v>
      </c>
      <c r="D116" s="180" t="s">
        <v>1222</v>
      </c>
    </row>
    <row r="117" ht="21" customHeight="1" spans="1:4">
      <c r="A117" s="174"/>
      <c r="B117" s="179" t="s">
        <v>1223</v>
      </c>
      <c r="C117" s="136">
        <v>9.9</v>
      </c>
      <c r="D117" s="180" t="s">
        <v>1224</v>
      </c>
    </row>
    <row r="118" ht="31.5" customHeight="1" spans="1:4">
      <c r="A118" s="174"/>
      <c r="B118" s="179" t="s">
        <v>1225</v>
      </c>
      <c r="C118" s="136">
        <v>10.5</v>
      </c>
      <c r="D118" s="180" t="s">
        <v>1226</v>
      </c>
    </row>
    <row r="119" ht="28.5" customHeight="1" spans="1:4">
      <c r="A119" s="174" t="s">
        <v>637</v>
      </c>
      <c r="B119" s="179" t="s">
        <v>1227</v>
      </c>
      <c r="C119" s="136">
        <v>15</v>
      </c>
      <c r="D119" s="180" t="s">
        <v>1228</v>
      </c>
    </row>
    <row r="120" ht="28.5" customHeight="1" spans="1:4">
      <c r="A120" s="174"/>
      <c r="B120" s="179" t="s">
        <v>1229</v>
      </c>
      <c r="C120" s="136">
        <v>39</v>
      </c>
      <c r="D120" s="180" t="s">
        <v>1230</v>
      </c>
    </row>
    <row r="121" ht="28.5" customHeight="1" spans="1:4">
      <c r="A121" s="174"/>
      <c r="B121" s="179" t="s">
        <v>1231</v>
      </c>
      <c r="C121" s="136">
        <v>964</v>
      </c>
      <c r="D121" s="180" t="s">
        <v>1232</v>
      </c>
    </row>
    <row r="122" ht="28.5" customHeight="1" spans="1:4">
      <c r="A122" s="174"/>
      <c r="B122" s="179" t="s">
        <v>1233</v>
      </c>
      <c r="C122" s="136">
        <v>216</v>
      </c>
      <c r="D122" s="180" t="s">
        <v>1234</v>
      </c>
    </row>
    <row r="123" ht="28.5" customHeight="1" spans="1:4">
      <c r="A123" s="174"/>
      <c r="B123" s="179" t="s">
        <v>1235</v>
      </c>
      <c r="C123" s="136">
        <v>92</v>
      </c>
      <c r="D123" s="180" t="s">
        <v>1234</v>
      </c>
    </row>
    <row r="124" ht="28.5" customHeight="1" spans="1:4">
      <c r="A124" s="174"/>
      <c r="B124" s="179" t="s">
        <v>1236</v>
      </c>
      <c r="C124" s="136">
        <v>304</v>
      </c>
      <c r="D124" s="180" t="s">
        <v>1237</v>
      </c>
    </row>
    <row r="125" ht="28.5" customHeight="1" spans="1:4">
      <c r="A125" s="174"/>
      <c r="B125" s="179" t="s">
        <v>1238</v>
      </c>
      <c r="C125" s="136">
        <v>460</v>
      </c>
      <c r="D125" s="180" t="s">
        <v>1239</v>
      </c>
    </row>
    <row r="126" ht="28.5" customHeight="1" spans="1:4">
      <c r="A126" s="174"/>
      <c r="B126" s="179" t="s">
        <v>1240</v>
      </c>
      <c r="C126" s="136">
        <v>768</v>
      </c>
      <c r="D126" s="180" t="s">
        <v>1241</v>
      </c>
    </row>
    <row r="127" ht="28.5" customHeight="1" spans="1:4">
      <c r="A127" s="173"/>
      <c r="B127" s="179" t="s">
        <v>1242</v>
      </c>
      <c r="C127" s="136">
        <v>150</v>
      </c>
      <c r="D127" s="180" t="s">
        <v>1243</v>
      </c>
    </row>
    <row r="128" ht="24.75" customHeight="1" spans="1:4">
      <c r="A128" s="169" t="s">
        <v>1244</v>
      </c>
      <c r="B128" s="165" t="s">
        <v>1245</v>
      </c>
      <c r="C128" s="166">
        <v>41.2</v>
      </c>
      <c r="D128" s="167" t="s">
        <v>1246</v>
      </c>
    </row>
    <row r="129" ht="24.75" customHeight="1" spans="1:4">
      <c r="A129" s="174"/>
      <c r="B129" s="165" t="s">
        <v>1247</v>
      </c>
      <c r="C129" s="166">
        <v>5.1</v>
      </c>
      <c r="D129" s="167" t="s">
        <v>1248</v>
      </c>
    </row>
    <row r="130" ht="24.75" customHeight="1" spans="1:4">
      <c r="A130" s="173"/>
      <c r="B130" s="165" t="s">
        <v>1249</v>
      </c>
      <c r="C130" s="166">
        <v>20</v>
      </c>
      <c r="D130" s="167" t="s">
        <v>1246</v>
      </c>
    </row>
    <row r="131" ht="24.75" customHeight="1" spans="1:4">
      <c r="A131" s="175" t="s">
        <v>604</v>
      </c>
      <c r="B131" s="165" t="s">
        <v>1250</v>
      </c>
      <c r="C131" s="166">
        <v>18.4</v>
      </c>
      <c r="D131" s="167" t="s">
        <v>1251</v>
      </c>
    </row>
    <row r="132" ht="24.75" customHeight="1" spans="1:4">
      <c r="A132" s="175" t="s">
        <v>614</v>
      </c>
      <c r="B132" s="165" t="s">
        <v>1250</v>
      </c>
      <c r="C132" s="166">
        <v>18.4</v>
      </c>
      <c r="D132" s="167" t="s">
        <v>1252</v>
      </c>
    </row>
    <row r="133" ht="24.75" customHeight="1" spans="1:4">
      <c r="A133" s="169" t="s">
        <v>627</v>
      </c>
      <c r="B133" s="165" t="s">
        <v>1253</v>
      </c>
      <c r="C133" s="166">
        <v>300</v>
      </c>
      <c r="D133" s="167"/>
    </row>
    <row r="134" ht="24.75" customHeight="1" spans="1:4">
      <c r="A134" s="174"/>
      <c r="B134" s="165" t="s">
        <v>1254</v>
      </c>
      <c r="C134" s="166">
        <v>73.6</v>
      </c>
      <c r="D134" s="167" t="s">
        <v>1255</v>
      </c>
    </row>
    <row r="135" ht="24.75" customHeight="1" spans="1:4">
      <c r="A135" s="174"/>
      <c r="B135" s="165" t="s">
        <v>1256</v>
      </c>
      <c r="C135" s="166">
        <v>25</v>
      </c>
      <c r="D135" s="167"/>
    </row>
    <row r="136" ht="24.75" customHeight="1" spans="1:4">
      <c r="A136" s="174"/>
      <c r="B136" s="165" t="s">
        <v>1257</v>
      </c>
      <c r="C136" s="166">
        <v>185</v>
      </c>
      <c r="D136" s="167"/>
    </row>
    <row r="137" ht="24.75" customHeight="1" spans="1:4">
      <c r="A137" s="174"/>
      <c r="B137" s="165" t="s">
        <v>1258</v>
      </c>
      <c r="C137" s="166">
        <v>147</v>
      </c>
      <c r="D137" s="167" t="s">
        <v>1259</v>
      </c>
    </row>
    <row r="138" ht="24.75" customHeight="1" spans="1:4">
      <c r="A138" s="174"/>
      <c r="B138" s="165" t="s">
        <v>1260</v>
      </c>
      <c r="C138" s="166">
        <v>23</v>
      </c>
      <c r="D138" s="167"/>
    </row>
    <row r="139" ht="24.75" customHeight="1" spans="1:4">
      <c r="A139" s="173"/>
      <c r="B139" s="165" t="s">
        <v>1261</v>
      </c>
      <c r="C139" s="166">
        <v>33.2</v>
      </c>
      <c r="D139" s="167"/>
    </row>
    <row r="140" ht="33" customHeight="1" spans="1:4">
      <c r="A140" s="169" t="s">
        <v>770</v>
      </c>
      <c r="B140" s="165" t="s">
        <v>1262</v>
      </c>
      <c r="C140" s="166">
        <v>30</v>
      </c>
      <c r="D140" s="167" t="s">
        <v>1263</v>
      </c>
    </row>
    <row r="141" ht="33" customHeight="1" spans="1:4">
      <c r="A141" s="173"/>
      <c r="B141" s="165" t="s">
        <v>1264</v>
      </c>
      <c r="C141" s="166">
        <v>200</v>
      </c>
      <c r="D141" s="167" t="s">
        <v>1265</v>
      </c>
    </row>
    <row r="142" ht="24.75" customHeight="1" spans="1:4">
      <c r="A142" s="169" t="s">
        <v>784</v>
      </c>
      <c r="B142" s="165" t="s">
        <v>1266</v>
      </c>
      <c r="C142" s="166">
        <v>51</v>
      </c>
      <c r="D142" s="167" t="s">
        <v>1267</v>
      </c>
    </row>
    <row r="143" ht="24.75" customHeight="1" spans="1:4">
      <c r="A143" s="173"/>
      <c r="B143" s="165" t="s">
        <v>1268</v>
      </c>
      <c r="C143" s="166">
        <v>194</v>
      </c>
      <c r="D143" s="167" t="s">
        <v>1269</v>
      </c>
    </row>
    <row r="144" ht="24.75" customHeight="1" spans="1:4">
      <c r="A144" s="169" t="s">
        <v>789</v>
      </c>
      <c r="B144" s="165" t="s">
        <v>1270</v>
      </c>
      <c r="C144" s="166">
        <v>93.925</v>
      </c>
      <c r="D144" s="167" t="s">
        <v>1271</v>
      </c>
    </row>
    <row r="145" ht="24.75" customHeight="1" spans="1:4">
      <c r="A145" s="174"/>
      <c r="B145" s="165" t="s">
        <v>1272</v>
      </c>
      <c r="C145" s="166">
        <v>20</v>
      </c>
      <c r="D145" s="167" t="s">
        <v>1273</v>
      </c>
    </row>
    <row r="146" ht="24.75" customHeight="1" spans="1:4">
      <c r="A146" s="173"/>
      <c r="B146" s="165" t="s">
        <v>1274</v>
      </c>
      <c r="C146" s="166">
        <v>280</v>
      </c>
      <c r="D146" s="167" t="s">
        <v>1275</v>
      </c>
    </row>
    <row r="147" ht="28.5" customHeight="1" spans="1:4">
      <c r="A147" s="169" t="s">
        <v>798</v>
      </c>
      <c r="B147" s="165" t="s">
        <v>1276</v>
      </c>
      <c r="C147" s="166">
        <v>3520</v>
      </c>
      <c r="D147" s="181" t="s">
        <v>1277</v>
      </c>
    </row>
    <row r="148" ht="28.5" customHeight="1" spans="1:4">
      <c r="A148" s="174"/>
      <c r="B148" s="165" t="s">
        <v>1278</v>
      </c>
      <c r="C148" s="166">
        <v>60</v>
      </c>
      <c r="D148" s="167" t="s">
        <v>1279</v>
      </c>
    </row>
    <row r="149" ht="28.5" customHeight="1" spans="1:4">
      <c r="A149" s="174"/>
      <c r="B149" s="165" t="s">
        <v>1280</v>
      </c>
      <c r="C149" s="166">
        <v>20</v>
      </c>
      <c r="D149" s="167" t="s">
        <v>1281</v>
      </c>
    </row>
    <row r="150" ht="28.5" customHeight="1" spans="1:4">
      <c r="A150" s="174"/>
      <c r="B150" s="165" t="s">
        <v>1282</v>
      </c>
      <c r="C150" s="166">
        <v>70</v>
      </c>
      <c r="D150" s="167" t="s">
        <v>1283</v>
      </c>
    </row>
    <row r="151" ht="28.5" customHeight="1" spans="1:4">
      <c r="A151" s="174"/>
      <c r="B151" s="165" t="s">
        <v>1284</v>
      </c>
      <c r="C151" s="166">
        <v>43</v>
      </c>
      <c r="D151" s="167" t="s">
        <v>1285</v>
      </c>
    </row>
    <row r="152" ht="28.5" customHeight="1" spans="1:4">
      <c r="A152" s="174"/>
      <c r="B152" s="165" t="s">
        <v>1286</v>
      </c>
      <c r="C152" s="166">
        <v>3000</v>
      </c>
      <c r="D152" s="167" t="s">
        <v>1287</v>
      </c>
    </row>
    <row r="153" ht="28.5" customHeight="1" spans="1:4">
      <c r="A153" s="174"/>
      <c r="B153" s="165" t="s">
        <v>1288</v>
      </c>
      <c r="C153" s="166">
        <v>326</v>
      </c>
      <c r="D153" s="167" t="s">
        <v>1289</v>
      </c>
    </row>
    <row r="154" ht="28.5" customHeight="1" spans="1:4">
      <c r="A154" s="174"/>
      <c r="B154" s="165" t="s">
        <v>1290</v>
      </c>
      <c r="C154" s="166">
        <v>102</v>
      </c>
      <c r="D154" s="167" t="s">
        <v>1289</v>
      </c>
    </row>
    <row r="155" ht="28.5" customHeight="1" spans="1:4">
      <c r="A155" s="174"/>
      <c r="B155" s="165" t="s">
        <v>1291</v>
      </c>
      <c r="C155" s="166">
        <v>130</v>
      </c>
      <c r="D155" s="167" t="s">
        <v>1292</v>
      </c>
    </row>
    <row r="156" ht="28.5" customHeight="1" spans="1:4">
      <c r="A156" s="174"/>
      <c r="B156" s="165" t="s">
        <v>1293</v>
      </c>
      <c r="C156" s="166">
        <v>2710</v>
      </c>
      <c r="D156" s="167" t="s">
        <v>1294</v>
      </c>
    </row>
    <row r="157" ht="28.5" customHeight="1" spans="1:4">
      <c r="A157" s="174"/>
      <c r="B157" s="165" t="s">
        <v>1295</v>
      </c>
      <c r="C157" s="166">
        <v>770</v>
      </c>
      <c r="D157" s="167" t="s">
        <v>1296</v>
      </c>
    </row>
    <row r="158" ht="28.5" customHeight="1" spans="1:4">
      <c r="A158" s="173"/>
      <c r="B158" s="165" t="s">
        <v>1297</v>
      </c>
      <c r="C158" s="166">
        <v>180</v>
      </c>
      <c r="D158" s="167" t="s">
        <v>1287</v>
      </c>
    </row>
    <row r="159" ht="28.5" customHeight="1" spans="1:4">
      <c r="A159" s="169" t="s">
        <v>1298</v>
      </c>
      <c r="B159" s="165" t="s">
        <v>1299</v>
      </c>
      <c r="C159" s="166">
        <v>8307</v>
      </c>
      <c r="D159" s="167" t="s">
        <v>1300</v>
      </c>
    </row>
    <row r="160" ht="28.5" customHeight="1" spans="1:4">
      <c r="A160" s="174"/>
      <c r="B160" s="165" t="s">
        <v>1301</v>
      </c>
      <c r="C160" s="166">
        <v>30720</v>
      </c>
      <c r="D160" s="167" t="s">
        <v>1302</v>
      </c>
    </row>
    <row r="161" ht="28.5" customHeight="1" spans="1:4">
      <c r="A161" s="174"/>
      <c r="B161" s="165" t="s">
        <v>1303</v>
      </c>
      <c r="C161" s="166">
        <v>7936</v>
      </c>
      <c r="D161" s="167" t="s">
        <v>1304</v>
      </c>
    </row>
    <row r="162" ht="28.5" customHeight="1" spans="1:4">
      <c r="A162" s="174"/>
      <c r="B162" s="165" t="s">
        <v>1305</v>
      </c>
      <c r="C162" s="166">
        <v>7840</v>
      </c>
      <c r="D162" s="167" t="s">
        <v>1306</v>
      </c>
    </row>
    <row r="163" ht="28.5" customHeight="1" spans="1:4">
      <c r="A163" s="174"/>
      <c r="B163" s="165" t="s">
        <v>1307</v>
      </c>
      <c r="C163" s="166">
        <v>3670</v>
      </c>
      <c r="D163" s="167" t="s">
        <v>1308</v>
      </c>
    </row>
    <row r="164" ht="28.5" customHeight="1" spans="1:4">
      <c r="A164" s="174"/>
      <c r="B164" s="165" t="s">
        <v>1309</v>
      </c>
      <c r="C164" s="166">
        <v>2064</v>
      </c>
      <c r="D164" s="167" t="s">
        <v>1310</v>
      </c>
    </row>
    <row r="165" ht="28.5" customHeight="1" spans="1:4">
      <c r="A165" s="174"/>
      <c r="B165" s="165" t="s">
        <v>1311</v>
      </c>
      <c r="C165" s="166">
        <v>2000</v>
      </c>
      <c r="D165" s="167" t="s">
        <v>1312</v>
      </c>
    </row>
    <row r="166" ht="28.5" customHeight="1" spans="1:4">
      <c r="A166" s="174"/>
      <c r="B166" s="165" t="s">
        <v>1313</v>
      </c>
      <c r="C166" s="166">
        <v>100</v>
      </c>
      <c r="D166" s="167" t="s">
        <v>1312</v>
      </c>
    </row>
    <row r="167" ht="28.5" customHeight="1" spans="1:4">
      <c r="A167" s="173"/>
      <c r="B167" s="165" t="s">
        <v>1314</v>
      </c>
      <c r="C167" s="166">
        <v>120</v>
      </c>
      <c r="D167" s="167" t="s">
        <v>1312</v>
      </c>
    </row>
    <row r="168" ht="28.5" customHeight="1" spans="1:4">
      <c r="A168" s="175" t="s">
        <v>821</v>
      </c>
      <c r="B168" s="165" t="s">
        <v>1315</v>
      </c>
      <c r="C168" s="166">
        <v>190.2</v>
      </c>
      <c r="D168" s="167" t="s">
        <v>1316</v>
      </c>
    </row>
    <row r="169" ht="28.5" customHeight="1" spans="1:4">
      <c r="A169" s="169" t="s">
        <v>825</v>
      </c>
      <c r="B169" s="182" t="s">
        <v>1317</v>
      </c>
      <c r="C169" s="166">
        <v>20</v>
      </c>
      <c r="D169" s="167" t="s">
        <v>1318</v>
      </c>
    </row>
    <row r="170" ht="28.5" customHeight="1" spans="1:4">
      <c r="A170" s="174"/>
      <c r="B170" s="183" t="s">
        <v>1319</v>
      </c>
      <c r="C170" s="166">
        <v>666.66</v>
      </c>
      <c r="D170" s="167" t="s">
        <v>1320</v>
      </c>
    </row>
    <row r="171" ht="28.5" customHeight="1" spans="1:4">
      <c r="A171" s="174"/>
      <c r="B171" s="182" t="s">
        <v>1321</v>
      </c>
      <c r="C171" s="166">
        <v>383</v>
      </c>
      <c r="D171" s="167" t="s">
        <v>1320</v>
      </c>
    </row>
    <row r="172" ht="28.5" customHeight="1" spans="1:4">
      <c r="A172" s="174"/>
      <c r="B172" s="183" t="s">
        <v>1319</v>
      </c>
      <c r="C172" s="166">
        <v>446</v>
      </c>
      <c r="D172" s="167" t="s">
        <v>1322</v>
      </c>
    </row>
    <row r="173" ht="28.5" customHeight="1" spans="1:4">
      <c r="A173" s="173"/>
      <c r="B173" s="182" t="s">
        <v>1323</v>
      </c>
      <c r="C173" s="166">
        <v>6</v>
      </c>
      <c r="D173" s="184" t="s">
        <v>1324</v>
      </c>
    </row>
    <row r="174" ht="28.5" customHeight="1" spans="1:3">
      <c r="A174" s="169" t="s">
        <v>1325</v>
      </c>
      <c r="B174" s="182" t="s">
        <v>1326</v>
      </c>
      <c r="C174" s="166">
        <v>180</v>
      </c>
    </row>
    <row r="175" ht="28.5" customHeight="1" spans="1:3">
      <c r="A175" s="174"/>
      <c r="B175" s="182" t="s">
        <v>1327</v>
      </c>
      <c r="C175" s="166">
        <v>4511</v>
      </c>
    </row>
    <row r="176" ht="28.5" customHeight="1" spans="1:3">
      <c r="A176" s="174"/>
      <c r="B176" s="182" t="s">
        <v>1328</v>
      </c>
      <c r="C176" s="166">
        <v>46758</v>
      </c>
    </row>
    <row r="177" ht="28.5" customHeight="1" spans="1:3">
      <c r="A177" s="174"/>
      <c r="B177" s="182" t="s">
        <v>1329</v>
      </c>
      <c r="C177" s="166">
        <v>10125</v>
      </c>
    </row>
    <row r="178" ht="28.5" customHeight="1" spans="1:3">
      <c r="A178" s="174"/>
      <c r="B178" s="182" t="s">
        <v>1330</v>
      </c>
      <c r="C178" s="166">
        <v>9155</v>
      </c>
    </row>
    <row r="179" ht="28.5" customHeight="1" spans="1:3">
      <c r="A179" s="174"/>
      <c r="B179" s="182" t="s">
        <v>1331</v>
      </c>
      <c r="C179" s="166">
        <v>14306</v>
      </c>
    </row>
    <row r="180" ht="28.5" customHeight="1" spans="1:3">
      <c r="A180" s="174"/>
      <c r="B180" s="182" t="s">
        <v>1332</v>
      </c>
      <c r="C180" s="166">
        <v>15150</v>
      </c>
    </row>
    <row r="181" ht="28.5" customHeight="1" spans="1:3">
      <c r="A181" s="81" t="s">
        <v>1333</v>
      </c>
      <c r="B181" s="185"/>
      <c r="C181" s="166">
        <f>SUM(C5:C180)</f>
        <v>238421.1093</v>
      </c>
    </row>
  </sheetData>
  <protectedRanges>
    <protectedRange sqref="B5:B6" name="区域1"/>
    <protectedRange sqref="C5:C6" name="区域1_1"/>
    <protectedRange sqref="D5:D6 D6" name="区域1_2"/>
    <protectedRange sqref="A7" name="区域1_3"/>
    <protectedRange sqref="B7:B8 B8" name="区域1_4"/>
    <protectedRange sqref="D7:D8 D8" name="区域1_5"/>
    <protectedRange sqref="A9" name="区域1_6"/>
    <protectedRange sqref="B9:B13 B10:B13 B10:B13 B11:B13 B12:B13 B13" name="区域1_7"/>
    <protectedRange sqref="C9:C13 C10:C13 C12:C13 C13" name="区域1_8"/>
    <protectedRange sqref="D9:D13 D10:D13 D11:D13 D12:D13 D13" name="区域1_9"/>
    <protectedRange sqref="B14" name="区域1_10"/>
    <protectedRange sqref="D14" name="区域1_11"/>
    <protectedRange sqref="A15" name="区域1_12"/>
    <protectedRange sqref="B15" name="区域1_13"/>
    <protectedRange sqref="D15" name="区域1_14"/>
    <protectedRange sqref="A16" name="区域1_15"/>
    <protectedRange sqref="B16:B17" name="区域1_16"/>
    <protectedRange sqref="C16:C17" name="区域1_17"/>
    <protectedRange sqref="D16:D17" name="区域1_18"/>
    <protectedRange sqref="A25" name="区域1_19"/>
    <protectedRange sqref="B25:B30" name="区域1_20"/>
    <protectedRange sqref="C25 C28:C30" name="区域1_21"/>
    <protectedRange sqref="C26:C27" name="区域1_22"/>
    <protectedRange sqref="D25:D30" name="区域1_23"/>
    <protectedRange sqref="A36 A36" name="区域1_1_1"/>
    <protectedRange sqref="B36 B36" name="区域1_1_2"/>
    <protectedRange sqref="B37:B39" name="区域1_2_1"/>
    <protectedRange sqref="B40" name="区域1_3_1"/>
    <protectedRange sqref="B41" name="区域1_4_1"/>
    <protectedRange sqref="C36 C36" name="区域1_1_3"/>
    <protectedRange sqref="C37:C39" name="区域1_2_2"/>
    <protectedRange sqref="C40" name="区域1_3_2"/>
    <protectedRange sqref="C41" name="区域1_4_2"/>
    <protectedRange sqref="D36" name="区域1_1_4"/>
    <protectedRange sqref="D37:D39" name="区域1_2_3"/>
    <protectedRange sqref="D40" name="区域1_3_3"/>
    <protectedRange sqref="D41" name="区域1_4_3"/>
    <protectedRange sqref="A42" name="区域1_24"/>
    <protectedRange sqref="B42:B46 B46 B46" name="区域1_25"/>
    <protectedRange sqref="C42:C46 C46 C46" name="区域1_26"/>
    <protectedRange sqref="D42:D46 D45:D46 D42:D43 D46 D43" name="区域1_27"/>
    <protectedRange sqref="A47" name="区域1_28"/>
    <protectedRange sqref="B47:B49 B47" name="区域1_29"/>
    <protectedRange sqref="C47 C47" name="区域1_30"/>
    <protectedRange sqref="C48:C49" name="区域1_31"/>
    <protectedRange sqref="D48:D49" name="区域1_32"/>
    <protectedRange sqref="A50" name="区域1_33"/>
    <protectedRange sqref="B50" name="区域1_34"/>
    <protectedRange sqref="C50" name="区域1_35"/>
    <protectedRange sqref="D50" name="区域1_36"/>
    <protectedRange sqref="A51 A51" name="区域1_37"/>
    <protectedRange sqref="B51:B52 B51" name="区域1_38"/>
    <protectedRange sqref="C51:C52 C51" name="区域1_39"/>
    <protectedRange sqref="D51:D52" name="区域1_40"/>
    <protectedRange sqref="A53" name="区域1_41"/>
    <protectedRange sqref="B53:B59" name="区域1_42"/>
    <protectedRange sqref="C53:C59" name="区域1_43"/>
    <protectedRange sqref="D53:D59 D55:D59" name="区域1_44"/>
    <protectedRange sqref="A60" name="区域1_45"/>
    <protectedRange sqref="B60:B61" name="区域1_46"/>
    <protectedRange sqref="C60:C61" name="区域1_47"/>
    <protectedRange sqref="D60:D61" name="区域1_48"/>
    <protectedRange sqref="A62" name="区域1_49"/>
    <protectedRange sqref="B62" name="区域1_50"/>
    <protectedRange sqref="D62" name="区域1_51"/>
    <protectedRange sqref="A63" name="区域1_52"/>
    <protectedRange sqref="B63:B69 B64 B69" name="区域1_53"/>
    <protectedRange sqref="C63:C69 C69" name="区域1_54"/>
    <protectedRange sqref="D63:D69 D64:D65 D68" name="区域1_55"/>
    <protectedRange sqref="A70" name="区域1_56"/>
    <protectedRange sqref="B70:B75" name="区域1_57"/>
    <protectedRange sqref="C70:C75" name="区域1_58"/>
    <protectedRange sqref="D70:D75" name="区域1_59"/>
    <protectedRange sqref="A76" name="区域1_60"/>
    <protectedRange sqref="B76:B78" name="区域1_61"/>
    <protectedRange sqref="C76:C78" name="区域1_62"/>
    <protectedRange sqref="D76:D78" name="区域1_63"/>
    <protectedRange sqref="A79" name="区域1_64"/>
    <protectedRange sqref="B79:B80" name="区域1_65"/>
    <protectedRange sqref="C79:C80" name="区域1_66"/>
    <protectedRange sqref="D79:D80" name="区域1_67"/>
    <protectedRange sqref="A81" name="区域1_68"/>
    <protectedRange sqref="B81" name="区域1_69"/>
    <protectedRange sqref="D81" name="区域1_70"/>
    <protectedRange sqref="A82" name="区域1_71"/>
    <protectedRange sqref="B82:B83" name="区域1_72"/>
    <protectedRange sqref="C82:C83" name="区域1_73"/>
    <protectedRange sqref="D82:D83" name="区域1_74"/>
    <protectedRange sqref="A84" name="区域1_75"/>
    <protectedRange sqref="B84:B91 B90" name="区域1_76"/>
    <protectedRange sqref="C84:C91" name="区域1_77"/>
    <protectedRange sqref="D84:D91 D86 D89:D91 D90:D91 D91" name="区域1_78"/>
    <protectedRange sqref="A92" name="区域1_2_4"/>
    <protectedRange sqref="B93:B98 B100" name="区域1_79"/>
    <protectedRange sqref="B99" name="区域1_1_5"/>
    <protectedRange sqref="B92" name="区域1_2_5"/>
    <protectedRange sqref="C93:C98 C100" name="区域1_80"/>
    <protectedRange sqref="C99" name="区域1_1_6"/>
    <protectedRange sqref="C92" name="区域1_2_6"/>
    <protectedRange sqref="D93:D98" name="区域1_81"/>
    <protectedRange sqref="D99:D100" name="区域1_1_7"/>
    <protectedRange sqref="D92" name="区域1_2_7"/>
    <protectedRange sqref="A101" name="区域1_82"/>
    <protectedRange sqref="B101" name="区域1_83"/>
    <protectedRange sqref="D101" name="区域1_84"/>
    <protectedRange sqref="A102 A102" name="区域1_85"/>
    <protectedRange sqref="B102 B102" name="区域1_86"/>
    <protectedRange sqref="C102 C102" name="区域1_87"/>
    <protectedRange sqref="D102" name="区域1_88"/>
    <protectedRange sqref="D102" name="区域1_1_8"/>
    <protectedRange sqref="A103" name="区域1_89"/>
    <protectedRange sqref="B107" name="区域1_1_9"/>
    <protectedRange sqref="B108" name="区域1_5_1"/>
    <protectedRange sqref="B109" name="区域1_7_1"/>
    <protectedRange sqref="B110" name="区域1_11_1"/>
    <protectedRange sqref="B111" name="区域1_16_1"/>
    <protectedRange sqref="B112" name="区域1_20_1"/>
    <protectedRange sqref="B113" name="区域1_24_1"/>
    <protectedRange sqref="B114" name="区域1_28_1"/>
    <protectedRange sqref="B115" name="区域1_31_1"/>
    <protectedRange sqref="B116" name="区域1_36_1"/>
    <protectedRange sqref="B117" name="区域1_37_1"/>
    <protectedRange sqref="B118" name="区域1_39_1"/>
    <protectedRange sqref="B119" name="区域1_43_1"/>
    <protectedRange sqref="C108" name="区域1_90"/>
    <protectedRange sqref="C107" name="区域1_3_4"/>
    <protectedRange sqref="C109" name="区域1_9_1"/>
    <protectedRange sqref="C110" name="区域1_13_1"/>
    <protectedRange sqref="C111" name="区域1_18_1"/>
    <protectedRange sqref="C112" name="区域1_22_1"/>
    <protectedRange sqref="C113" name="区域1_26_1"/>
    <protectedRange sqref="C114" name="区域1_30_1"/>
    <protectedRange sqref="C115" name="区域1_32_1"/>
    <protectedRange sqref="C118" name="区域1_41_1"/>
    <protectedRange sqref="C119" name="区域1_45_1"/>
    <protectedRange sqref="D107" name="区域1_4_4"/>
    <protectedRange sqref="D108" name="区域1_6_1"/>
    <protectedRange sqref="D109" name="区域1_10_1"/>
    <protectedRange sqref="D110" name="区域1_15_1"/>
    <protectedRange sqref="D111" name="区域1_19_1"/>
    <protectedRange sqref="D112" name="区域1_23_1"/>
    <protectedRange sqref="D113" name="区域1_27_1"/>
    <protectedRange sqref="D115" name="区域1_34_1"/>
    <protectedRange sqref="D114" name="区域1_35_1"/>
    <protectedRange sqref="D116" name="区域1_33_1"/>
    <protectedRange sqref="D117" name="区域1_38_1"/>
    <protectedRange sqref="D118" name="区域1_42_1"/>
    <protectedRange sqref="D119" name="区域1_46_1"/>
    <protectedRange sqref="A128" name="区域1_91"/>
    <protectedRange sqref="B128:B130" name="区域1_92"/>
    <protectedRange sqref="C128:C130" name="区域1_93"/>
    <protectedRange sqref="D130 D128:D130" name="区域1_94"/>
    <protectedRange sqref="A131" name="区域1_95"/>
    <protectedRange sqref="B131" name="区域1_96"/>
    <protectedRange sqref="C131" name="区域1_97"/>
    <protectedRange sqref="D131" name="区域1_98"/>
    <protectedRange sqref="A132" name="区域1_99"/>
    <protectedRange sqref="B132" name="区域1_100"/>
    <protectedRange sqref="C132" name="区域1_101"/>
    <protectedRange sqref="D132" name="区域1_102"/>
    <protectedRange sqref="A133" name="区域1_103"/>
    <protectedRange sqref="B133:B139" name="区域1_104"/>
    <protectedRange sqref="C133:C139" name="区域1_105"/>
    <protectedRange sqref="D133:D139" name="区域1_106"/>
    <protectedRange sqref="A140 A140" name="区域1_107"/>
    <protectedRange sqref="B140:B141" name="区域1_108"/>
    <protectedRange sqref="C140:C141" name="区域1_109"/>
    <protectedRange sqref="D140:D141" name="区域1_110"/>
    <protectedRange sqref="A142" name="区域1_111"/>
    <protectedRange sqref="B142:B143" name="区域1_112"/>
    <protectedRange sqref="C142:C143" name="区域1_113"/>
    <protectedRange sqref="D142:D143" name="区域1_114"/>
    <protectedRange sqref="A144" name="区域1_115"/>
    <protectedRange sqref="B144:B146" name="区域1_116"/>
    <protectedRange sqref="B146" name="区域1_1_10"/>
    <protectedRange sqref="C144:C146" name="区域1_117"/>
    <protectedRange sqref="C146" name="区域1_1_11"/>
    <protectedRange sqref="D144:D146" name="区域1_118"/>
    <protectedRange sqref="D146" name="区域1_1_12"/>
    <protectedRange sqref="A147" name="区域1_119"/>
    <protectedRange sqref="B147:B158 B147:B151 B147:B149 B149 B151" name="区域1_120"/>
    <protectedRange sqref="B147:B148 B151" name="区域1_1_13"/>
    <protectedRange sqref="B149 B149 B147 B147" name="区域1_2_8"/>
    <protectedRange sqref="B147:B150" name="区域1_3_5"/>
    <protectedRange sqref="B148:B153 B151 B149" name="区域1_4_5"/>
    <protectedRange sqref="B150" name="区域1_5_2"/>
    <protectedRange sqref="B150" name="区域1_1_1_1"/>
    <protectedRange sqref="C147:C158 C147:C151 C147:C149 C149 C151" name="区域1_121"/>
    <protectedRange sqref="C147:C148 C151" name="区域1_1_14"/>
    <protectedRange sqref="C149 C147" name="区域1_2_9"/>
    <protectedRange sqref="C147:C150" name="区域1_3_6"/>
    <protectedRange sqref="C148:C153 C151 C149" name="区域1_4_6"/>
    <protectedRange sqref="C150" name="区域1_5_3"/>
    <protectedRange sqref="C150" name="区域1_1_1_2"/>
    <protectedRange sqref="D147:D158 D147:D151 D147:D149 D149 D151" name="区域1_122"/>
    <protectedRange sqref="D147:D148 D151" name="区域1_1_15"/>
    <protectedRange sqref="D149 D147" name="区域1_2_10"/>
    <protectedRange sqref="D147:D150" name="区域1_3_7"/>
    <protectedRange sqref="D148:D153 D151 D149" name="区域1_4_7"/>
    <protectedRange sqref="D150" name="区域1_5_4"/>
    <protectedRange sqref="D150" name="区域1_1_1_3"/>
    <protectedRange sqref="A159" name="区域1_123"/>
    <protectedRange sqref="B159:B167 B167 B167" name="区域1_124"/>
    <protectedRange sqref="C159:C167 C167 C167" name="区域1_125"/>
    <protectedRange sqref="D159:D167 D165:D167 D165:D167 D165:D166 D165" name="区域1_126"/>
    <protectedRange sqref="A168" name="区域1_127"/>
    <protectedRange sqref="B168" name="区域1_128"/>
    <protectedRange sqref="C168" name="区域1_129"/>
    <protectedRange sqref="D168" name="区域1_130"/>
    <protectedRange sqref="A169" name="区域1_131"/>
    <protectedRange sqref="B169:B173" name="区域1_132"/>
    <protectedRange sqref="C169:C173" name="区域1_133"/>
    <protectedRange sqref="D169:D173" name="区域1_134"/>
  </protectedRanges>
  <mergeCells count="33">
    <mergeCell ref="A2:D2"/>
    <mergeCell ref="A181:B181"/>
    <mergeCell ref="A5:A6"/>
    <mergeCell ref="A7:A8"/>
    <mergeCell ref="A9:A13"/>
    <mergeCell ref="A16:A17"/>
    <mergeCell ref="A18:A24"/>
    <mergeCell ref="A25:A30"/>
    <mergeCell ref="A31:A35"/>
    <mergeCell ref="A36:A41"/>
    <mergeCell ref="A42:A46"/>
    <mergeCell ref="A47:A49"/>
    <mergeCell ref="A51:A52"/>
    <mergeCell ref="A53:A59"/>
    <mergeCell ref="A60:A61"/>
    <mergeCell ref="A63:A69"/>
    <mergeCell ref="A70:A75"/>
    <mergeCell ref="A76:A78"/>
    <mergeCell ref="A79:A80"/>
    <mergeCell ref="A82:A83"/>
    <mergeCell ref="A84:A91"/>
    <mergeCell ref="A92:A100"/>
    <mergeCell ref="A103:A118"/>
    <mergeCell ref="A119:A127"/>
    <mergeCell ref="A128:A130"/>
    <mergeCell ref="A133:A139"/>
    <mergeCell ref="A140:A141"/>
    <mergeCell ref="A142:A143"/>
    <mergeCell ref="A144:A146"/>
    <mergeCell ref="A147:A158"/>
    <mergeCell ref="A159:A167"/>
    <mergeCell ref="A169:A173"/>
    <mergeCell ref="A174:A180"/>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9"/>
  <sheetViews>
    <sheetView showZeros="0" workbookViewId="0">
      <selection activeCell="A5" sqref="$A5:$XFD5"/>
    </sheetView>
  </sheetViews>
  <sheetFormatPr defaultColWidth="9" defaultRowHeight="13.5"/>
  <cols>
    <col min="1" max="2" width="14.25" style="119" customWidth="1"/>
    <col min="3" max="3" width="28.75" style="4" customWidth="1"/>
    <col min="4" max="4" width="12.125" style="120" customWidth="1"/>
    <col min="5" max="5" width="12.5" style="120" customWidth="1"/>
    <col min="6" max="6" width="11.5" style="120" customWidth="1"/>
    <col min="7" max="7" width="55.5" style="118" customWidth="1"/>
    <col min="8" max="16384" width="9" style="4"/>
  </cols>
  <sheetData>
    <row r="1" ht="21" customHeight="1" spans="1:2">
      <c r="A1" s="121" t="s">
        <v>1334</v>
      </c>
      <c r="B1" s="121"/>
    </row>
    <row r="2" ht="27" spans="1:7">
      <c r="A2" s="122" t="s">
        <v>1335</v>
      </c>
      <c r="B2" s="122"/>
      <c r="C2" s="123"/>
      <c r="D2" s="123"/>
      <c r="E2" s="123"/>
      <c r="F2" s="123"/>
      <c r="G2" s="88"/>
    </row>
    <row r="3" ht="18" customHeight="1" spans="7:7">
      <c r="G3" s="124" t="s">
        <v>135</v>
      </c>
    </row>
    <row r="4" ht="32.25" customHeight="1" spans="1:7">
      <c r="A4" s="125" t="s">
        <v>1336</v>
      </c>
      <c r="B4" s="125" t="s">
        <v>1337</v>
      </c>
      <c r="C4" s="126" t="s">
        <v>138</v>
      </c>
      <c r="D4" s="126" t="s">
        <v>139</v>
      </c>
      <c r="E4" s="126" t="s">
        <v>140</v>
      </c>
      <c r="F4" s="126" t="s">
        <v>1338</v>
      </c>
      <c r="G4" s="125" t="s">
        <v>142</v>
      </c>
    </row>
    <row r="5" ht="31.5" customHeight="1" spans="1:7">
      <c r="A5" s="127" t="s">
        <v>1339</v>
      </c>
      <c r="B5" s="127" t="s">
        <v>1340</v>
      </c>
      <c r="C5" s="128" t="s">
        <v>1341</v>
      </c>
      <c r="D5" s="129">
        <v>2400</v>
      </c>
      <c r="E5" s="129">
        <v>2400</v>
      </c>
      <c r="F5" s="130">
        <f t="shared" ref="F5:F26" si="0">E5-D5</f>
        <v>0</v>
      </c>
      <c r="G5" s="128" t="s">
        <v>1342</v>
      </c>
    </row>
    <row r="6" ht="31.5" customHeight="1" spans="1:7">
      <c r="A6" s="127" t="s">
        <v>442</v>
      </c>
      <c r="B6" s="127" t="s">
        <v>1340</v>
      </c>
      <c r="C6" s="128" t="s">
        <v>1343</v>
      </c>
      <c r="D6" s="129">
        <v>100</v>
      </c>
      <c r="E6" s="129">
        <v>100</v>
      </c>
      <c r="F6" s="130">
        <f t="shared" si="0"/>
        <v>0</v>
      </c>
      <c r="G6" s="128" t="s">
        <v>1344</v>
      </c>
    </row>
    <row r="7" ht="31.5" customHeight="1" spans="1:7">
      <c r="A7" s="127" t="s">
        <v>1115</v>
      </c>
      <c r="B7" s="127" t="s">
        <v>1340</v>
      </c>
      <c r="C7" s="128" t="s">
        <v>1345</v>
      </c>
      <c r="D7" s="129">
        <v>2500</v>
      </c>
      <c r="E7" s="129">
        <v>3072</v>
      </c>
      <c r="F7" s="130">
        <f t="shared" si="0"/>
        <v>572</v>
      </c>
      <c r="G7" s="128" t="s">
        <v>1346</v>
      </c>
    </row>
    <row r="8" ht="31.5" customHeight="1" spans="1:7">
      <c r="A8" s="127" t="s">
        <v>1115</v>
      </c>
      <c r="B8" s="127" t="s">
        <v>1340</v>
      </c>
      <c r="C8" s="128" t="s">
        <v>1347</v>
      </c>
      <c r="D8" s="130">
        <v>9632</v>
      </c>
      <c r="E8" s="130">
        <v>11800</v>
      </c>
      <c r="F8" s="130">
        <f t="shared" si="0"/>
        <v>2168</v>
      </c>
      <c r="G8" s="128" t="s">
        <v>1348</v>
      </c>
    </row>
    <row r="9" ht="31.5" customHeight="1" spans="1:7">
      <c r="A9" s="131" t="s">
        <v>1115</v>
      </c>
      <c r="B9" s="131" t="s">
        <v>1340</v>
      </c>
      <c r="C9" s="128" t="s">
        <v>483</v>
      </c>
      <c r="D9" s="130"/>
      <c r="E9" s="130">
        <v>620</v>
      </c>
      <c r="F9" s="130">
        <f t="shared" si="0"/>
        <v>620</v>
      </c>
      <c r="G9" s="128" t="s">
        <v>1349</v>
      </c>
    </row>
    <row r="10" ht="31.5" customHeight="1" spans="1:7">
      <c r="A10" s="131" t="s">
        <v>485</v>
      </c>
      <c r="B10" s="131" t="s">
        <v>1340</v>
      </c>
      <c r="C10" s="132" t="s">
        <v>1350</v>
      </c>
      <c r="D10" s="133">
        <v>300</v>
      </c>
      <c r="E10" s="133">
        <v>300</v>
      </c>
      <c r="F10" s="130">
        <f t="shared" si="0"/>
        <v>0</v>
      </c>
      <c r="G10" s="132" t="s">
        <v>1351</v>
      </c>
    </row>
    <row r="11" ht="31.5" customHeight="1" spans="1:7">
      <c r="A11" s="131" t="s">
        <v>485</v>
      </c>
      <c r="B11" s="131" t="s">
        <v>1340</v>
      </c>
      <c r="C11" s="132" t="s">
        <v>1352</v>
      </c>
      <c r="D11" s="133">
        <v>610</v>
      </c>
      <c r="E11" s="133">
        <v>630</v>
      </c>
      <c r="F11" s="130">
        <f t="shared" si="0"/>
        <v>20</v>
      </c>
      <c r="G11" s="132" t="s">
        <v>1353</v>
      </c>
    </row>
    <row r="12" ht="31.5" customHeight="1" spans="1:7">
      <c r="A12" s="131" t="s">
        <v>485</v>
      </c>
      <c r="B12" s="131" t="s">
        <v>1340</v>
      </c>
      <c r="C12" s="132" t="s">
        <v>1354</v>
      </c>
      <c r="D12" s="133"/>
      <c r="E12" s="133">
        <v>150</v>
      </c>
      <c r="F12" s="130">
        <f t="shared" si="0"/>
        <v>150</v>
      </c>
      <c r="G12" s="132" t="s">
        <v>232</v>
      </c>
    </row>
    <row r="13" ht="31.5" customHeight="1" spans="1:7">
      <c r="A13" s="131" t="s">
        <v>1355</v>
      </c>
      <c r="B13" s="131" t="s">
        <v>1340</v>
      </c>
      <c r="C13" s="134" t="s">
        <v>1356</v>
      </c>
      <c r="D13" s="129">
        <v>445</v>
      </c>
      <c r="E13" s="129">
        <v>445</v>
      </c>
      <c r="F13" s="130">
        <f t="shared" si="0"/>
        <v>0</v>
      </c>
      <c r="G13" s="134" t="s">
        <v>1357</v>
      </c>
    </row>
    <row r="14" s="118" customFormat="1" ht="31.5" customHeight="1" spans="1:7">
      <c r="A14" s="127" t="s">
        <v>1175</v>
      </c>
      <c r="B14" s="127" t="s">
        <v>1340</v>
      </c>
      <c r="C14" s="134" t="s">
        <v>1358</v>
      </c>
      <c r="D14" s="129">
        <v>163</v>
      </c>
      <c r="E14" s="129">
        <v>0</v>
      </c>
      <c r="F14" s="130">
        <f t="shared" si="0"/>
        <v>-163</v>
      </c>
      <c r="G14" s="134" t="s">
        <v>1359</v>
      </c>
    </row>
    <row r="15" s="118" customFormat="1" ht="31.5" customHeight="1" spans="1:7">
      <c r="A15" s="127" t="s">
        <v>442</v>
      </c>
      <c r="B15" s="127" t="s">
        <v>1340</v>
      </c>
      <c r="C15" s="134" t="s">
        <v>455</v>
      </c>
      <c r="D15" s="129"/>
      <c r="E15" s="129">
        <v>200</v>
      </c>
      <c r="F15" s="130">
        <f t="shared" si="0"/>
        <v>200</v>
      </c>
      <c r="G15" s="134" t="s">
        <v>188</v>
      </c>
    </row>
    <row r="16" s="118" customFormat="1" ht="31.5" customHeight="1" spans="1:7">
      <c r="A16" s="127" t="s">
        <v>1175</v>
      </c>
      <c r="B16" s="127" t="s">
        <v>1340</v>
      </c>
      <c r="C16" s="135" t="s">
        <v>1360</v>
      </c>
      <c r="D16" s="129"/>
      <c r="E16" s="136">
        <v>60.76</v>
      </c>
      <c r="F16" s="130">
        <f t="shared" si="0"/>
        <v>60.76</v>
      </c>
      <c r="G16" s="134" t="s">
        <v>499</v>
      </c>
    </row>
    <row r="17" s="118" customFormat="1" ht="31.5" customHeight="1" spans="1:7">
      <c r="A17" s="127" t="s">
        <v>1175</v>
      </c>
      <c r="B17" s="127" t="s">
        <v>1340</v>
      </c>
      <c r="C17" s="135" t="s">
        <v>1361</v>
      </c>
      <c r="D17" s="129"/>
      <c r="E17" s="136">
        <v>130</v>
      </c>
      <c r="F17" s="130">
        <f t="shared" si="0"/>
        <v>130</v>
      </c>
      <c r="G17" s="134" t="s">
        <v>1362</v>
      </c>
    </row>
    <row r="18" ht="40.5" customHeight="1" spans="1:7">
      <c r="A18" s="127" t="s">
        <v>1363</v>
      </c>
      <c r="B18" s="127" t="s">
        <v>1364</v>
      </c>
      <c r="C18" s="132" t="s">
        <v>1365</v>
      </c>
      <c r="D18" s="130">
        <v>400</v>
      </c>
      <c r="E18" s="130">
        <v>400</v>
      </c>
      <c r="F18" s="130">
        <f t="shared" si="0"/>
        <v>0</v>
      </c>
      <c r="G18" s="137" t="s">
        <v>1366</v>
      </c>
    </row>
    <row r="19" ht="40.5" customHeight="1" spans="1:7">
      <c r="A19" s="131" t="s">
        <v>829</v>
      </c>
      <c r="B19" s="131" t="s">
        <v>1364</v>
      </c>
      <c r="C19" s="138" t="s">
        <v>1367</v>
      </c>
      <c r="D19" s="139">
        <v>200</v>
      </c>
      <c r="E19" s="139">
        <v>200</v>
      </c>
      <c r="F19" s="130">
        <f t="shared" si="0"/>
        <v>0</v>
      </c>
      <c r="G19" s="140" t="s">
        <v>1368</v>
      </c>
    </row>
    <row r="20" ht="27" customHeight="1" spans="1:7">
      <c r="A20" s="127" t="s">
        <v>829</v>
      </c>
      <c r="B20" s="127" t="s">
        <v>1364</v>
      </c>
      <c r="C20" s="128" t="s">
        <v>1369</v>
      </c>
      <c r="D20" s="129">
        <v>23.5</v>
      </c>
      <c r="E20" s="129">
        <v>15</v>
      </c>
      <c r="F20" s="130">
        <f t="shared" si="0"/>
        <v>-8.5</v>
      </c>
      <c r="G20" s="128" t="s">
        <v>288</v>
      </c>
    </row>
    <row r="21" ht="27" customHeight="1" spans="1:7">
      <c r="A21" s="127" t="s">
        <v>838</v>
      </c>
      <c r="B21" s="127" t="s">
        <v>1364</v>
      </c>
      <c r="C21" s="128" t="s">
        <v>1370</v>
      </c>
      <c r="D21" s="129"/>
      <c r="E21" s="129">
        <v>33</v>
      </c>
      <c r="F21" s="130">
        <f t="shared" si="0"/>
        <v>33</v>
      </c>
      <c r="G21" s="128" t="s">
        <v>230</v>
      </c>
    </row>
    <row r="22" ht="27" customHeight="1" spans="1:7">
      <c r="A22" s="127" t="s">
        <v>852</v>
      </c>
      <c r="B22" s="127" t="s">
        <v>1364</v>
      </c>
      <c r="C22" s="128" t="s">
        <v>1371</v>
      </c>
      <c r="D22" s="129"/>
      <c r="E22" s="129">
        <v>93</v>
      </c>
      <c r="F22" s="130">
        <f t="shared" si="0"/>
        <v>93</v>
      </c>
      <c r="G22" s="128" t="s">
        <v>1372</v>
      </c>
    </row>
    <row r="23" ht="27" customHeight="1" spans="1:7">
      <c r="A23" s="127" t="s">
        <v>1373</v>
      </c>
      <c r="B23" s="127" t="s">
        <v>1364</v>
      </c>
      <c r="C23" s="135" t="s">
        <v>1374</v>
      </c>
      <c r="D23" s="129"/>
      <c r="E23" s="130">
        <v>288</v>
      </c>
      <c r="F23" s="130">
        <f t="shared" si="0"/>
        <v>288</v>
      </c>
      <c r="G23" s="134" t="s">
        <v>1375</v>
      </c>
    </row>
    <row r="24" ht="27" customHeight="1" spans="1:7">
      <c r="A24" s="127" t="s">
        <v>1373</v>
      </c>
      <c r="B24" s="127" t="s">
        <v>1364</v>
      </c>
      <c r="C24" s="141" t="s">
        <v>1376</v>
      </c>
      <c r="D24" s="129"/>
      <c r="E24" s="130">
        <v>81.4</v>
      </c>
      <c r="F24" s="130">
        <f t="shared" si="0"/>
        <v>81.4</v>
      </c>
      <c r="G24" s="135" t="s">
        <v>1377</v>
      </c>
    </row>
    <row r="25" ht="27" customHeight="1" spans="1:7">
      <c r="A25" s="127" t="s">
        <v>1373</v>
      </c>
      <c r="B25" s="127" t="s">
        <v>1364</v>
      </c>
      <c r="C25" s="141" t="s">
        <v>1378</v>
      </c>
      <c r="D25" s="129"/>
      <c r="E25" s="130">
        <v>49.9</v>
      </c>
      <c r="F25" s="130">
        <f t="shared" si="0"/>
        <v>49.9</v>
      </c>
      <c r="G25" s="135" t="s">
        <v>1379</v>
      </c>
    </row>
    <row r="26" ht="27" customHeight="1" spans="1:7">
      <c r="A26" s="127" t="s">
        <v>1373</v>
      </c>
      <c r="B26" s="127" t="s">
        <v>1364</v>
      </c>
      <c r="C26" s="141" t="s">
        <v>1380</v>
      </c>
      <c r="D26" s="129"/>
      <c r="E26" s="130">
        <v>99</v>
      </c>
      <c r="F26" s="130">
        <f t="shared" si="0"/>
        <v>99</v>
      </c>
      <c r="G26" s="135" t="s">
        <v>1381</v>
      </c>
    </row>
    <row r="27" ht="27" customHeight="1" spans="1:7">
      <c r="A27" s="127" t="s">
        <v>929</v>
      </c>
      <c r="B27" s="127" t="s">
        <v>1364</v>
      </c>
      <c r="C27" s="141" t="s">
        <v>1382</v>
      </c>
      <c r="D27" s="129"/>
      <c r="E27" s="136">
        <v>50</v>
      </c>
      <c r="F27" s="130">
        <f t="shared" ref="F27:F48" si="1">E27-D27</f>
        <v>50</v>
      </c>
      <c r="G27" s="134" t="s">
        <v>1383</v>
      </c>
    </row>
    <row r="28" ht="27" customHeight="1" spans="1:7">
      <c r="A28" s="127" t="s">
        <v>929</v>
      </c>
      <c r="B28" s="127" t="s">
        <v>1364</v>
      </c>
      <c r="C28" s="141" t="s">
        <v>1384</v>
      </c>
      <c r="D28" s="129"/>
      <c r="E28" s="136">
        <v>145</v>
      </c>
      <c r="F28" s="130">
        <f t="shared" si="1"/>
        <v>145</v>
      </c>
      <c r="G28" s="134" t="s">
        <v>1385</v>
      </c>
    </row>
    <row r="29" ht="27" customHeight="1" spans="1:7">
      <c r="A29" s="127" t="s">
        <v>934</v>
      </c>
      <c r="B29" s="127" t="s">
        <v>1364</v>
      </c>
      <c r="C29" s="134" t="s">
        <v>1386</v>
      </c>
      <c r="D29" s="129"/>
      <c r="E29" s="136">
        <v>155</v>
      </c>
      <c r="F29" s="130">
        <f t="shared" si="1"/>
        <v>155</v>
      </c>
      <c r="G29" s="142" t="s">
        <v>1387</v>
      </c>
    </row>
    <row r="30" ht="27" customHeight="1" spans="1:7">
      <c r="A30" s="127" t="s">
        <v>934</v>
      </c>
      <c r="B30" s="127" t="s">
        <v>1364</v>
      </c>
      <c r="C30" s="134" t="s">
        <v>1388</v>
      </c>
      <c r="D30" s="129"/>
      <c r="E30" s="136">
        <v>114.34</v>
      </c>
      <c r="F30" s="130">
        <f t="shared" si="1"/>
        <v>114.34</v>
      </c>
      <c r="G30" s="142" t="s">
        <v>1389</v>
      </c>
    </row>
    <row r="31" ht="27" customHeight="1" spans="1:7">
      <c r="A31" s="127" t="s">
        <v>934</v>
      </c>
      <c r="B31" s="127" t="s">
        <v>1364</v>
      </c>
      <c r="C31" s="134" t="s">
        <v>1390</v>
      </c>
      <c r="D31" s="129"/>
      <c r="E31" s="136">
        <v>62.98</v>
      </c>
      <c r="F31" s="130">
        <f t="shared" si="1"/>
        <v>62.98</v>
      </c>
      <c r="G31" s="143"/>
    </row>
    <row r="32" ht="36" spans="1:7">
      <c r="A32" s="127" t="s">
        <v>952</v>
      </c>
      <c r="B32" s="127" t="s">
        <v>1364</v>
      </c>
      <c r="C32" s="141" t="s">
        <v>945</v>
      </c>
      <c r="D32" s="129"/>
      <c r="E32" s="130">
        <v>36.25</v>
      </c>
      <c r="F32" s="130">
        <f t="shared" si="1"/>
        <v>36.25</v>
      </c>
      <c r="G32" s="135" t="s">
        <v>1391</v>
      </c>
    </row>
    <row r="33" ht="36" spans="1:7">
      <c r="A33" s="127" t="s">
        <v>957</v>
      </c>
      <c r="B33" s="127" t="s">
        <v>1364</v>
      </c>
      <c r="C33" s="141" t="s">
        <v>1392</v>
      </c>
      <c r="D33" s="129"/>
      <c r="E33" s="136">
        <v>300</v>
      </c>
      <c r="F33" s="130">
        <f t="shared" si="1"/>
        <v>300</v>
      </c>
      <c r="G33" s="134" t="s">
        <v>1393</v>
      </c>
    </row>
    <row r="34" ht="29" customHeight="1" spans="1:7">
      <c r="A34" s="127" t="s">
        <v>957</v>
      </c>
      <c r="B34" s="127" t="s">
        <v>1364</v>
      </c>
      <c r="C34" s="141" t="s">
        <v>1394</v>
      </c>
      <c r="D34" s="129"/>
      <c r="E34" s="136">
        <v>100</v>
      </c>
      <c r="F34" s="130">
        <f t="shared" si="1"/>
        <v>100</v>
      </c>
      <c r="G34" s="134" t="s">
        <v>1395</v>
      </c>
    </row>
    <row r="35" ht="29" customHeight="1" spans="1:7">
      <c r="A35" s="127" t="s">
        <v>957</v>
      </c>
      <c r="B35" s="127" t="s">
        <v>1364</v>
      </c>
      <c r="C35" s="141" t="s">
        <v>1396</v>
      </c>
      <c r="D35" s="129"/>
      <c r="E35" s="136">
        <v>75</v>
      </c>
      <c r="F35" s="130">
        <f t="shared" si="1"/>
        <v>75</v>
      </c>
      <c r="G35" s="134" t="s">
        <v>1397</v>
      </c>
    </row>
    <row r="36" ht="28" customHeight="1" spans="1:7">
      <c r="A36" s="127" t="s">
        <v>957</v>
      </c>
      <c r="B36" s="127" t="s">
        <v>1364</v>
      </c>
      <c r="C36" s="141" t="s">
        <v>1398</v>
      </c>
      <c r="D36" s="129"/>
      <c r="E36" s="136">
        <v>191</v>
      </c>
      <c r="F36" s="130">
        <f t="shared" si="1"/>
        <v>191</v>
      </c>
      <c r="G36" s="134" t="s">
        <v>1399</v>
      </c>
    </row>
    <row r="37" ht="36" spans="1:7">
      <c r="A37" s="127" t="s">
        <v>957</v>
      </c>
      <c r="B37" s="127" t="s">
        <v>1364</v>
      </c>
      <c r="C37" s="141" t="s">
        <v>1400</v>
      </c>
      <c r="D37" s="129"/>
      <c r="E37" s="136">
        <v>53</v>
      </c>
      <c r="F37" s="130">
        <f t="shared" si="1"/>
        <v>53</v>
      </c>
      <c r="G37" s="134" t="s">
        <v>1401</v>
      </c>
    </row>
    <row r="38" ht="33" customHeight="1" spans="1:7">
      <c r="A38" s="127" t="s">
        <v>1402</v>
      </c>
      <c r="B38" s="127" t="s">
        <v>1403</v>
      </c>
      <c r="C38" s="128" t="s">
        <v>1404</v>
      </c>
      <c r="D38" s="130">
        <v>300</v>
      </c>
      <c r="E38" s="130">
        <v>300</v>
      </c>
      <c r="F38" s="130">
        <f t="shared" si="1"/>
        <v>0</v>
      </c>
      <c r="G38" s="128" t="s">
        <v>155</v>
      </c>
    </row>
    <row r="39" ht="33" customHeight="1" spans="1:7">
      <c r="A39" s="127" t="s">
        <v>1033</v>
      </c>
      <c r="B39" s="127" t="s">
        <v>1403</v>
      </c>
      <c r="C39" s="128" t="s">
        <v>1405</v>
      </c>
      <c r="D39" s="130">
        <v>300</v>
      </c>
      <c r="E39" s="130">
        <v>300</v>
      </c>
      <c r="F39" s="130">
        <f t="shared" si="1"/>
        <v>0</v>
      </c>
      <c r="G39" s="134" t="s">
        <v>155</v>
      </c>
    </row>
    <row r="40" ht="33" customHeight="1" spans="1:7">
      <c r="A40" s="127" t="s">
        <v>1024</v>
      </c>
      <c r="B40" s="127" t="s">
        <v>1403</v>
      </c>
      <c r="C40" s="128" t="s">
        <v>1406</v>
      </c>
      <c r="D40" s="130">
        <v>50</v>
      </c>
      <c r="E40" s="130">
        <v>50</v>
      </c>
      <c r="F40" s="130">
        <f t="shared" si="1"/>
        <v>0</v>
      </c>
      <c r="G40" s="128" t="s">
        <v>1407</v>
      </c>
    </row>
    <row r="41" ht="33" customHeight="1" spans="1:7">
      <c r="A41" s="127" t="s">
        <v>1339</v>
      </c>
      <c r="B41" s="127" t="s">
        <v>1403</v>
      </c>
      <c r="C41" s="128" t="s">
        <v>1408</v>
      </c>
      <c r="D41" s="130">
        <v>50</v>
      </c>
      <c r="E41" s="130">
        <v>50</v>
      </c>
      <c r="F41" s="130">
        <f t="shared" si="1"/>
        <v>0</v>
      </c>
      <c r="G41" s="128" t="s">
        <v>1409</v>
      </c>
    </row>
    <row r="42" ht="33" customHeight="1" spans="1:7">
      <c r="A42" s="127" t="s">
        <v>1410</v>
      </c>
      <c r="B42" s="127" t="s">
        <v>1403</v>
      </c>
      <c r="C42" s="128" t="s">
        <v>1411</v>
      </c>
      <c r="D42" s="130">
        <v>290</v>
      </c>
      <c r="E42" s="130">
        <v>290</v>
      </c>
      <c r="F42" s="130">
        <f t="shared" si="1"/>
        <v>0</v>
      </c>
      <c r="G42" s="128" t="s">
        <v>1412</v>
      </c>
    </row>
    <row r="43" ht="31.5" customHeight="1" spans="1:7">
      <c r="A43" s="127" t="s">
        <v>1339</v>
      </c>
      <c r="B43" s="127" t="s">
        <v>1403</v>
      </c>
      <c r="C43" s="128" t="s">
        <v>1413</v>
      </c>
      <c r="D43" s="130">
        <v>3000</v>
      </c>
      <c r="E43" s="130">
        <v>3000</v>
      </c>
      <c r="F43" s="130">
        <f t="shared" si="1"/>
        <v>0</v>
      </c>
      <c r="G43" s="128" t="s">
        <v>1414</v>
      </c>
    </row>
    <row r="44" ht="64.5" customHeight="1" spans="1:15">
      <c r="A44" s="127" t="s">
        <v>1415</v>
      </c>
      <c r="B44" s="127" t="s">
        <v>1416</v>
      </c>
      <c r="C44" s="128" t="s">
        <v>1417</v>
      </c>
      <c r="D44" s="129">
        <v>620.04</v>
      </c>
      <c r="E44" s="129">
        <v>583.86</v>
      </c>
      <c r="F44" s="130">
        <f t="shared" si="1"/>
        <v>-36.1799999999999</v>
      </c>
      <c r="G44" s="128" t="s">
        <v>1418</v>
      </c>
      <c r="O44" s="4" t="s">
        <v>1419</v>
      </c>
    </row>
    <row r="45" ht="27" customHeight="1" spans="1:7">
      <c r="A45" s="127" t="s">
        <v>1339</v>
      </c>
      <c r="B45" s="127" t="s">
        <v>1416</v>
      </c>
      <c r="C45" s="128" t="s">
        <v>1420</v>
      </c>
      <c r="D45" s="129">
        <v>200</v>
      </c>
      <c r="E45" s="129">
        <v>200</v>
      </c>
      <c r="F45" s="130">
        <f t="shared" si="1"/>
        <v>0</v>
      </c>
      <c r="G45" s="128" t="s">
        <v>1421</v>
      </c>
    </row>
    <row r="46" ht="27" customHeight="1" spans="1:7">
      <c r="A46" s="127" t="s">
        <v>1339</v>
      </c>
      <c r="B46" s="127" t="s">
        <v>1416</v>
      </c>
      <c r="C46" s="128" t="s">
        <v>1422</v>
      </c>
      <c r="D46" s="129">
        <v>1000</v>
      </c>
      <c r="E46" s="129">
        <v>1000</v>
      </c>
      <c r="F46" s="130">
        <f t="shared" si="1"/>
        <v>0</v>
      </c>
      <c r="G46" s="128" t="s">
        <v>1423</v>
      </c>
    </row>
    <row r="47" ht="27" customHeight="1" spans="1:7">
      <c r="A47" s="127" t="s">
        <v>1339</v>
      </c>
      <c r="B47" s="127" t="s">
        <v>1416</v>
      </c>
      <c r="C47" s="128" t="s">
        <v>1424</v>
      </c>
      <c r="D47" s="129">
        <v>600</v>
      </c>
      <c r="E47" s="129">
        <v>0</v>
      </c>
      <c r="F47" s="130">
        <f t="shared" si="1"/>
        <v>-600</v>
      </c>
      <c r="G47" s="128" t="s">
        <v>1425</v>
      </c>
    </row>
    <row r="48" ht="48.75" customHeight="1" spans="1:7">
      <c r="A48" s="127" t="s">
        <v>798</v>
      </c>
      <c r="B48" s="127" t="s">
        <v>1416</v>
      </c>
      <c r="C48" s="128" t="s">
        <v>1426</v>
      </c>
      <c r="D48" s="130">
        <v>825</v>
      </c>
      <c r="E48" s="130">
        <v>886.6</v>
      </c>
      <c r="F48" s="130">
        <f t="shared" si="1"/>
        <v>61.6</v>
      </c>
      <c r="G48" s="128" t="s">
        <v>1427</v>
      </c>
    </row>
    <row r="49" ht="31.5" customHeight="1" spans="1:7">
      <c r="A49" s="127" t="s">
        <v>798</v>
      </c>
      <c r="B49" s="127" t="s">
        <v>1416</v>
      </c>
      <c r="C49" s="128" t="s">
        <v>1428</v>
      </c>
      <c r="D49" s="130">
        <v>500</v>
      </c>
      <c r="E49" s="130">
        <v>500</v>
      </c>
      <c r="F49" s="130"/>
      <c r="G49" s="128" t="s">
        <v>1429</v>
      </c>
    </row>
    <row r="50" ht="83.25" customHeight="1" spans="1:7">
      <c r="A50" s="127" t="s">
        <v>1339</v>
      </c>
      <c r="B50" s="127" t="s">
        <v>1430</v>
      </c>
      <c r="C50" s="128" t="s">
        <v>1431</v>
      </c>
      <c r="D50" s="130">
        <v>727</v>
      </c>
      <c r="E50" s="130">
        <v>727</v>
      </c>
      <c r="F50" s="130">
        <f t="shared" ref="F50:F57" si="2">E50-D50</f>
        <v>0</v>
      </c>
      <c r="G50" s="128" t="s">
        <v>1432</v>
      </c>
    </row>
    <row r="51" ht="59.25" customHeight="1" spans="1:7">
      <c r="A51" s="127" t="s">
        <v>1339</v>
      </c>
      <c r="B51" s="127" t="s">
        <v>1433</v>
      </c>
      <c r="C51" s="128" t="s">
        <v>1434</v>
      </c>
      <c r="D51" s="129">
        <v>133.37</v>
      </c>
      <c r="E51" s="129">
        <v>127.96</v>
      </c>
      <c r="F51" s="130">
        <f t="shared" si="2"/>
        <v>-5.41000000000001</v>
      </c>
      <c r="G51" s="128" t="s">
        <v>1435</v>
      </c>
    </row>
    <row r="52" ht="33" customHeight="1" spans="1:7">
      <c r="A52" s="127" t="s">
        <v>1436</v>
      </c>
      <c r="B52" s="127" t="s">
        <v>1433</v>
      </c>
      <c r="C52" s="128" t="s">
        <v>1437</v>
      </c>
      <c r="D52" s="129">
        <v>20</v>
      </c>
      <c r="E52" s="129">
        <v>20</v>
      </c>
      <c r="F52" s="130">
        <f t="shared" si="2"/>
        <v>0</v>
      </c>
      <c r="G52" s="128" t="s">
        <v>155</v>
      </c>
    </row>
    <row r="53" ht="31.5" customHeight="1" spans="1:7">
      <c r="A53" s="127" t="s">
        <v>1438</v>
      </c>
      <c r="B53" s="127" t="s">
        <v>1439</v>
      </c>
      <c r="C53" s="128" t="s">
        <v>1428</v>
      </c>
      <c r="D53" s="130">
        <v>5000</v>
      </c>
      <c r="E53" s="130">
        <v>5000</v>
      </c>
      <c r="F53" s="130">
        <f t="shared" si="2"/>
        <v>0</v>
      </c>
      <c r="G53" s="128" t="s">
        <v>1440</v>
      </c>
    </row>
    <row r="54" ht="31.5" customHeight="1" spans="1:7">
      <c r="A54" s="127" t="s">
        <v>753</v>
      </c>
      <c r="B54" s="127" t="s">
        <v>1439</v>
      </c>
      <c r="C54" s="128" t="s">
        <v>1428</v>
      </c>
      <c r="D54" s="130">
        <v>500</v>
      </c>
      <c r="E54" s="130">
        <v>500</v>
      </c>
      <c r="F54" s="130">
        <f t="shared" si="2"/>
        <v>0</v>
      </c>
      <c r="G54" s="128" t="s">
        <v>1441</v>
      </c>
    </row>
    <row r="55" ht="41" customHeight="1" spans="1:7">
      <c r="A55" s="127" t="s">
        <v>721</v>
      </c>
      <c r="B55" s="127" t="s">
        <v>1439</v>
      </c>
      <c r="C55" s="128" t="s">
        <v>1442</v>
      </c>
      <c r="D55" s="130"/>
      <c r="E55" s="130">
        <v>112.6</v>
      </c>
      <c r="F55" s="130">
        <f t="shared" si="2"/>
        <v>112.6</v>
      </c>
      <c r="G55" s="128" t="s">
        <v>1443</v>
      </c>
    </row>
    <row r="56" ht="41" customHeight="1" spans="1:7">
      <c r="A56" s="127" t="s">
        <v>740</v>
      </c>
      <c r="B56" s="127" t="s">
        <v>1439</v>
      </c>
      <c r="C56" s="128" t="s">
        <v>1444</v>
      </c>
      <c r="D56" s="130"/>
      <c r="E56" s="130">
        <v>36.9</v>
      </c>
      <c r="F56" s="130">
        <f t="shared" si="2"/>
        <v>36.9</v>
      </c>
      <c r="G56" s="128" t="s">
        <v>1445</v>
      </c>
    </row>
    <row r="57" ht="41" customHeight="1" spans="1:7">
      <c r="A57" s="127" t="s">
        <v>753</v>
      </c>
      <c r="B57" s="127" t="s">
        <v>1439</v>
      </c>
      <c r="C57" s="128" t="s">
        <v>1446</v>
      </c>
      <c r="D57" s="130"/>
      <c r="E57" s="130">
        <v>75</v>
      </c>
      <c r="F57" s="130">
        <f t="shared" si="2"/>
        <v>75</v>
      </c>
      <c r="G57" s="128" t="s">
        <v>1445</v>
      </c>
    </row>
    <row r="58" ht="36" spans="1:7">
      <c r="A58" s="127" t="s">
        <v>1447</v>
      </c>
      <c r="B58" s="127" t="s">
        <v>1448</v>
      </c>
      <c r="C58" s="128" t="s">
        <v>1449</v>
      </c>
      <c r="D58" s="130">
        <v>1000</v>
      </c>
      <c r="E58" s="130">
        <v>1000</v>
      </c>
      <c r="F58" s="130">
        <f t="shared" ref="F58:F69" si="3">E58-D58</f>
        <v>0</v>
      </c>
      <c r="G58" s="128" t="s">
        <v>1450</v>
      </c>
    </row>
    <row r="59" ht="34.5" customHeight="1" spans="1:7">
      <c r="A59" s="127" t="s">
        <v>1339</v>
      </c>
      <c r="B59" s="127" t="s">
        <v>1451</v>
      </c>
      <c r="C59" s="128" t="s">
        <v>1452</v>
      </c>
      <c r="D59" s="130">
        <v>50</v>
      </c>
      <c r="E59" s="130">
        <v>0</v>
      </c>
      <c r="F59" s="130">
        <f t="shared" si="3"/>
        <v>-50</v>
      </c>
      <c r="G59" s="128" t="s">
        <v>1453</v>
      </c>
    </row>
    <row r="60" ht="34.5" customHeight="1" spans="1:7">
      <c r="A60" s="127" t="s">
        <v>1339</v>
      </c>
      <c r="B60" s="127" t="s">
        <v>1451</v>
      </c>
      <c r="C60" s="128" t="s">
        <v>1454</v>
      </c>
      <c r="D60" s="130">
        <v>10</v>
      </c>
      <c r="E60" s="130">
        <v>10</v>
      </c>
      <c r="F60" s="130">
        <f t="shared" si="3"/>
        <v>0</v>
      </c>
      <c r="G60" s="128" t="s">
        <v>1455</v>
      </c>
    </row>
    <row r="61" ht="62.25" customHeight="1" spans="1:7">
      <c r="A61" s="127" t="s">
        <v>1339</v>
      </c>
      <c r="B61" s="127" t="s">
        <v>1451</v>
      </c>
      <c r="C61" s="128" t="s">
        <v>1456</v>
      </c>
      <c r="D61" s="130">
        <v>500</v>
      </c>
      <c r="E61" s="130">
        <v>500</v>
      </c>
      <c r="F61" s="130">
        <f t="shared" si="3"/>
        <v>0</v>
      </c>
      <c r="G61" s="132" t="s">
        <v>1457</v>
      </c>
    </row>
    <row r="62" ht="33" customHeight="1" spans="1:7">
      <c r="A62" s="127" t="s">
        <v>1339</v>
      </c>
      <c r="B62" s="127" t="s">
        <v>1451</v>
      </c>
      <c r="C62" s="128" t="s">
        <v>1458</v>
      </c>
      <c r="D62" s="130">
        <v>500</v>
      </c>
      <c r="E62" s="130">
        <v>500</v>
      </c>
      <c r="F62" s="130">
        <f t="shared" si="3"/>
        <v>0</v>
      </c>
      <c r="G62" s="128" t="s">
        <v>1459</v>
      </c>
    </row>
    <row r="63" ht="33" customHeight="1" spans="1:7">
      <c r="A63" s="127" t="s">
        <v>1339</v>
      </c>
      <c r="B63" s="127" t="s">
        <v>1451</v>
      </c>
      <c r="C63" s="128" t="s">
        <v>1460</v>
      </c>
      <c r="D63" s="130">
        <v>300</v>
      </c>
      <c r="E63" s="130">
        <v>300</v>
      </c>
      <c r="F63" s="130">
        <f t="shared" si="3"/>
        <v>0</v>
      </c>
      <c r="G63" s="132" t="s">
        <v>1461</v>
      </c>
    </row>
    <row r="64" ht="33" customHeight="1" spans="1:7">
      <c r="A64" s="127" t="s">
        <v>1339</v>
      </c>
      <c r="B64" s="127" t="s">
        <v>1451</v>
      </c>
      <c r="C64" s="128" t="s">
        <v>1462</v>
      </c>
      <c r="D64" s="130">
        <v>240</v>
      </c>
      <c r="E64" s="130">
        <v>240</v>
      </c>
      <c r="F64" s="130">
        <f t="shared" si="3"/>
        <v>0</v>
      </c>
      <c r="G64" s="128" t="s">
        <v>1463</v>
      </c>
    </row>
    <row r="65" ht="33" customHeight="1" spans="1:7">
      <c r="A65" s="127" t="s">
        <v>1339</v>
      </c>
      <c r="B65" s="127" t="s">
        <v>1451</v>
      </c>
      <c r="C65" s="128" t="s">
        <v>1464</v>
      </c>
      <c r="D65" s="130">
        <f>240+60</f>
        <v>300</v>
      </c>
      <c r="E65" s="130">
        <v>500</v>
      </c>
      <c r="F65" s="130">
        <f t="shared" si="3"/>
        <v>200</v>
      </c>
      <c r="G65" s="128" t="s">
        <v>1465</v>
      </c>
    </row>
    <row r="66" ht="33" customHeight="1" spans="1:7">
      <c r="A66" s="127" t="s">
        <v>1339</v>
      </c>
      <c r="B66" s="127" t="s">
        <v>1451</v>
      </c>
      <c r="C66" s="128" t="s">
        <v>1466</v>
      </c>
      <c r="D66" s="130">
        <v>1000</v>
      </c>
      <c r="E66" s="130">
        <v>1000</v>
      </c>
      <c r="F66" s="130">
        <f t="shared" si="3"/>
        <v>0</v>
      </c>
      <c r="G66" s="128" t="s">
        <v>1467</v>
      </c>
    </row>
    <row r="67" ht="33" customHeight="1" spans="1:7">
      <c r="A67" s="127" t="s">
        <v>1339</v>
      </c>
      <c r="B67" s="127" t="s">
        <v>1451</v>
      </c>
      <c r="C67" s="128" t="s">
        <v>1468</v>
      </c>
      <c r="D67" s="130">
        <v>5000</v>
      </c>
      <c r="E67" s="130">
        <v>5000</v>
      </c>
      <c r="F67" s="130">
        <f t="shared" si="3"/>
        <v>0</v>
      </c>
      <c r="G67" s="128" t="s">
        <v>1469</v>
      </c>
    </row>
    <row r="68" ht="33" customHeight="1" spans="1:7">
      <c r="A68" s="127" t="s">
        <v>1339</v>
      </c>
      <c r="B68" s="127" t="s">
        <v>1451</v>
      </c>
      <c r="C68" s="128" t="s">
        <v>1470</v>
      </c>
      <c r="D68" s="130">
        <v>100</v>
      </c>
      <c r="E68" s="130">
        <v>0</v>
      </c>
      <c r="F68" s="130">
        <f t="shared" si="3"/>
        <v>-100</v>
      </c>
      <c r="G68" s="144" t="s">
        <v>1471</v>
      </c>
    </row>
    <row r="69" ht="45" customHeight="1" spans="1:7">
      <c r="A69" s="145" t="s">
        <v>1011</v>
      </c>
      <c r="B69" s="145"/>
      <c r="C69" s="146"/>
      <c r="D69" s="147">
        <f>SUM(D5:D68)</f>
        <v>39888.91</v>
      </c>
      <c r="E69" s="147">
        <f>SUM(E5:E68)</f>
        <v>45259.55</v>
      </c>
      <c r="F69" s="147">
        <f t="shared" si="3"/>
        <v>5370.64</v>
      </c>
      <c r="G69" s="128"/>
    </row>
  </sheetData>
  <protectedRanges>
    <protectedRange sqref="C24:C26" name="区域1_1"/>
    <protectedRange sqref="E24:E26" name="区域1_2"/>
    <protectedRange sqref="G24:G26" name="区域1_3"/>
    <protectedRange sqref="C33:C37" name="区域1_4"/>
    <protectedRange sqref="C37" name="区域1_2_1"/>
    <protectedRange sqref="E33:E37" name="区域1_5"/>
    <protectedRange sqref="E37" name="区域1_2_2"/>
    <protectedRange sqref="G33:G37" name="区域1_6"/>
    <protectedRange sqref="G37" name="区域1_2_3"/>
    <protectedRange sqref="G37" name="区域1_1_1"/>
  </protectedRanges>
  <autoFilter ref="A4:O69">
    <extLst/>
  </autoFilter>
  <mergeCells count="3">
    <mergeCell ref="A2:G2"/>
    <mergeCell ref="A69:C69"/>
    <mergeCell ref="G30:G31"/>
  </mergeCells>
  <pageMargins left="0.748031496062992" right="0.590551181102362" top="0.984251968503937" bottom="0.984251968503937" header="0.511811023622047" footer="0.511811023622047"/>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showZeros="0" topLeftCell="C1" workbookViewId="0">
      <selection activeCell="E8" sqref="E8"/>
    </sheetView>
  </sheetViews>
  <sheetFormatPr defaultColWidth="9" defaultRowHeight="13.5"/>
  <cols>
    <col min="1" max="1" width="29" style="4" customWidth="1"/>
    <col min="2" max="2" width="12.625" style="4" hidden="1" customWidth="1"/>
    <col min="3" max="3" width="10.375" style="4" customWidth="1"/>
    <col min="4" max="4" width="11.375" style="4" customWidth="1"/>
    <col min="5" max="5" width="13.625" style="4" customWidth="1"/>
    <col min="6" max="6" width="31.375" style="4" customWidth="1"/>
    <col min="7" max="7" width="11.75" style="4" hidden="1" customWidth="1"/>
    <col min="8" max="9" width="11.5" style="4" customWidth="1"/>
    <col min="10" max="10" width="13.5" style="4" customWidth="1"/>
    <col min="11" max="16384" width="9" style="4"/>
  </cols>
  <sheetData>
    <row r="1" ht="27" customHeight="1" spans="1:1">
      <c r="A1" s="87" t="s">
        <v>1472</v>
      </c>
    </row>
    <row r="2" ht="28.5" customHeight="1" spans="1:10">
      <c r="A2" s="88" t="s">
        <v>1473</v>
      </c>
      <c r="B2" s="88"/>
      <c r="C2" s="88"/>
      <c r="D2" s="88"/>
      <c r="E2" s="88"/>
      <c r="F2" s="88"/>
      <c r="G2" s="88"/>
      <c r="H2" s="88"/>
      <c r="I2" s="88"/>
      <c r="J2" s="88"/>
    </row>
    <row r="3" ht="26.25" customHeight="1" spans="1:10">
      <c r="A3" s="89"/>
      <c r="B3" s="90"/>
      <c r="C3" s="90"/>
      <c r="D3" s="90"/>
      <c r="E3" s="90"/>
      <c r="F3" s="91"/>
      <c r="G3" s="90" t="s">
        <v>2</v>
      </c>
      <c r="H3" s="90"/>
      <c r="I3" s="90"/>
      <c r="J3" s="90"/>
    </row>
    <row r="4" ht="25.5" customHeight="1" spans="1:10">
      <c r="A4" s="92" t="s">
        <v>1474</v>
      </c>
      <c r="B4" s="92"/>
      <c r="C4" s="92"/>
      <c r="D4" s="92"/>
      <c r="E4" s="92"/>
      <c r="F4" s="92" t="s">
        <v>1475</v>
      </c>
      <c r="G4" s="92"/>
      <c r="H4" s="92"/>
      <c r="I4" s="92"/>
      <c r="J4" s="92"/>
    </row>
    <row r="5" ht="38.25" customHeight="1" spans="1:10">
      <c r="A5" s="92" t="s">
        <v>1476</v>
      </c>
      <c r="B5" s="93" t="s">
        <v>1477</v>
      </c>
      <c r="C5" s="93" t="s">
        <v>41</v>
      </c>
      <c r="D5" s="93" t="s">
        <v>42</v>
      </c>
      <c r="E5" s="93" t="s">
        <v>8</v>
      </c>
      <c r="F5" s="92" t="s">
        <v>1478</v>
      </c>
      <c r="G5" s="93" t="s">
        <v>1477</v>
      </c>
      <c r="H5" s="93" t="s">
        <v>41</v>
      </c>
      <c r="I5" s="93" t="s">
        <v>42</v>
      </c>
      <c r="J5" s="93" t="s">
        <v>8</v>
      </c>
    </row>
    <row r="6" ht="22.5" customHeight="1" spans="1:10">
      <c r="A6" s="94" t="s">
        <v>1479</v>
      </c>
      <c r="B6" s="95">
        <f>SUM(B7:B11)</f>
        <v>16336</v>
      </c>
      <c r="C6" s="96">
        <f t="shared" ref="C6:I6" si="0">C7+C8+C9+C10+C11</f>
        <v>54618</v>
      </c>
      <c r="D6" s="97">
        <f t="shared" si="0"/>
        <v>27400</v>
      </c>
      <c r="E6" s="96">
        <f t="shared" ref="E6:E16" si="1">D6-C6</f>
        <v>-27218</v>
      </c>
      <c r="F6" s="98" t="s">
        <v>1480</v>
      </c>
      <c r="G6" s="96">
        <f>SUM(G7:G11)</f>
        <v>17986</v>
      </c>
      <c r="H6" s="96">
        <f t="shared" si="0"/>
        <v>22105</v>
      </c>
      <c r="I6" s="96">
        <f t="shared" si="0"/>
        <v>24531</v>
      </c>
      <c r="J6" s="96">
        <f t="shared" ref="J6:J12" si="2">I6-H6</f>
        <v>2426</v>
      </c>
    </row>
    <row r="7" ht="22.5" customHeight="1" spans="1:10">
      <c r="A7" s="99" t="s">
        <v>1481</v>
      </c>
      <c r="B7" s="100">
        <v>813</v>
      </c>
      <c r="C7" s="101">
        <v>1849</v>
      </c>
      <c r="D7" s="101"/>
      <c r="E7" s="102">
        <f t="shared" si="1"/>
        <v>-1849</v>
      </c>
      <c r="F7" s="103" t="s">
        <v>1482</v>
      </c>
      <c r="G7" s="102"/>
      <c r="H7" s="102">
        <v>50</v>
      </c>
      <c r="I7" s="102">
        <v>50</v>
      </c>
      <c r="J7" s="102">
        <f t="shared" si="2"/>
        <v>0</v>
      </c>
    </row>
    <row r="8" ht="22.5" customHeight="1" spans="1:10">
      <c r="A8" s="99" t="s">
        <v>1483</v>
      </c>
      <c r="B8" s="100">
        <v>103</v>
      </c>
      <c r="C8" s="101">
        <v>68</v>
      </c>
      <c r="D8" s="101"/>
      <c r="E8" s="102">
        <f t="shared" si="1"/>
        <v>-68</v>
      </c>
      <c r="F8" s="103" t="s">
        <v>1484</v>
      </c>
      <c r="G8" s="102">
        <v>700</v>
      </c>
      <c r="H8" s="102">
        <v>889</v>
      </c>
      <c r="I8" s="102">
        <v>950</v>
      </c>
      <c r="J8" s="102">
        <f t="shared" si="2"/>
        <v>61</v>
      </c>
    </row>
    <row r="9" ht="22.5" customHeight="1" spans="1:10">
      <c r="A9" s="99" t="s">
        <v>1485</v>
      </c>
      <c r="B9" s="100">
        <v>14660</v>
      </c>
      <c r="C9" s="101">
        <v>51051</v>
      </c>
      <c r="D9" s="101">
        <v>25250</v>
      </c>
      <c r="E9" s="102">
        <f t="shared" si="1"/>
        <v>-25801</v>
      </c>
      <c r="F9" s="103" t="s">
        <v>1486</v>
      </c>
      <c r="G9" s="102">
        <v>16226</v>
      </c>
      <c r="H9" s="102">
        <v>15891</v>
      </c>
      <c r="I9" s="102">
        <v>16767</v>
      </c>
      <c r="J9" s="102">
        <f t="shared" si="2"/>
        <v>876</v>
      </c>
    </row>
    <row r="10" ht="22.5" customHeight="1" spans="1:10">
      <c r="A10" s="99" t="s">
        <v>1487</v>
      </c>
      <c r="B10" s="93">
        <v>400</v>
      </c>
      <c r="C10" s="104">
        <v>650</v>
      </c>
      <c r="D10" s="104">
        <v>650</v>
      </c>
      <c r="E10" s="102">
        <f t="shared" si="1"/>
        <v>0</v>
      </c>
      <c r="F10" s="103" t="s">
        <v>1488</v>
      </c>
      <c r="G10" s="102">
        <v>1060</v>
      </c>
      <c r="H10" s="102">
        <v>955</v>
      </c>
      <c r="I10" s="102">
        <v>1000</v>
      </c>
      <c r="J10" s="102">
        <f t="shared" si="2"/>
        <v>45</v>
      </c>
    </row>
    <row r="11" ht="30" customHeight="1" spans="1:10">
      <c r="A11" s="99" t="s">
        <v>1489</v>
      </c>
      <c r="B11" s="93">
        <v>360</v>
      </c>
      <c r="C11" s="104">
        <v>1000</v>
      </c>
      <c r="D11" s="104">
        <v>1500</v>
      </c>
      <c r="E11" s="102">
        <f t="shared" si="1"/>
        <v>500</v>
      </c>
      <c r="F11" s="105" t="s">
        <v>1490</v>
      </c>
      <c r="G11" s="102"/>
      <c r="H11" s="102">
        <v>4320</v>
      </c>
      <c r="I11" s="102">
        <v>5764</v>
      </c>
      <c r="J11" s="102">
        <f t="shared" si="2"/>
        <v>1444</v>
      </c>
    </row>
    <row r="12" ht="22.5" customHeight="1" spans="1:10">
      <c r="A12" s="94" t="s">
        <v>1491</v>
      </c>
      <c r="B12" s="95">
        <f>B13+B14+B15</f>
        <v>2310</v>
      </c>
      <c r="C12" s="96">
        <f>C13+C14+C15</f>
        <v>3460</v>
      </c>
      <c r="D12" s="97">
        <f>D13+D14+D15</f>
        <v>3700</v>
      </c>
      <c r="E12" s="96">
        <f t="shared" si="1"/>
        <v>240</v>
      </c>
      <c r="F12" s="106" t="s">
        <v>1492</v>
      </c>
      <c r="G12" s="107">
        <v>110</v>
      </c>
      <c r="H12" s="108">
        <v>35</v>
      </c>
      <c r="I12" s="108">
        <v>35</v>
      </c>
      <c r="J12" s="96">
        <f t="shared" si="2"/>
        <v>0</v>
      </c>
    </row>
    <row r="13" ht="22.5" customHeight="1" spans="1:10">
      <c r="A13" s="109" t="s">
        <v>1493</v>
      </c>
      <c r="B13" s="100">
        <v>1250</v>
      </c>
      <c r="C13" s="101">
        <v>1637</v>
      </c>
      <c r="D13" s="101">
        <v>1700</v>
      </c>
      <c r="E13" s="102">
        <f t="shared" si="1"/>
        <v>63</v>
      </c>
      <c r="F13" s="103"/>
      <c r="G13" s="107"/>
      <c r="H13" s="110"/>
      <c r="I13" s="110"/>
      <c r="J13" s="96"/>
    </row>
    <row r="14" ht="22.5" customHeight="1" spans="1:10">
      <c r="A14" s="109" t="s">
        <v>1494</v>
      </c>
      <c r="B14" s="100">
        <v>1060</v>
      </c>
      <c r="C14" s="101">
        <v>1723</v>
      </c>
      <c r="D14" s="101">
        <v>1900</v>
      </c>
      <c r="E14" s="102">
        <f t="shared" si="1"/>
        <v>177</v>
      </c>
      <c r="F14" s="111"/>
      <c r="G14" s="112"/>
      <c r="H14" s="113"/>
      <c r="I14" s="113"/>
      <c r="J14" s="96"/>
    </row>
    <row r="15" ht="22.5" customHeight="1" spans="1:10">
      <c r="A15" s="109" t="s">
        <v>1495</v>
      </c>
      <c r="B15" s="100"/>
      <c r="C15" s="101">
        <v>100</v>
      </c>
      <c r="D15" s="101">
        <v>100</v>
      </c>
      <c r="E15" s="102">
        <f t="shared" si="1"/>
        <v>0</v>
      </c>
      <c r="F15" s="114"/>
      <c r="G15" s="107"/>
      <c r="H15" s="110"/>
      <c r="I15" s="110"/>
      <c r="J15" s="96"/>
    </row>
    <row r="16" ht="22.5" customHeight="1" spans="1:10">
      <c r="A16" s="94" t="s">
        <v>29</v>
      </c>
      <c r="B16" s="115" t="e">
        <f>#REF!+#REF!</f>
        <v>#REF!</v>
      </c>
      <c r="C16" s="108">
        <v>0</v>
      </c>
      <c r="D16" s="97">
        <v>0</v>
      </c>
      <c r="E16" s="96">
        <f t="shared" si="1"/>
        <v>0</v>
      </c>
      <c r="F16" s="116" t="s">
        <v>1496</v>
      </c>
      <c r="G16" s="107"/>
      <c r="H16" s="96">
        <v>20325</v>
      </c>
      <c r="I16" s="96">
        <v>3114</v>
      </c>
      <c r="J16" s="96">
        <f>I16-H16</f>
        <v>-17211</v>
      </c>
    </row>
    <row r="17" ht="22.5" customHeight="1" spans="1:10">
      <c r="A17" s="94"/>
      <c r="B17" s="115"/>
      <c r="C17" s="96"/>
      <c r="D17" s="96"/>
      <c r="E17" s="96"/>
      <c r="F17" s="117" t="s">
        <v>1497</v>
      </c>
      <c r="G17" s="107"/>
      <c r="H17" s="96">
        <v>15713</v>
      </c>
      <c r="I17" s="96">
        <v>5000</v>
      </c>
      <c r="J17" s="96">
        <f>I17-H17</f>
        <v>-10713</v>
      </c>
    </row>
    <row r="18" ht="22.5" customHeight="1" spans="1:10">
      <c r="A18" s="94" t="s">
        <v>1498</v>
      </c>
      <c r="B18" s="115"/>
      <c r="C18" s="96">
        <v>100</v>
      </c>
      <c r="D18" s="96">
        <v>1580</v>
      </c>
      <c r="E18" s="96">
        <f>D18-C18</f>
        <v>1480</v>
      </c>
      <c r="F18" s="106" t="s">
        <v>1499</v>
      </c>
      <c r="G18" s="117"/>
      <c r="H18" s="102"/>
      <c r="I18" s="102"/>
      <c r="J18" s="96"/>
    </row>
    <row r="19" ht="22.5" customHeight="1" spans="1:10">
      <c r="A19" s="115" t="s">
        <v>36</v>
      </c>
      <c r="B19" s="95" t="e">
        <f>B6+B12+B16+B17</f>
        <v>#REF!</v>
      </c>
      <c r="C19" s="96">
        <f>C6+C12+C16+C18</f>
        <v>58178</v>
      </c>
      <c r="D19" s="96">
        <f>D6+D12+D16+D18</f>
        <v>32680</v>
      </c>
      <c r="E19" s="96">
        <f>D19-C19</f>
        <v>-25498</v>
      </c>
      <c r="F19" s="96" t="s">
        <v>1500</v>
      </c>
      <c r="G19" s="96">
        <f>G6+G12+G15+G17</f>
        <v>18096</v>
      </c>
      <c r="H19" s="96">
        <f>H6+H12+H16+H17+H18</f>
        <v>58178</v>
      </c>
      <c r="I19" s="96">
        <f>I6+I12+I16+I17+I18</f>
        <v>32680</v>
      </c>
      <c r="J19" s="96">
        <f>I19-H19</f>
        <v>-25498</v>
      </c>
    </row>
    <row r="23" spans="7:7">
      <c r="G23" s="4">
        <f>C19-H19</f>
        <v>0</v>
      </c>
    </row>
  </sheetData>
  <mergeCells count="4">
    <mergeCell ref="A2:J2"/>
    <mergeCell ref="G3:J3"/>
    <mergeCell ref="A4:E4"/>
    <mergeCell ref="F4:J4"/>
  </mergeCells>
  <pageMargins left="0.748031496062992" right="0.748031496062992" top="0.78740157480315" bottom="0.78740157480315" header="0.511811023622047" footer="0.511811023622047"/>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B6" sqref="B6"/>
    </sheetView>
  </sheetViews>
  <sheetFormatPr defaultColWidth="9" defaultRowHeight="13.5" outlineLevelCol="3"/>
  <cols>
    <col min="1" max="1" width="12.5" customWidth="1"/>
    <col min="2" max="2" width="42.625" customWidth="1"/>
    <col min="3" max="4" width="16.375" customWidth="1"/>
  </cols>
  <sheetData>
    <row r="1" ht="30" customHeight="1" spans="1:1">
      <c r="A1" s="79" t="s">
        <v>1501</v>
      </c>
    </row>
    <row r="2" ht="36" customHeight="1" spans="1:4">
      <c r="A2" s="80" t="s">
        <v>1502</v>
      </c>
      <c r="B2" s="80"/>
      <c r="C2" s="80"/>
      <c r="D2" s="80"/>
    </row>
    <row r="3" ht="27" customHeight="1" spans="1:4">
      <c r="A3" s="8" t="s">
        <v>2</v>
      </c>
      <c r="B3" s="8"/>
      <c r="C3" s="8"/>
      <c r="D3" s="8"/>
    </row>
    <row r="4" ht="39.95" customHeight="1" spans="1:4">
      <c r="A4" s="81" t="s">
        <v>1503</v>
      </c>
      <c r="B4" s="81" t="s">
        <v>138</v>
      </c>
      <c r="C4" s="81" t="s">
        <v>1014</v>
      </c>
      <c r="D4" s="81" t="s">
        <v>142</v>
      </c>
    </row>
    <row r="5" ht="36" customHeight="1" spans="1:4">
      <c r="A5" s="82" t="s">
        <v>1451</v>
      </c>
      <c r="B5" s="82" t="s">
        <v>1504</v>
      </c>
      <c r="C5" s="83">
        <v>8617</v>
      </c>
      <c r="D5" s="84"/>
    </row>
    <row r="6" ht="36" customHeight="1" spans="1:4">
      <c r="A6" s="82" t="s">
        <v>1451</v>
      </c>
      <c r="B6" s="82" t="s">
        <v>1505</v>
      </c>
      <c r="C6" s="83">
        <v>4000</v>
      </c>
      <c r="D6" s="84"/>
    </row>
    <row r="7" ht="36" customHeight="1" spans="1:4">
      <c r="A7" s="82" t="s">
        <v>1451</v>
      </c>
      <c r="B7" s="82" t="s">
        <v>1506</v>
      </c>
      <c r="C7" s="83">
        <v>2000</v>
      </c>
      <c r="D7" s="84"/>
    </row>
    <row r="8" ht="36" customHeight="1" spans="1:4">
      <c r="A8" s="82" t="s">
        <v>1451</v>
      </c>
      <c r="B8" s="82" t="s">
        <v>1507</v>
      </c>
      <c r="C8" s="83">
        <v>650</v>
      </c>
      <c r="D8" s="84"/>
    </row>
    <row r="9" ht="36" customHeight="1" spans="1:4">
      <c r="A9" s="82" t="s">
        <v>1451</v>
      </c>
      <c r="B9" s="82" t="s">
        <v>1508</v>
      </c>
      <c r="C9" s="83">
        <v>1500</v>
      </c>
      <c r="D9" s="84"/>
    </row>
    <row r="10" ht="45" customHeight="1" spans="1:4">
      <c r="A10" s="85" t="s">
        <v>1509</v>
      </c>
      <c r="B10" s="85"/>
      <c r="C10" s="83">
        <f>SUM(C5:C9)</f>
        <v>16767</v>
      </c>
      <c r="D10" s="86"/>
    </row>
  </sheetData>
  <mergeCells count="3">
    <mergeCell ref="A2:D2"/>
    <mergeCell ref="A3:D3"/>
    <mergeCell ref="A10:B10"/>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4" master=""/>
  <rangeList sheetStid="2" master=""/>
  <rangeList sheetStid="3" master=""/>
  <rangeList sheetStid="5" master=""/>
  <rangeList sheetStid="11" master="">
    <arrUserId title="区域1" rangeCreator="" othersAccessPermission="edit"/>
    <arrUserId title="区域1_1" rangeCreator="" othersAccessPermission="edit"/>
    <arrUserId title="区域1_2" rangeCreator="" othersAccessPermission="edit"/>
    <arrUserId title="区域1_3" rangeCreator="" othersAccessPermission="edit"/>
    <arrUserId title="区域1_4" rangeCreator="" othersAccessPermission="edit"/>
    <arrUserId title="区域1_5" rangeCreator="" othersAccessPermission="edit"/>
    <arrUserId title="区域1_6" rangeCreator="" othersAccessPermission="edit"/>
    <arrUserId title="区域1_7" rangeCreator="" othersAccessPermission="edit"/>
    <arrUserId title="区域1_8" rangeCreator="" othersAccessPermission="edit"/>
    <arrUserId title="区域1_9" rangeCreator="" othersAccessPermission="edit"/>
    <arrUserId title="区域1_10" rangeCreator="" othersAccessPermission="edit"/>
    <arrUserId title="区域1_11" rangeCreator="" othersAccessPermission="edit"/>
    <arrUserId title="区域1_12" rangeCreator="" othersAccessPermission="edit"/>
    <arrUserId title="区域1_13" rangeCreator="" othersAccessPermission="edit"/>
    <arrUserId title="区域1_14" rangeCreator="" othersAccessPermission="edit"/>
    <arrUserId title="区域1_15" rangeCreator="" othersAccessPermission="edit"/>
    <arrUserId title="区域1_16" rangeCreator="" othersAccessPermission="edit"/>
    <arrUserId title="区域1_17" rangeCreator="" othersAccessPermission="edit"/>
    <arrUserId title="区域1_18" rangeCreator="" othersAccessPermission="edit"/>
    <arrUserId title="区域1_19" rangeCreator="" othersAccessPermission="edit"/>
    <arrUserId title="区域1_20" rangeCreator="" othersAccessPermission="edit"/>
    <arrUserId title="区域1_21" rangeCreator="" othersAccessPermission="edit"/>
    <arrUserId title="区域1_22" rangeCreator="" othersAccessPermission="edit"/>
    <arrUserId title="区域1_23" rangeCreator="" othersAccessPermission="edit"/>
    <arrUserId title="区域1_1_1" rangeCreator="" othersAccessPermission="edit"/>
    <arrUserId title="区域1_1_2" rangeCreator="" othersAccessPermission="edit"/>
    <arrUserId title="区域1_2_1" rangeCreator="" othersAccessPermission="edit"/>
    <arrUserId title="区域1_3_1" rangeCreator="" othersAccessPermission="edit"/>
    <arrUserId title="区域1_4_1" rangeCreator="" othersAccessPermission="edit"/>
    <arrUserId title="区域1_1_3" rangeCreator="" othersAccessPermission="edit"/>
    <arrUserId title="区域1_2_2" rangeCreator="" othersAccessPermission="edit"/>
    <arrUserId title="区域1_3_2" rangeCreator="" othersAccessPermission="edit"/>
    <arrUserId title="区域1_4_2" rangeCreator="" othersAccessPermission="edit"/>
    <arrUserId title="区域1_1_4" rangeCreator="" othersAccessPermission="edit"/>
    <arrUserId title="区域1_2_3" rangeCreator="" othersAccessPermission="edit"/>
    <arrUserId title="区域1_3_3" rangeCreator="" othersAccessPermission="edit"/>
    <arrUserId title="区域1_4_3" rangeCreator="" othersAccessPermission="edit"/>
    <arrUserId title="区域1_24" rangeCreator="" othersAccessPermission="edit"/>
    <arrUserId title="区域1_25" rangeCreator="" othersAccessPermission="edit"/>
    <arrUserId title="区域1_26" rangeCreator="" othersAccessPermission="edit"/>
    <arrUserId title="区域1_27" rangeCreator="" othersAccessPermission="edit"/>
    <arrUserId title="区域1_28" rangeCreator="" othersAccessPermission="edit"/>
    <arrUserId title="区域1_29" rangeCreator="" othersAccessPermission="edit"/>
    <arrUserId title="区域1_30" rangeCreator="" othersAccessPermission="edit"/>
    <arrUserId title="区域1_31" rangeCreator="" othersAccessPermission="edit"/>
    <arrUserId title="区域1_32" rangeCreator="" othersAccessPermission="edit"/>
    <arrUserId title="区域1_33" rangeCreator="" othersAccessPermission="edit"/>
    <arrUserId title="区域1_34" rangeCreator="" othersAccessPermission="edit"/>
    <arrUserId title="区域1_35" rangeCreator="" othersAccessPermission="edit"/>
    <arrUserId title="区域1_36" rangeCreator="" othersAccessPermission="edit"/>
    <arrUserId title="区域1_37" rangeCreator="" othersAccessPermission="edit"/>
    <arrUserId title="区域1_38" rangeCreator="" othersAccessPermission="edit"/>
    <arrUserId title="区域1_39" rangeCreator="" othersAccessPermission="edit"/>
    <arrUserId title="区域1_40" rangeCreator="" othersAccessPermission="edit"/>
    <arrUserId title="区域1_41" rangeCreator="" othersAccessPermission="edit"/>
    <arrUserId title="区域1_42" rangeCreator="" othersAccessPermission="edit"/>
    <arrUserId title="区域1_43" rangeCreator="" othersAccessPermission="edit"/>
    <arrUserId title="区域1_44" rangeCreator="" othersAccessPermission="edit"/>
    <arrUserId title="区域1_45" rangeCreator="" othersAccessPermission="edit"/>
    <arrUserId title="区域1_46" rangeCreator="" othersAccessPermission="edit"/>
    <arrUserId title="区域1_47" rangeCreator="" othersAccessPermission="edit"/>
    <arrUserId title="区域1_48" rangeCreator="" othersAccessPermission="edit"/>
    <arrUserId title="区域1_49" rangeCreator="" othersAccessPermission="edit"/>
    <arrUserId title="区域1_50" rangeCreator="" othersAccessPermission="edit"/>
    <arrUserId title="区域1_51" rangeCreator="" othersAccessPermission="edit"/>
    <arrUserId title="区域1_52" rangeCreator="" othersAccessPermission="edit"/>
    <arrUserId title="区域1_53" rangeCreator="" othersAccessPermission="edit"/>
    <arrUserId title="区域1_54" rangeCreator="" othersAccessPermission="edit"/>
    <arrUserId title="区域1_55" rangeCreator="" othersAccessPermission="edit"/>
    <arrUserId title="区域1_56" rangeCreator="" othersAccessPermission="edit"/>
    <arrUserId title="区域1_57" rangeCreator="" othersAccessPermission="edit"/>
    <arrUserId title="区域1_58" rangeCreator="" othersAccessPermission="edit"/>
    <arrUserId title="区域1_59" rangeCreator="" othersAccessPermission="edit"/>
    <arrUserId title="区域1_60" rangeCreator="" othersAccessPermission="edit"/>
    <arrUserId title="区域1_61" rangeCreator="" othersAccessPermission="edit"/>
    <arrUserId title="区域1_62" rangeCreator="" othersAccessPermission="edit"/>
    <arrUserId title="区域1_63" rangeCreator="" othersAccessPermission="edit"/>
    <arrUserId title="区域1_64" rangeCreator="" othersAccessPermission="edit"/>
    <arrUserId title="区域1_65" rangeCreator="" othersAccessPermission="edit"/>
    <arrUserId title="区域1_66" rangeCreator="" othersAccessPermission="edit"/>
    <arrUserId title="区域1_67" rangeCreator="" othersAccessPermission="edit"/>
    <arrUserId title="区域1_68" rangeCreator="" othersAccessPermission="edit"/>
    <arrUserId title="区域1_69" rangeCreator="" othersAccessPermission="edit"/>
    <arrUserId title="区域1_70" rangeCreator="" othersAccessPermission="edit"/>
    <arrUserId title="区域1_71" rangeCreator="" othersAccessPermission="edit"/>
    <arrUserId title="区域1_72" rangeCreator="" othersAccessPermission="edit"/>
    <arrUserId title="区域1_73" rangeCreator="" othersAccessPermission="edit"/>
    <arrUserId title="区域1_74" rangeCreator="" othersAccessPermission="edit"/>
    <arrUserId title="区域1_75" rangeCreator="" othersAccessPermission="edit"/>
    <arrUserId title="区域1_76" rangeCreator="" othersAccessPermission="edit"/>
    <arrUserId title="区域1_77" rangeCreator="" othersAccessPermission="edit"/>
    <arrUserId title="区域1_78" rangeCreator="" othersAccessPermission="edit"/>
    <arrUserId title="区域1_2_4" rangeCreator="" othersAccessPermission="edit"/>
    <arrUserId title="区域1_79" rangeCreator="" othersAccessPermission="edit"/>
    <arrUserId title="区域1_1_5" rangeCreator="" othersAccessPermission="edit"/>
    <arrUserId title="区域1_2_5" rangeCreator="" othersAccessPermission="edit"/>
    <arrUserId title="区域1_80" rangeCreator="" othersAccessPermission="edit"/>
    <arrUserId title="区域1_1_6" rangeCreator="" othersAccessPermission="edit"/>
    <arrUserId title="区域1_2_6" rangeCreator="" othersAccessPermission="edit"/>
    <arrUserId title="区域1_81" rangeCreator="" othersAccessPermission="edit"/>
    <arrUserId title="区域1_1_7" rangeCreator="" othersAccessPermission="edit"/>
    <arrUserId title="区域1_2_7" rangeCreator="" othersAccessPermission="edit"/>
    <arrUserId title="区域1_82" rangeCreator="" othersAccessPermission="edit"/>
    <arrUserId title="区域1_83" rangeCreator="" othersAccessPermission="edit"/>
    <arrUserId title="区域1_84" rangeCreator="" othersAccessPermission="edit"/>
    <arrUserId title="区域1_85" rangeCreator="" othersAccessPermission="edit"/>
    <arrUserId title="区域1_86" rangeCreator="" othersAccessPermission="edit"/>
    <arrUserId title="区域1_87" rangeCreator="" othersAccessPermission="edit"/>
    <arrUserId title="区域1_88" rangeCreator="" othersAccessPermission="edit"/>
    <arrUserId title="区域1_1_8" rangeCreator="" othersAccessPermission="edit"/>
    <arrUserId title="区域1_89" rangeCreator="" othersAccessPermission="edit"/>
    <arrUserId title="区域1_1_9" rangeCreator="" othersAccessPermission="edit"/>
    <arrUserId title="区域1_5_1" rangeCreator="" othersAccessPermission="edit"/>
    <arrUserId title="区域1_7_1" rangeCreator="" othersAccessPermission="edit"/>
    <arrUserId title="区域1_11_1" rangeCreator="" othersAccessPermission="edit"/>
    <arrUserId title="区域1_16_1" rangeCreator="" othersAccessPermission="edit"/>
    <arrUserId title="区域1_20_1" rangeCreator="" othersAccessPermission="edit"/>
    <arrUserId title="区域1_24_1" rangeCreator="" othersAccessPermission="edit"/>
    <arrUserId title="区域1_28_1" rangeCreator="" othersAccessPermission="edit"/>
    <arrUserId title="区域1_31_1" rangeCreator="" othersAccessPermission="edit"/>
    <arrUserId title="区域1_36_1" rangeCreator="" othersAccessPermission="edit"/>
    <arrUserId title="区域1_37_1" rangeCreator="" othersAccessPermission="edit"/>
    <arrUserId title="区域1_39_1" rangeCreator="" othersAccessPermission="edit"/>
    <arrUserId title="区域1_43_1" rangeCreator="" othersAccessPermission="edit"/>
    <arrUserId title="区域1_90" rangeCreator="" othersAccessPermission="edit"/>
    <arrUserId title="区域1_3_4" rangeCreator="" othersAccessPermission="edit"/>
    <arrUserId title="区域1_9_1" rangeCreator="" othersAccessPermission="edit"/>
    <arrUserId title="区域1_13_1" rangeCreator="" othersAccessPermission="edit"/>
    <arrUserId title="区域1_18_1" rangeCreator="" othersAccessPermission="edit"/>
    <arrUserId title="区域1_22_1" rangeCreator="" othersAccessPermission="edit"/>
    <arrUserId title="区域1_26_1" rangeCreator="" othersAccessPermission="edit"/>
    <arrUserId title="区域1_30_1" rangeCreator="" othersAccessPermission="edit"/>
    <arrUserId title="区域1_32_1" rangeCreator="" othersAccessPermission="edit"/>
    <arrUserId title="区域1_41_1" rangeCreator="" othersAccessPermission="edit"/>
    <arrUserId title="区域1_45_1" rangeCreator="" othersAccessPermission="edit"/>
    <arrUserId title="区域1_4_4" rangeCreator="" othersAccessPermission="edit"/>
    <arrUserId title="区域1_6_1" rangeCreator="" othersAccessPermission="edit"/>
    <arrUserId title="区域1_10_1" rangeCreator="" othersAccessPermission="edit"/>
    <arrUserId title="区域1_15_1" rangeCreator="" othersAccessPermission="edit"/>
    <arrUserId title="区域1_19_1" rangeCreator="" othersAccessPermission="edit"/>
    <arrUserId title="区域1_23_1" rangeCreator="" othersAccessPermission="edit"/>
    <arrUserId title="区域1_27_1" rangeCreator="" othersAccessPermission="edit"/>
    <arrUserId title="区域1_34_1" rangeCreator="" othersAccessPermission="edit"/>
    <arrUserId title="区域1_35_1" rangeCreator="" othersAccessPermission="edit"/>
    <arrUserId title="区域1_33_1" rangeCreator="" othersAccessPermission="edit"/>
    <arrUserId title="区域1_38_1" rangeCreator="" othersAccessPermission="edit"/>
    <arrUserId title="区域1_42_1" rangeCreator="" othersAccessPermission="edit"/>
    <arrUserId title="区域1_46_1" rangeCreator="" othersAccessPermission="edit"/>
    <arrUserId title="区域1_91" rangeCreator="" othersAccessPermission="edit"/>
    <arrUserId title="区域1_92" rangeCreator="" othersAccessPermission="edit"/>
    <arrUserId title="区域1_93" rangeCreator="" othersAccessPermission="edit"/>
    <arrUserId title="区域1_94" rangeCreator="" othersAccessPermission="edit"/>
    <arrUserId title="区域1_95" rangeCreator="" othersAccessPermission="edit"/>
    <arrUserId title="区域1_96" rangeCreator="" othersAccessPermission="edit"/>
    <arrUserId title="区域1_97" rangeCreator="" othersAccessPermission="edit"/>
    <arrUserId title="区域1_98" rangeCreator="" othersAccessPermission="edit"/>
    <arrUserId title="区域1_99" rangeCreator="" othersAccessPermission="edit"/>
    <arrUserId title="区域1_100" rangeCreator="" othersAccessPermission="edit"/>
    <arrUserId title="区域1_101" rangeCreator="" othersAccessPermission="edit"/>
    <arrUserId title="区域1_102" rangeCreator="" othersAccessPermission="edit"/>
    <arrUserId title="区域1_103" rangeCreator="" othersAccessPermission="edit"/>
    <arrUserId title="区域1_104" rangeCreator="" othersAccessPermission="edit"/>
    <arrUserId title="区域1_105" rangeCreator="" othersAccessPermission="edit"/>
    <arrUserId title="区域1_106" rangeCreator="" othersAccessPermission="edit"/>
    <arrUserId title="区域1_107" rangeCreator="" othersAccessPermission="edit"/>
    <arrUserId title="区域1_108" rangeCreator="" othersAccessPermission="edit"/>
    <arrUserId title="区域1_109" rangeCreator="" othersAccessPermission="edit"/>
    <arrUserId title="区域1_110" rangeCreator="" othersAccessPermission="edit"/>
    <arrUserId title="区域1_111" rangeCreator="" othersAccessPermission="edit"/>
    <arrUserId title="区域1_112" rangeCreator="" othersAccessPermission="edit"/>
    <arrUserId title="区域1_113" rangeCreator="" othersAccessPermission="edit"/>
    <arrUserId title="区域1_114" rangeCreator="" othersAccessPermission="edit"/>
    <arrUserId title="区域1_115" rangeCreator="" othersAccessPermission="edit"/>
    <arrUserId title="区域1_116" rangeCreator="" othersAccessPermission="edit"/>
    <arrUserId title="区域1_1_10" rangeCreator="" othersAccessPermission="edit"/>
    <arrUserId title="区域1_117" rangeCreator="" othersAccessPermission="edit"/>
    <arrUserId title="区域1_1_11" rangeCreator="" othersAccessPermission="edit"/>
    <arrUserId title="区域1_118" rangeCreator="" othersAccessPermission="edit"/>
    <arrUserId title="区域1_1_12" rangeCreator="" othersAccessPermission="edit"/>
    <arrUserId title="区域1_119" rangeCreator="" othersAccessPermission="edit"/>
    <arrUserId title="区域1_120" rangeCreator="" othersAccessPermission="edit"/>
    <arrUserId title="区域1_1_13" rangeCreator="" othersAccessPermission="edit"/>
    <arrUserId title="区域1_2_8" rangeCreator="" othersAccessPermission="edit"/>
    <arrUserId title="区域1_3_5" rangeCreator="" othersAccessPermission="edit"/>
    <arrUserId title="区域1_4_5" rangeCreator="" othersAccessPermission="edit"/>
    <arrUserId title="区域1_5_2" rangeCreator="" othersAccessPermission="edit"/>
    <arrUserId title="区域1_1_1_1" rangeCreator="" othersAccessPermission="edit"/>
    <arrUserId title="区域1_121" rangeCreator="" othersAccessPermission="edit"/>
    <arrUserId title="区域1_1_14" rangeCreator="" othersAccessPermission="edit"/>
    <arrUserId title="区域1_2_9" rangeCreator="" othersAccessPermission="edit"/>
    <arrUserId title="区域1_3_6" rangeCreator="" othersAccessPermission="edit"/>
    <arrUserId title="区域1_4_6" rangeCreator="" othersAccessPermission="edit"/>
    <arrUserId title="区域1_5_3" rangeCreator="" othersAccessPermission="edit"/>
    <arrUserId title="区域1_1_1_2" rangeCreator="" othersAccessPermission="edit"/>
    <arrUserId title="区域1_122" rangeCreator="" othersAccessPermission="edit"/>
    <arrUserId title="区域1_1_15" rangeCreator="" othersAccessPermission="edit"/>
    <arrUserId title="区域1_2_10" rangeCreator="" othersAccessPermission="edit"/>
    <arrUserId title="区域1_3_7" rangeCreator="" othersAccessPermission="edit"/>
    <arrUserId title="区域1_4_7" rangeCreator="" othersAccessPermission="edit"/>
    <arrUserId title="区域1_5_4" rangeCreator="" othersAccessPermission="edit"/>
    <arrUserId title="区域1_1_1_3" rangeCreator="" othersAccessPermission="edit"/>
    <arrUserId title="区域1_123" rangeCreator="" othersAccessPermission="edit"/>
    <arrUserId title="区域1_124" rangeCreator="" othersAccessPermission="edit"/>
    <arrUserId title="区域1_125" rangeCreator="" othersAccessPermission="edit"/>
    <arrUserId title="区域1_126" rangeCreator="" othersAccessPermission="edit"/>
    <arrUserId title="区域1_127" rangeCreator="" othersAccessPermission="edit"/>
    <arrUserId title="区域1_128" rangeCreator="" othersAccessPermission="edit"/>
    <arrUserId title="区域1_129" rangeCreator="" othersAccessPermission="edit"/>
    <arrUserId title="区域1_130" rangeCreator="" othersAccessPermission="edit"/>
    <arrUserId title="区域1_131" rangeCreator="" othersAccessPermission="edit"/>
    <arrUserId title="区域1_132" rangeCreator="" othersAccessPermission="edit"/>
    <arrUserId title="区域1_133" rangeCreator="" othersAccessPermission="edit"/>
    <arrUserId title="区域1_134" rangeCreator="" othersAccessPermission="edit"/>
  </rangeList>
  <rangeList sheetStid="6" master="">
    <arrUserId title="区域1_1" rangeCreator="" othersAccessPermission="edit"/>
    <arrUserId title="区域1_2" rangeCreator="" othersAccessPermission="edit"/>
    <arrUserId title="区域1_3" rangeCreator="" othersAccessPermission="edit"/>
    <arrUserId title="区域1_4" rangeCreator="" othersAccessPermission="edit"/>
    <arrUserId title="区域1_2_1" rangeCreator="" othersAccessPermission="edit"/>
    <arrUserId title="区域1_5" rangeCreator="" othersAccessPermission="edit"/>
    <arrUserId title="区域1_2_2" rangeCreator="" othersAccessPermission="edit"/>
    <arrUserId title="区域1_6" rangeCreator="" othersAccessPermission="edit"/>
    <arrUserId title="区域1_2_3" rangeCreator="" othersAccessPermission="edit"/>
    <arrUserId title="区域1_1_1" rangeCreator="" othersAccessPermission="edit"/>
  </rangeList>
  <rangeList sheetStid="7" master=""/>
  <rangeList sheetStid="10" master=""/>
  <rangeList sheetStid="8" master=""/>
  <rangeList sheetStid="9" master=""/>
  <rangeList sheetStid="13" master=""/>
  <rangeList sheetStid="1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一般公共预算收支总表</vt:lpstr>
      <vt:lpstr>一般公共预算支出项目汇总表</vt:lpstr>
      <vt:lpstr>地方财政预算收入科目汇总表</vt:lpstr>
      <vt:lpstr>一般公共预算支出科目汇总表</vt:lpstr>
      <vt:lpstr>部门预算项目经费情况表</vt:lpstr>
      <vt:lpstr>上级转移支付情况表</vt:lpstr>
      <vt:lpstr>民生配套和专项工作经费预算明细表</vt:lpstr>
      <vt:lpstr>政府性基金预算收支总表</vt:lpstr>
      <vt:lpstr>政府性基金城乡社区支出项目经费表</vt:lpstr>
      <vt:lpstr>社会保险基金收支预算总表 </vt:lpstr>
      <vt:lpstr>政府性债务情况总表</vt:lpstr>
      <vt:lpstr>部门预算收支总表</vt:lpstr>
      <vt:lpstr>“三公”经费预算控制数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潇Wow</cp:lastModifiedBy>
  <dcterms:created xsi:type="dcterms:W3CDTF">2023-02-28T02:56:00Z</dcterms:created>
  <cp:lastPrinted>2023-12-03T14:20:00Z</cp:lastPrinted>
  <dcterms:modified xsi:type="dcterms:W3CDTF">2023-12-15T00:17:27Z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AFE872B839D641B19EE915F537EEC7AF</vt:lpwstr>
  </property>
  <property fmtid="{D5CDD505-2E9C-101B-9397-08002B2CF9AE}" pid="3" name="KSOProductBuildVer">
    <vt:lpwstr>2052-12.1.0.16120</vt:lpwstr>
  </property>
</Properties>
</file>