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25" tabRatio="885" firstSheet="28" activeTab="32"/>
  </bookViews>
  <sheets>
    <sheet name="目录" sheetId="10" r:id="rId1"/>
    <sheet name="1、2022年度一般公共预算收入决算表" sheetId="12" r:id="rId2"/>
    <sheet name="2、2022年度一般公共预算本级支出决算表" sheetId="11" r:id="rId3"/>
    <sheet name="3、2022年度一般公共预算本级基本支出决算表" sheetId="13" r:id="rId4"/>
    <sheet name="4、2022年度一般公共预算支出决算表" sheetId="14" r:id="rId5"/>
    <sheet name="5、2022年度一般公共预算对下税收返还和转移支付决算分项目表" sheetId="15" r:id="rId6"/>
    <sheet name="6、2022年度一般公共预算对下税收返还和转移支付决算分地区表" sheetId="16" r:id="rId7"/>
    <sheet name="7、2022年度一般公共预算转移性收支决算表" sheetId="17" r:id="rId8"/>
    <sheet name="8、2022年政府一般债务限额和余额情况表" sheetId="18" r:id="rId9"/>
    <sheet name="9、2022年度政府性基金收入决算表" sheetId="19" r:id="rId10"/>
    <sheet name="10、2022年度政府性基金支出决算表" sheetId="20" r:id="rId11"/>
    <sheet name="11、2022年度政府性基金本级支出决算表" sheetId="21" r:id="rId12"/>
    <sheet name="12、2022年度政府性基金转移性收支决算表" sheetId="22" r:id="rId13"/>
    <sheet name="13、2022年政府专项债务限额和余额情况表" sheetId="23" r:id="rId14"/>
    <sheet name="14、2022年国有资本经营预算收支决算表" sheetId="24" r:id="rId15"/>
    <sheet name="15、2022年度国有资本经营收入决算表" sheetId="30" r:id="rId16"/>
    <sheet name="16、2022年度国有资本经营支出决算表" sheetId="31" r:id="rId17"/>
    <sheet name="17、2022年度国有资本经营预算本级支出决算表" sheetId="32" r:id="rId18"/>
    <sheet name="18、2022年度国有资本经营预算对下转移支付情况" sheetId="33" r:id="rId19"/>
    <sheet name="19、2022年国有资本经营预算转移性收支决算表" sheetId="25" r:id="rId20"/>
    <sheet name="20、2022年度社会保险基金收支及结余情况表" sheetId="26" r:id="rId21"/>
    <sheet name="21、2022年度社会保险基金预算收入表" sheetId="34" r:id="rId22"/>
    <sheet name="22、2022年度社会保险基金预算支出表" sheetId="35" r:id="rId23"/>
    <sheet name="23、2022年度地方政府一般债务和专项债务限额和余额情况表" sheetId="27" r:id="rId24"/>
    <sheet name="24、2022年度地方政府专项债务分项目余额情况表" sheetId="28" r:id="rId25"/>
    <sheet name="2022年社会保险基金预算收支及结余情况表" sheetId="3" state="hidden" r:id="rId26"/>
    <sheet name="25、2022年地方政府性债务情况总表" sheetId="6" r:id="rId27"/>
    <sheet name="26、2022年一般债券分配使用情况表" sheetId="29" r:id="rId28"/>
    <sheet name="27、2022年专项债券分配使用情况表" sheetId="37" r:id="rId29"/>
    <sheet name="28、2022年“三公”经费决算公开表" sheetId="36" r:id="rId30"/>
    <sheet name="29、2022年政府性基金转移支付决算表" sheetId="39" r:id="rId31"/>
    <sheet name="30、2022年政府性基金转移支付决算分地区表" sheetId="40" r:id="rId32"/>
    <sheet name="31、2022年政府性基金转移支付决算分项目表" sheetId="41" r:id="rId33"/>
  </sheets>
  <externalReferences>
    <externalReference r:id="rId3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<sst xmlns="http://schemas.openxmlformats.org/spreadsheetml/2006/main" count="3772" uniqueCount="2817">
  <si>
    <t>2022年决算表目录</t>
  </si>
  <si>
    <t>1、2022年度一般公共预算收入决算表</t>
  </si>
  <si>
    <t>2、2022年度一般公共预算本级支出决算表</t>
  </si>
  <si>
    <t>3、2022年度一般公共预算本级基本支出决算表</t>
  </si>
  <si>
    <t>4、2022年度一般公共预算支出决算表</t>
  </si>
  <si>
    <t>5、2022年度一般公共预算对下税收返还和转移支付决算分项目表</t>
  </si>
  <si>
    <t>6、2022年度一般公共预算对下税收返还和转移支付决算分地区表</t>
  </si>
  <si>
    <t>7、2022年度一般公共预算转移性收支决算表</t>
  </si>
  <si>
    <t>8、2022年度地方政府一般债务限额和余额情况表</t>
  </si>
  <si>
    <t>9、2022年度政府性基金收入决算表</t>
  </si>
  <si>
    <t>10、2022年度政府性基金支出决算表</t>
  </si>
  <si>
    <t>11、2022年度政府性基金本级支出决算表</t>
  </si>
  <si>
    <t>12、2022年度政府性基金转移性收支决算表</t>
  </si>
  <si>
    <t>13、2022年度地方政府专项债务限额和余额情况表</t>
  </si>
  <si>
    <t>14、2022年国有资本经营预算收支决算表</t>
  </si>
  <si>
    <t>15、2022年度国有资本经营收入决算表</t>
  </si>
  <si>
    <t>16、2022年度国有资本经营支出决算表</t>
  </si>
  <si>
    <t>17、2022年度国有资本经营预算本级支出决算表</t>
  </si>
  <si>
    <t>18、2022年度国有资本经营预算对下转移支付情况</t>
  </si>
  <si>
    <t>19、2022年国有资本经营预算转移性收支决算表</t>
  </si>
  <si>
    <t>20、2022年度社会保险基金收支及结余情况表</t>
  </si>
  <si>
    <t>21、2022年度社会保险基金预算收入表</t>
  </si>
  <si>
    <t>22、2022年度社会保险基金预算支出表</t>
  </si>
  <si>
    <t>23、2022年度地方政府一般债务和专项债务限额和余额情况表</t>
  </si>
  <si>
    <t>24、2022年度地方政府专项债务分项目余额情况表</t>
  </si>
  <si>
    <t>25、2022年政府性债务情况总表</t>
  </si>
  <si>
    <t>26、2022年一般债券分配使用情况表</t>
  </si>
  <si>
    <t>27、2022年专项债券分配使用情况表</t>
  </si>
  <si>
    <t>28、2022年“三公”经费决算公开表</t>
  </si>
  <si>
    <t>29、2022年政府性基金转移支付决算表</t>
  </si>
  <si>
    <t>30、2022年政府性基金转移支付决算分地区表</t>
  </si>
  <si>
    <t>31、2022年政府性基金转移支付决算分项目表</t>
  </si>
  <si>
    <r>
      <rPr>
        <b/>
        <sz val="18"/>
        <rFont val="宋体"/>
        <charset val="134"/>
      </rPr>
      <t>2022年度靖州苗族侗族自治县一般公共预算收入决算表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</si>
  <si>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</si>
  <si>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</si>
  <si>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</si>
  <si>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</si>
  <si>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</si>
  <si>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</si>
  <si>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</si>
  <si>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</si>
  <si>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</si>
  <si>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</si>
  <si>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</si>
  <si>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</si>
  <si>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</si>
  <si>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</si>
  <si>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</si>
  <si>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</si>
  <si>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</si>
  <si>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</si>
  <si>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</si>
  <si>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</si>
  <si>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</si>
  <si>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</si>
  <si>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</si>
  <si>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</si>
  <si>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</si>
  <si>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</si>
  <si>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</si>
  <si>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</si>
  <si>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</si>
  <si>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</si>
  <si>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</si>
  <si>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</si>
  <si>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</si>
  <si>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</si>
  <si>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</si>
  <si>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</si>
  <si>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</si>
  <si>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</si>
  <si>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</si>
  <si>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</si>
  <si>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</si>
  <si>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</si>
  <si>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</si>
  <si>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</si>
  <si>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</si>
  <si>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</si>
  <si>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</si>
  <si>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</si>
  <si>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</si>
  <si>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</si>
  <si>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</si>
  <si>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</si>
  <si>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</si>
  <si>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</si>
  <si>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</si>
  <si>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</si>
  <si>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</si>
  <si>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</si>
  <si>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</si>
  <si>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</si>
  <si>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</si>
  <si>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</si>
  <si>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</si>
  <si>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</si>
  <si>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</si>
  <si>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</si>
  <si>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</si>
  <si>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</si>
  <si>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</si>
  <si>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</si>
  <si>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</si>
  <si>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</si>
  <si>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</si>
  <si>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</si>
  <si>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</si>
  <si>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</si>
  <si>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</si>
  <si>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</si>
  <si>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</si>
  <si>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</si>
  <si>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</si>
  <si>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</si>
  <si>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</si>
  <si>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</si>
  <si>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</si>
  <si>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</si>
  <si>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</si>
  <si>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</si>
  <si>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</si>
  <si>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</si>
  <si>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</si>
  <si>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</si>
  <si>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</si>
  <si>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</si>
  <si>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</si>
  <si>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</si>
  <si>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</si>
  <si>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</si>
  <si>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</si>
  <si>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</si>
  <si>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</si>
  <si>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</si>
  <si>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</si>
  <si>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</si>
  <si>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</si>
  <si>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</si>
  <si>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</si>
  <si>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</si>
  <si>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</si>
  <si>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</si>
  <si>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</si>
  <si>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</si>
  <si>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</si>
  <si>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</si>
  <si>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</si>
  <si>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</si>
  <si>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</si>
  <si>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</si>
  <si>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</si>
  <si>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</si>
  <si>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</si>
  <si>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</si>
  <si>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</si>
  <si>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</si>
  <si>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</si>
  <si>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</si>
  <si>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</si>
  <si>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</si>
  <si>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</si>
  <si>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</si>
  <si>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</si>
  <si>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</si>
  <si>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</si>
  <si>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</si>
  <si>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</si>
  <si>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</si>
  <si>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</si>
  <si>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</si>
  <si>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</si>
  <si>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</si>
  <si>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</si>
  <si>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</si>
  <si>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</si>
  <si>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</si>
  <si>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</si>
  <si>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</si>
  <si>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</si>
  <si>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</si>
  <si>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</si>
  <si>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</si>
  <si>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</si>
  <si>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</si>
  <si>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</si>
  <si>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</si>
  <si>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</si>
  <si>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</si>
  <si>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</si>
  <si>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</si>
  <si>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</si>
  <si>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</si>
  <si>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</si>
  <si>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</si>
  <si>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</si>
  <si>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</si>
  <si>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</si>
  <si>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</si>
  <si>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</si>
  <si>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</si>
  <si>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</si>
  <si>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</si>
  <si>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</si>
  <si>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</si>
  <si>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</si>
  <si>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</si>
  <si>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</si>
  <si>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</si>
  <si>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</si>
  <si>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</si>
  <si>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</si>
  <si>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</si>
  <si>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</si>
  <si>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</si>
  <si>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</si>
  <si>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</si>
  <si>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</si>
  <si>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</si>
  <si>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</si>
  <si>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</si>
  <si>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</si>
  <si>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</si>
  <si>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</si>
  <si>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</si>
  <si>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</si>
  <si>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</si>
  <si>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</si>
  <si>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</si>
  <si>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</si>
  <si>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</si>
  <si>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</si>
  <si>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</si>
  <si>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</si>
  <si>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</si>
  <si>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</si>
  <si>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</si>
  <si>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</si>
  <si>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</si>
  <si>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</si>
  <si>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</si>
  <si>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</si>
  <si>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</si>
  <si>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</si>
  <si>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</si>
  <si>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</si>
  <si>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</si>
  <si>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</si>
  <si>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</si>
  <si>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</si>
  <si>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</si>
  <si>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</si>
  <si>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</si>
  <si>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</si>
  <si>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</si>
  <si>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</si>
  <si>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</si>
  <si>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</si>
  <si>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</si>
  <si>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</si>
  <si>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</si>
  <si>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</si>
  <si>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</si>
  <si>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</si>
  <si>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</si>
  <si>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</si>
  <si>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</si>
  <si>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</si>
  <si>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</si>
  <si>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</si>
  <si>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</si>
  <si>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</si>
  <si>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</si>
  <si>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</si>
  <si>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</si>
  <si>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</si>
  <si>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</si>
  <si>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</si>
  <si>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</si>
  <si>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</si>
  <si>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</si>
  <si>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</si>
  <si>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</si>
  <si>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</si>
  <si>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</si>
  <si>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</si>
  <si>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</si>
  <si>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</si>
  <si>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</si>
  <si>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</si>
  <si>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</si>
  <si>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</si>
  <si>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</si>
  <si>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</si>
  <si>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</si>
  <si>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</si>
  <si>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</si>
  <si>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</si>
  <si>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</si>
  <si>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</si>
  <si>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</si>
  <si>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</si>
  <si>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</si>
  <si>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</si>
  <si>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</si>
  <si>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</si>
  <si>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</si>
  <si>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</si>
  <si>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</si>
  <si>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</si>
  <si>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</si>
  <si>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</si>
  <si>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</si>
  <si>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</si>
  <si>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</si>
  <si>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</si>
  <si>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</si>
  <si>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</si>
  <si>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</si>
  <si>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</si>
  <si>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</si>
  <si>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</si>
  <si>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</si>
  <si>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</si>
  <si>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</si>
  <si>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</si>
  <si>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</si>
  <si>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</si>
  <si>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</si>
  <si>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</si>
  <si>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</si>
  <si>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</si>
  <si>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</si>
  <si>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</si>
  <si>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</si>
  <si>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</si>
  <si>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</si>
  <si>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</si>
  <si>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</si>
  <si>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</si>
  <si>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</si>
  <si>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</si>
  <si>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</si>
  <si>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</si>
  <si>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</si>
  <si>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</si>
  <si>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</si>
  <si>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</si>
  <si>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</si>
  <si>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</si>
  <si>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</si>
  <si>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</si>
  <si>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</si>
  <si>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</si>
  <si>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</si>
  <si>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</si>
  <si>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</si>
  <si>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</si>
  <si>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</si>
  <si>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</si>
  <si>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</si>
  <si>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</si>
  <si>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</si>
  <si>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</si>
  <si>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</si>
  <si>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</si>
  <si>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</si>
  <si>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</si>
  <si>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</si>
  <si>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</si>
  <si>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</si>
  <si>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</si>
  <si>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</si>
  <si>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</si>
  <si>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</si>
  <si>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</si>
  <si>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</si>
  <si>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</si>
  <si>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</si>
  <si>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</si>
  <si>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</si>
  <si>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</si>
  <si>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</si>
  <si>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</si>
  <si>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</si>
  <si>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</si>
  <si>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</si>
  <si>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</si>
  <si>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</si>
  <si>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</si>
  <si>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</si>
  <si>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</si>
  <si>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</si>
  <si>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</si>
  <si>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</si>
  <si>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</si>
  <si>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</si>
  <si>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</si>
  <si>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</si>
  <si>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</si>
  <si>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</si>
  <si>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</si>
  <si>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</si>
  <si>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</si>
  <si>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</si>
  <si>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</si>
  <si>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</si>
  <si>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</si>
  <si>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</si>
  <si>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</si>
  <si>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</si>
  <si>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</si>
  <si>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</si>
  <si>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</si>
  <si>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</si>
  <si>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</si>
  <si>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</si>
  <si>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</si>
  <si>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</si>
  <si>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</si>
  <si>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</si>
  <si>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</si>
  <si>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</si>
  <si>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</si>
  <si>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</si>
  <si>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</si>
  <si>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</si>
  <si>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</si>
  <si>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</si>
  <si>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</si>
  <si>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</si>
  <si>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</si>
  <si>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</si>
  <si>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</si>
  <si>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</si>
  <si>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</si>
  <si>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</si>
  <si>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</si>
  <si>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</si>
  <si>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</si>
  <si>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</si>
  <si>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</si>
  <si>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</si>
  <si>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</si>
  <si>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</si>
  <si>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</si>
  <si>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</si>
  <si>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</si>
  <si>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</si>
  <si>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</si>
  <si>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</si>
  <si>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</si>
  <si>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</si>
  <si>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</si>
  <si>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</si>
  <si>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</si>
  <si>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</si>
  <si>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</si>
  <si>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</si>
  <si>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</si>
  <si>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</si>
  <si>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</si>
  <si>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</si>
  <si>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</si>
  <si>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</si>
  <si>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</si>
  <si>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</si>
  <si>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</si>
  <si>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</si>
  <si>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</si>
  <si>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</si>
  <si>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</si>
  <si>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</si>
  <si>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</si>
  <si>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</si>
  <si>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</si>
  <si>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</si>
  <si>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</si>
  <si>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</si>
  <si>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</si>
  <si>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</si>
  <si>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</si>
  <si>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</si>
  <si>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</si>
  <si>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</si>
  <si>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</si>
  <si>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</si>
  <si>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</si>
  <si>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</si>
  <si>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</si>
  <si>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</si>
  <si>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</si>
  <si>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</si>
  <si>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</si>
  <si>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</si>
  <si>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</si>
  <si>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</si>
  <si>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</si>
  <si>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</si>
  <si>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</si>
  <si>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</si>
  <si>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</si>
  <si>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</si>
  <si>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</si>
  <si>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</si>
  <si>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</si>
  <si>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</si>
  <si>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</si>
  <si>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</si>
  <si>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</si>
  <si>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</si>
  <si>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</si>
  <si>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</si>
  <si>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</si>
  <si>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</si>
  <si>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</si>
  <si>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</si>
  <si>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</si>
  <si>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</si>
  <si>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</si>
  <si>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</si>
  <si>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</si>
  <si>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</si>
  <si>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</si>
  <si>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</si>
  <si>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</si>
  <si>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</si>
  <si>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</si>
  <si>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</si>
  <si>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</si>
  <si>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</si>
  <si>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</si>
  <si>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</si>
  <si>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</si>
  <si>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</si>
  <si>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</si>
  <si>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</si>
  <si>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</si>
  <si>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</si>
  <si>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</si>
  <si>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</si>
  <si>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</si>
  <si>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</si>
  <si>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</si>
  <si>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</si>
  <si>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</si>
  <si>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</si>
  <si>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</si>
  <si>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</si>
  <si>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</si>
  <si>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</si>
  <si>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</si>
  <si>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</si>
  <si>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</si>
  <si>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</si>
  <si>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</si>
  <si>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</si>
  <si>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</si>
  <si>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</si>
  <si>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</si>
  <si>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</si>
  <si>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</si>
  <si>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</si>
  <si>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</si>
  <si>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</si>
  <si>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</si>
  <si>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</si>
  <si>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</si>
  <si>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</si>
  <si>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</si>
  <si>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</si>
  <si>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</si>
  <si>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</si>
  <si>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</si>
  <si>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</si>
  <si>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</si>
  <si>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</si>
  <si>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</si>
  <si>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</si>
  <si>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</si>
  <si>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</si>
  <si>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</si>
  <si>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</si>
  <si>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</si>
  <si>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</si>
  <si>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</si>
  <si>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</si>
  <si>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</si>
  <si>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</si>
  <si>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</si>
  <si>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</si>
  <si>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</si>
  <si>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</si>
  <si>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</si>
  <si>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</si>
  <si>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</si>
  <si>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</si>
  <si>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</si>
  <si>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</si>
  <si>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</si>
  <si>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</si>
  <si>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</si>
  <si>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</si>
  <si>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</si>
  <si>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</si>
  <si>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</si>
  <si>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</si>
  <si>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</si>
  <si>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</si>
  <si>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</si>
  <si>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</si>
  <si>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</si>
  <si>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</si>
  <si>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</si>
  <si>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</si>
  <si>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</si>
  <si>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</si>
  <si>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</si>
  <si>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</si>
  <si>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</si>
  <si>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</si>
  <si>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</si>
  <si>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</si>
  <si>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</si>
  <si>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</si>
  <si>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</si>
  <si>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</si>
  <si>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</si>
  <si>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</si>
  <si>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</si>
  <si>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</si>
  <si>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</si>
  <si>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</si>
  <si>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</si>
  <si>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</si>
  <si>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</si>
  <si>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</si>
  <si>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</si>
  <si>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</si>
  <si>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</si>
  <si>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</si>
  <si>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</si>
  <si>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</si>
  <si>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</si>
  <si>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</si>
  <si>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</si>
  <si>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</si>
  <si>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</si>
  <si>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</si>
  <si>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</si>
  <si>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</si>
  <si>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</si>
  <si>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</si>
  <si>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</si>
  <si>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</si>
  <si>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</si>
  <si>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</si>
  <si>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</si>
  <si>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</si>
  <si>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</si>
  <si>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</si>
  <si>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</si>
  <si>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</si>
  <si>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</si>
  <si>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</si>
  <si>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</si>
  <si>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</si>
  <si>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</si>
  <si>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</si>
  <si>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</si>
  <si>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</si>
  <si>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</si>
  <si>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</si>
  <si>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</si>
  <si>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</si>
  <si>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</si>
  <si>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</si>
  <si>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</si>
  <si>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</si>
  <si>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</si>
  <si>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</si>
  <si>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</si>
  <si>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</si>
  <si>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</si>
  <si>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</si>
  <si>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</si>
  <si>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</si>
  <si>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</si>
  <si>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</si>
  <si>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</si>
  <si>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</si>
  <si>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</si>
  <si>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</si>
  <si>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</si>
  <si>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</si>
  <si>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</si>
  <si>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</si>
  <si>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</si>
  <si>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</si>
  <si>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</si>
  <si>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</si>
  <si>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</si>
  <si>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</si>
  <si>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</si>
  <si>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2022年度靖州苗族侗族自治县一般公共预算支出决算功能分类表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</si>
  <si>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</si>
  <si>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</si>
  <si>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</si>
  <si>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</si>
  <si>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</si>
  <si>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</si>
  <si>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</si>
  <si>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</si>
  <si>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</si>
  <si>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</si>
  <si>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</si>
  <si>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</si>
  <si>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</si>
  <si>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</si>
  <si>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</si>
  <si>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</si>
  <si>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</si>
  <si>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</si>
  <si>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</si>
  <si>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</si>
  <si>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</si>
  <si>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</si>
  <si>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</si>
  <si>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</si>
  <si>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</si>
  <si>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</si>
  <si>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</si>
  <si>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</si>
  <si>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</si>
  <si>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</si>
  <si>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</si>
  <si>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</si>
  <si>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</si>
  <si>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</si>
  <si>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</si>
  <si>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</si>
  <si>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</si>
  <si>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</si>
  <si>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</si>
  <si>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</si>
  <si>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</si>
  <si>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</si>
  <si>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</si>
  <si>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</si>
  <si>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</si>
  <si>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</si>
  <si>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</si>
  <si>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</si>
  <si>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</si>
  <si>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</si>
  <si>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</si>
  <si>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</si>
  <si>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</si>
  <si>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</si>
  <si>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</si>
  <si>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</si>
  <si>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</si>
  <si>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</si>
  <si>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</si>
  <si>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</si>
  <si>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</si>
  <si>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</si>
  <si>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</si>
  <si>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</si>
  <si>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</si>
  <si>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</si>
  <si>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</si>
  <si>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</si>
  <si>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</si>
  <si>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</si>
  <si>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</si>
  <si>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</si>
  <si>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</si>
  <si>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</si>
  <si>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</si>
  <si>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</si>
  <si>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</si>
  <si>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</si>
  <si>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</si>
  <si>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</si>
  <si>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</si>
  <si>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</si>
  <si>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</si>
  <si>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</si>
  <si>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</si>
  <si>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</si>
  <si>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</si>
  <si>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</si>
  <si>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</si>
  <si>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</si>
  <si>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</si>
  <si>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</si>
  <si>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</si>
  <si>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</si>
  <si>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</si>
  <si>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</si>
  <si>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</si>
  <si>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</si>
  <si>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</si>
  <si>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</si>
  <si>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</si>
  <si>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</si>
  <si>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</si>
  <si>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</si>
  <si>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</si>
  <si>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</si>
  <si>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</si>
  <si>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</si>
  <si>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</si>
  <si>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</si>
  <si>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</si>
  <si>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</si>
  <si>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</si>
  <si>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</si>
  <si>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</si>
  <si>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</si>
  <si>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</si>
  <si>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</si>
  <si>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</si>
  <si>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</si>
  <si>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</si>
  <si>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</si>
  <si>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</si>
  <si>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</si>
  <si>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</si>
  <si>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</si>
  <si>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</si>
  <si>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</si>
  <si>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</si>
  <si>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</si>
  <si>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</si>
  <si>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</si>
  <si>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</si>
  <si>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</si>
  <si>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</si>
  <si>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</si>
  <si>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</si>
  <si>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</si>
  <si>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</si>
  <si>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</si>
  <si>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</si>
  <si>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</si>
  <si>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</si>
  <si>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</si>
  <si>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</si>
  <si>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</si>
  <si>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</si>
  <si>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</si>
  <si>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</si>
  <si>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</si>
  <si>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</si>
  <si>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</si>
  <si>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</si>
  <si>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</si>
  <si>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</si>
  <si>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</si>
  <si>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</si>
  <si>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</si>
  <si>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</si>
  <si>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</si>
  <si>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</si>
  <si>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</si>
  <si>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</si>
  <si>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</si>
  <si>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</si>
  <si>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</si>
  <si>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</si>
  <si>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</si>
  <si>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</si>
  <si>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</si>
  <si>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</si>
  <si>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</si>
  <si>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</si>
  <si>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</si>
  <si>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</si>
  <si>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</si>
  <si>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</si>
  <si>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</si>
  <si>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</si>
  <si>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</si>
  <si>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</si>
  <si>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</si>
  <si>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</si>
  <si>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</si>
  <si>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</si>
  <si>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</si>
  <si>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</si>
  <si>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</si>
  <si>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</si>
  <si>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</si>
  <si>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</si>
  <si>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</si>
  <si>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</si>
  <si>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</si>
  <si>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</si>
  <si>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</si>
  <si>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</si>
  <si>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</si>
  <si>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</si>
  <si>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</si>
  <si>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</si>
  <si>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</si>
  <si>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</si>
  <si>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</si>
  <si>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</si>
  <si>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</si>
  <si>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</si>
  <si>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</si>
  <si>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</si>
  <si>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</si>
  <si>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</si>
  <si>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</si>
  <si>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</si>
  <si>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</si>
  <si>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</si>
  <si>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</si>
  <si>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</si>
  <si>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</si>
  <si>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</si>
  <si>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</si>
  <si>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</si>
  <si>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</si>
  <si>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</si>
  <si>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</si>
  <si>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</si>
  <si>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</si>
  <si>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</si>
  <si>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</si>
  <si>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</si>
  <si>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</si>
  <si>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</si>
  <si>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</si>
  <si>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</si>
  <si>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</si>
  <si>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</si>
  <si>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</si>
  <si>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</si>
  <si>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</si>
  <si>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</si>
  <si>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</si>
  <si>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</si>
  <si>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</si>
  <si>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</si>
  <si>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</si>
  <si>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</si>
  <si>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</si>
  <si>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</si>
  <si>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</si>
  <si>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</si>
  <si>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</si>
  <si>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</si>
  <si>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</si>
  <si>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</si>
  <si>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</si>
  <si>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</si>
  <si>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</si>
  <si>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</si>
  <si>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</si>
  <si>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</si>
  <si>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</si>
  <si>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</si>
  <si>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</si>
  <si>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</si>
  <si>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</si>
  <si>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</si>
  <si>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</si>
  <si>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</si>
  <si>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</si>
  <si>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</si>
  <si>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</si>
  <si>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</si>
  <si>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</si>
  <si>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</si>
  <si>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</si>
  <si>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</si>
  <si>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</si>
  <si>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</si>
  <si>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</si>
  <si>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</si>
  <si>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</si>
  <si>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</si>
  <si>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</si>
  <si>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</si>
  <si>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</si>
  <si>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</si>
  <si>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</si>
  <si>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</si>
  <si>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</si>
  <si>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</si>
  <si>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</si>
  <si>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</si>
  <si>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</si>
  <si>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</si>
  <si>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</si>
  <si>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</si>
  <si>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</si>
  <si>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</si>
  <si>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</si>
  <si>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</si>
  <si>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</si>
  <si>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</si>
  <si>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</si>
  <si>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</si>
  <si>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</si>
  <si>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</si>
  <si>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</si>
  <si>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</si>
  <si>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</si>
  <si>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</si>
  <si>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</si>
  <si>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</si>
  <si>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</si>
  <si>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</si>
  <si>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</si>
  <si>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</si>
  <si>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</si>
  <si>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</si>
  <si>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</si>
  <si>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</si>
  <si>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</si>
  <si>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</si>
  <si>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</si>
  <si>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</si>
  <si>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</si>
  <si>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</si>
  <si>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</si>
  <si>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</si>
  <si>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</si>
  <si>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</si>
  <si>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</si>
  <si>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</si>
  <si>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</si>
  <si>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</si>
  <si>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</si>
  <si>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</si>
  <si>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</si>
  <si>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</si>
  <si>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</si>
  <si>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</si>
  <si>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</si>
  <si>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</si>
  <si>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</si>
  <si>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</si>
  <si>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</si>
  <si>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</si>
  <si>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</si>
  <si>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</si>
  <si>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</si>
  <si>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</si>
  <si>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</si>
  <si>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</si>
  <si>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</si>
  <si>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</si>
  <si>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</si>
  <si>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</si>
  <si>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</si>
  <si>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</si>
  <si>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</si>
  <si>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</si>
  <si>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</si>
  <si>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</si>
  <si>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</si>
  <si>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</si>
  <si>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</si>
  <si>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</si>
  <si>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</si>
  <si>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</si>
  <si>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</si>
  <si>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</si>
  <si>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</si>
  <si>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</si>
  <si>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</si>
  <si>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</si>
  <si>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</si>
  <si>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</si>
  <si>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</si>
  <si>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</si>
  <si>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</si>
  <si>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</si>
  <si>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</si>
  <si>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</si>
  <si>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</si>
  <si>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</si>
  <si>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</si>
  <si>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</si>
  <si>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</si>
  <si>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</si>
  <si>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</si>
  <si>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</si>
  <si>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</si>
  <si>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</si>
  <si>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</si>
  <si>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</si>
  <si>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</si>
  <si>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</si>
  <si>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</si>
  <si>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</si>
  <si>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</si>
  <si>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</si>
  <si>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</si>
  <si>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</si>
  <si>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</si>
  <si>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</si>
  <si>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</si>
  <si>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</si>
  <si>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</si>
  <si>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</si>
  <si>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</si>
  <si>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</si>
  <si>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</si>
  <si>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</si>
  <si>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</si>
  <si>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</si>
  <si>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</si>
  <si>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</si>
  <si>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</si>
  <si>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</si>
  <si>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</si>
  <si>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</si>
  <si>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</si>
  <si>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</si>
  <si>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</si>
  <si>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</si>
  <si>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</si>
  <si>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</si>
  <si>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</si>
  <si>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</si>
  <si>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</si>
  <si>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</si>
  <si>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</si>
  <si>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</si>
  <si>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</si>
  <si>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</si>
  <si>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</si>
  <si>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</si>
  <si>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</si>
  <si>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</si>
  <si>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</si>
  <si>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</si>
  <si>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</si>
  <si>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</si>
  <si>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</si>
  <si>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</si>
  <si>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</si>
  <si>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</si>
  <si>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</si>
  <si>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</si>
  <si>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</si>
  <si>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</si>
  <si>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</si>
  <si>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</si>
  <si>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</si>
  <si>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</si>
  <si>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</si>
  <si>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</si>
  <si>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</si>
  <si>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</si>
  <si>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</si>
  <si>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</si>
  <si>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</si>
  <si>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</si>
  <si>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</si>
  <si>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</si>
  <si>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</si>
  <si>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</si>
  <si>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</si>
  <si>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</si>
  <si>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</si>
  <si>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</si>
  <si>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</si>
  <si>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</si>
  <si>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</si>
  <si>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</si>
  <si>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</si>
  <si>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</si>
  <si>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</si>
  <si>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</si>
  <si>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</si>
  <si>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</si>
  <si>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</si>
  <si>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</si>
  <si>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</si>
  <si>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</si>
  <si>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</si>
  <si>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</si>
  <si>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</si>
  <si>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</si>
  <si>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</si>
  <si>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</si>
  <si>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</si>
  <si>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</si>
  <si>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</si>
  <si>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</si>
  <si>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</si>
  <si>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</si>
  <si>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</si>
  <si>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</si>
  <si>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</si>
  <si>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</si>
  <si>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</si>
  <si>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</si>
  <si>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</si>
  <si>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</si>
  <si>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</si>
  <si>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</si>
  <si>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</si>
  <si>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</si>
  <si>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</si>
  <si>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</si>
  <si>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</si>
  <si>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</si>
  <si>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</si>
  <si>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</si>
  <si>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</si>
  <si>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</si>
  <si>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</si>
  <si>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</si>
  <si>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</si>
  <si>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</si>
  <si>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</si>
  <si>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</si>
  <si>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</si>
  <si>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</si>
  <si>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</si>
  <si>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</si>
  <si>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</si>
  <si>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</si>
  <si>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</si>
  <si>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</si>
  <si>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</si>
  <si>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</si>
  <si>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</si>
  <si>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</si>
  <si>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</si>
  <si>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</si>
  <si>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</si>
  <si>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</si>
  <si>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</si>
  <si>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</si>
  <si>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</si>
  <si>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</si>
  <si>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</si>
  <si>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</si>
  <si>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</si>
  <si>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</si>
  <si>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</si>
  <si>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</si>
  <si>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</si>
  <si>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</si>
  <si>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</si>
  <si>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</si>
  <si>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</si>
  <si>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</si>
  <si>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</si>
  <si>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</si>
  <si>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</si>
  <si>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</si>
  <si>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</si>
  <si>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</si>
  <si>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</si>
  <si>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</si>
  <si>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</si>
  <si>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</si>
  <si>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</si>
  <si>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</si>
  <si>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</si>
  <si>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</si>
  <si>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</si>
  <si>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</si>
  <si>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</si>
  <si>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</si>
  <si>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</si>
  <si>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</si>
  <si>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</si>
  <si>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</si>
  <si>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</si>
  <si>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</si>
  <si>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</si>
  <si>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</si>
  <si>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</si>
  <si>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</si>
  <si>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</si>
  <si>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</si>
  <si>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</si>
  <si>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</si>
  <si>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</si>
  <si>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</si>
  <si>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</si>
  <si>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</si>
  <si>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</si>
  <si>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</si>
  <si>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</si>
  <si>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</si>
  <si>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</si>
  <si>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</si>
  <si>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</si>
  <si>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</si>
  <si>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</si>
  <si>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</si>
  <si>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</si>
  <si>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</si>
  <si>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</si>
  <si>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</si>
  <si>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</si>
  <si>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</si>
  <si>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</si>
  <si>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</si>
  <si>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</si>
  <si>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</si>
  <si>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</si>
  <si>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</si>
  <si>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</si>
  <si>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</si>
  <si>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</si>
  <si>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</si>
  <si>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</si>
  <si>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</si>
  <si>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</si>
  <si>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</si>
  <si>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</si>
  <si>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</si>
  <si>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</si>
  <si>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</si>
  <si>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</si>
  <si>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</si>
  <si>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</si>
  <si>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</si>
  <si>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</si>
  <si>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</si>
  <si>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</si>
  <si>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</si>
  <si>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</si>
  <si>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</si>
  <si>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</si>
  <si>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</si>
  <si>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</si>
  <si>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</si>
  <si>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</si>
  <si>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</si>
  <si>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</si>
  <si>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</si>
  <si>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</si>
  <si>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</si>
  <si>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</si>
  <si>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</si>
  <si>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</si>
  <si>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</si>
  <si>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</si>
  <si>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</si>
  <si>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</si>
  <si>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</si>
  <si>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</si>
  <si>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</si>
  <si>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</si>
  <si>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</si>
  <si>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</si>
  <si>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</si>
  <si>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</si>
  <si>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</si>
  <si>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</si>
  <si>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</si>
  <si>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</si>
  <si>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</si>
  <si>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</si>
  <si>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</si>
  <si>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</si>
  <si>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</si>
  <si>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</si>
  <si>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</si>
  <si>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</si>
  <si>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</si>
  <si>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</si>
  <si>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</si>
  <si>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</si>
  <si>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</si>
  <si>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</si>
  <si>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</si>
  <si>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</si>
  <si>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</si>
  <si>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</si>
  <si>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</si>
  <si>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</si>
  <si>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</si>
  <si>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</si>
  <si>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</si>
  <si>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</si>
  <si>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</si>
  <si>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</si>
  <si>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</si>
  <si>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</si>
  <si>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</si>
  <si>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</si>
  <si>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</si>
  <si>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</si>
  <si>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</si>
  <si>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</si>
  <si>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</si>
  <si>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</si>
  <si>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</si>
  <si>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</si>
  <si>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</si>
  <si>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</si>
  <si>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</si>
  <si>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</si>
  <si>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</si>
  <si>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</si>
  <si>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</si>
  <si>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</si>
  <si>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</si>
  <si>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</si>
  <si>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</si>
  <si>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</si>
  <si>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</si>
  <si>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</si>
  <si>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</si>
  <si>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</si>
  <si>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</si>
  <si>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</si>
  <si>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</si>
  <si>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</si>
  <si>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</si>
  <si>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</si>
  <si>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</si>
  <si>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</si>
  <si>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</si>
  <si>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</si>
  <si>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</si>
  <si>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</si>
  <si>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</si>
  <si>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</si>
  <si>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</si>
  <si>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</si>
  <si>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</si>
  <si>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</si>
  <si>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</si>
  <si>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</si>
  <si>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</si>
  <si>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</si>
  <si>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</si>
  <si>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</si>
  <si>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</si>
  <si>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</si>
  <si>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</si>
  <si>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</si>
  <si>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</si>
  <si>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</si>
  <si>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</si>
  <si>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</si>
  <si>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</si>
  <si>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</si>
  <si>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</si>
  <si>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</si>
  <si>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</si>
  <si>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</si>
  <si>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</si>
  <si>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</si>
  <si>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</si>
  <si>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</si>
  <si>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</si>
  <si>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</si>
  <si>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</si>
  <si>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</si>
  <si>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</si>
  <si>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</si>
  <si>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</si>
  <si>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</si>
  <si>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</si>
  <si>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</si>
  <si>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</si>
  <si>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</si>
  <si>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</si>
  <si>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</si>
  <si>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</si>
  <si>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</si>
  <si>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</si>
  <si>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</si>
  <si>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</si>
  <si>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</si>
  <si>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</si>
  <si>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</si>
  <si>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</si>
  <si>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</si>
  <si>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</si>
  <si>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</si>
  <si>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</si>
  <si>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</si>
  <si>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</si>
  <si>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</si>
  <si>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</si>
  <si>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</si>
  <si>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</si>
  <si>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</si>
  <si>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</si>
  <si>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</si>
  <si>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</si>
  <si>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</si>
  <si>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</si>
  <si>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</si>
  <si>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</si>
  <si>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</si>
  <si>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</si>
  <si>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</si>
  <si>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</si>
  <si>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</si>
  <si>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</si>
  <si>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</si>
  <si>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</si>
  <si>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</si>
  <si>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</si>
  <si>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</si>
  <si>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</si>
  <si>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</si>
  <si>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</si>
  <si>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</si>
  <si>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</si>
  <si>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</si>
  <si>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</si>
  <si>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</si>
  <si>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</si>
  <si>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</si>
  <si>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</si>
  <si>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</si>
  <si>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</si>
  <si>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</si>
  <si>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</si>
  <si>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</si>
  <si>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</si>
  <si>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</si>
  <si>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</si>
  <si>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</si>
  <si>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</si>
  <si>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</si>
  <si>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</si>
  <si>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</si>
  <si>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</si>
  <si>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</si>
  <si>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</si>
  <si>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</si>
  <si>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</si>
  <si>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</si>
  <si>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</si>
  <si>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</si>
  <si>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</si>
  <si>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</si>
  <si>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</si>
  <si>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</si>
  <si>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</si>
  <si>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</si>
  <si>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</si>
  <si>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</si>
  <si>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</si>
  <si>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</si>
  <si>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</si>
  <si>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</si>
  <si>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</si>
  <si>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</si>
  <si>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</si>
  <si>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</si>
  <si>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</si>
  <si>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</si>
  <si>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</si>
  <si>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</si>
  <si>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</si>
  <si>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</si>
  <si>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</si>
  <si>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</si>
  <si>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</si>
  <si>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</si>
  <si>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</si>
  <si>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</si>
  <si>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</si>
  <si>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</si>
  <si>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</si>
  <si>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</si>
  <si>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</si>
  <si>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</si>
  <si>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</si>
  <si>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</si>
  <si>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</si>
  <si>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</si>
  <si>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</si>
  <si>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</si>
  <si>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</si>
  <si>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</si>
  <si>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</si>
  <si>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</si>
  <si>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</si>
  <si>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</si>
  <si>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</si>
  <si>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</si>
  <si>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</si>
  <si>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</si>
  <si>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</si>
  <si>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</si>
  <si>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</si>
  <si>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</si>
  <si>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</si>
  <si>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</si>
  <si>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</si>
  <si>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</si>
  <si>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</si>
  <si>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</si>
  <si>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</si>
  <si>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</si>
  <si>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</si>
  <si>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</si>
  <si>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</si>
  <si>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</si>
  <si>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</si>
  <si>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</si>
  <si>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</si>
  <si>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</si>
  <si>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</si>
  <si>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</si>
  <si>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</si>
  <si>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</si>
  <si>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</si>
  <si>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</si>
  <si>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</si>
  <si>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</si>
  <si>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</si>
  <si>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</si>
  <si>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</si>
  <si>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</si>
  <si>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</si>
  <si>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</si>
  <si>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</si>
  <si>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</si>
  <si>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</si>
  <si>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</si>
  <si>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</si>
  <si>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</si>
  <si>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</si>
  <si>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</si>
  <si>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</si>
  <si>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</si>
  <si>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</si>
  <si>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</si>
  <si>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</si>
  <si>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</si>
  <si>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</si>
  <si>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</si>
  <si>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</si>
  <si>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</si>
  <si>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</si>
  <si>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</si>
  <si>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</si>
  <si>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</si>
  <si>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</si>
  <si>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</si>
  <si>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</si>
  <si>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</si>
  <si>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</si>
  <si>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</si>
  <si>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</si>
  <si>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</si>
  <si>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</si>
  <si>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</si>
  <si>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</si>
  <si>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</si>
  <si>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</si>
  <si>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</si>
  <si>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</si>
  <si>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</si>
  <si>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</si>
  <si>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</si>
  <si>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</si>
  <si>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</si>
  <si>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</si>
  <si>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</si>
  <si>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</si>
  <si>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</si>
  <si>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</si>
  <si>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</si>
  <si>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</si>
  <si>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</si>
  <si>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</si>
  <si>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</si>
  <si>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</si>
  <si>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</si>
  <si>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</si>
  <si>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</si>
  <si>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</si>
  <si>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</si>
  <si>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</si>
  <si>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</si>
  <si>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</si>
  <si>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</si>
  <si>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</si>
  <si>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</si>
  <si>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</si>
  <si>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</si>
  <si>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</si>
  <si>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</si>
  <si>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</si>
  <si>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</si>
  <si>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</si>
  <si>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</si>
  <si>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</si>
  <si>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</si>
  <si>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</si>
  <si>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</si>
  <si>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</si>
  <si>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</si>
  <si>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</si>
  <si>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</si>
  <si>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</si>
  <si>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</si>
  <si>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</si>
  <si>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</si>
  <si>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</si>
  <si>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</si>
  <si>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</si>
  <si>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</si>
  <si>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</si>
  <si>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</si>
  <si>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2022年靖州苗族侗族自治县一般公共预算(基本)支出决算经济分类表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</si>
  <si>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</si>
  <si>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</si>
  <si>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</si>
  <si>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</si>
  <si>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</si>
  <si>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</si>
  <si>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</si>
  <si>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</si>
  <si>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</si>
  <si>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</si>
  <si>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</si>
  <si>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</si>
  <si>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</si>
  <si>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</si>
  <si>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</si>
  <si>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</si>
  <si>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</si>
  <si>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</si>
  <si>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</si>
  <si>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</si>
  <si>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</si>
  <si>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</si>
  <si>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</si>
  <si>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</si>
  <si>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</si>
  <si>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</si>
  <si>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</si>
  <si>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</si>
  <si>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</si>
  <si>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</si>
  <si>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</si>
  <si>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</si>
  <si>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</si>
  <si>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</si>
  <si>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</si>
  <si>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</si>
  <si>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</si>
  <si>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</si>
  <si>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</si>
  <si>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</si>
  <si>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</si>
  <si>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</si>
  <si>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</si>
  <si>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</si>
  <si>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</si>
  <si>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</si>
  <si>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</si>
  <si>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</si>
  <si>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</si>
  <si>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</si>
  <si>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</si>
  <si>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</si>
  <si>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</si>
  <si>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</si>
  <si>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</si>
  <si>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</si>
  <si>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</si>
  <si>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</si>
  <si>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</si>
  <si>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</si>
  <si>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</si>
  <si>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</si>
  <si>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</si>
  <si>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2022年靖州苗族侗族自治县一般公共预算(基本)支出预算经济分类表</t>
  </si>
  <si>
    <t>预算数</t>
  </si>
  <si>
    <t>调整预算数</t>
  </si>
  <si>
    <t>预备费及预留</t>
  </si>
  <si>
    <t xml:space="preserve">  预备费</t>
  </si>
  <si>
    <t xml:space="preserve">  预留</t>
  </si>
  <si>
    <t>2022年度靖州县一般公共预算对下税收返还和转移支付决算分项目表</t>
  </si>
  <si>
    <t>项  目</t>
  </si>
  <si>
    <t>2021年执行数</t>
  </si>
  <si>
    <t>专项转移支付合计</t>
  </si>
  <si>
    <t>文化体育与传媒支出</t>
  </si>
  <si>
    <t>医疗卫生与计划生育支出</t>
  </si>
  <si>
    <t>资源勘探信息等支出</t>
  </si>
  <si>
    <t xml:space="preserve">  其中：外经贸发展资金
</t>
  </si>
  <si>
    <t>注：本县无税收返还和转移支付预算</t>
  </si>
  <si>
    <r>
      <rPr>
        <b/>
        <sz val="14"/>
        <rFont val="Arial"/>
        <charset val="134"/>
      </rPr>
      <t>2022</t>
    </r>
    <r>
      <rPr>
        <b/>
        <sz val="14"/>
        <rFont val="宋体"/>
        <charset val="134"/>
      </rPr>
      <t>年度靖州县一般公共预算对下税收返还和转移支付决算分地区表</t>
    </r>
  </si>
  <si>
    <t>地区</t>
  </si>
  <si>
    <t>税收返还</t>
  </si>
  <si>
    <t>一般性转移支付</t>
  </si>
  <si>
    <t>专项转移支付</t>
  </si>
  <si>
    <t>小 计</t>
  </si>
  <si>
    <t>靖州县</t>
  </si>
  <si>
    <t>合  计</t>
  </si>
  <si>
    <t>2022年度靖州苗族侗族自治县一般公共预算转移性收支决算表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</si>
  <si>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</si>
  <si>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</si>
  <si>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</si>
  <si>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</si>
  <si>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</si>
  <si>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</si>
  <si>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</si>
  <si>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</si>
  <si>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</si>
  <si>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</si>
  <si>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</si>
  <si>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</si>
  <si>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</si>
  <si>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</si>
  <si>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</si>
  <si>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</si>
  <si>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</si>
  <si>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</si>
  <si>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</si>
  <si>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</si>
  <si>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</si>
  <si>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</si>
  <si>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</si>
  <si>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</si>
  <si>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</si>
  <si>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</si>
  <si>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</si>
  <si>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</si>
  <si>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</si>
  <si>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</si>
  <si>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</si>
  <si>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</si>
  <si>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</si>
  <si>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</si>
  <si>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</si>
  <si>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</si>
  <si>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</si>
  <si>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</si>
  <si>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</si>
  <si>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</si>
  <si>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</si>
  <si>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</si>
  <si>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</si>
  <si>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</si>
  <si>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</si>
  <si>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</si>
  <si>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</si>
  <si>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</si>
  <si>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</si>
  <si>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</si>
  <si>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</si>
  <si>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</si>
  <si>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</si>
  <si>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</si>
  <si>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</si>
  <si>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</si>
  <si>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</si>
  <si>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</si>
  <si>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</si>
  <si>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</si>
  <si>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</si>
  <si>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</si>
  <si>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</si>
  <si>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</si>
  <si>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</si>
  <si>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</si>
  <si>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</si>
  <si>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</si>
  <si>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</si>
  <si>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</si>
  <si>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</si>
  <si>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</si>
  <si>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</si>
  <si>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</si>
  <si>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</si>
  <si>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</si>
  <si>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</si>
  <si>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</si>
  <si>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</si>
  <si>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</si>
  <si>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</si>
  <si>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</si>
  <si>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</si>
  <si>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</si>
  <si>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</si>
  <si>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</si>
  <si>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</si>
  <si>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</si>
  <si>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</si>
  <si>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</si>
  <si>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</si>
  <si>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</si>
  <si>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</si>
  <si>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</si>
  <si>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</si>
  <si>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</si>
  <si>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</si>
  <si>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</si>
  <si>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</si>
  <si>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</si>
  <si>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</si>
  <si>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</si>
  <si>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</si>
  <si>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</si>
  <si>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</si>
  <si>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</si>
  <si>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</si>
  <si>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</si>
  <si>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</si>
  <si>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</si>
  <si>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</si>
  <si>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</si>
  <si>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</si>
  <si>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</si>
  <si>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</si>
  <si>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</si>
  <si>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</si>
  <si>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</si>
  <si>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</si>
  <si>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</si>
  <si>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</si>
  <si>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</si>
  <si>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</si>
  <si>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</si>
  <si>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</si>
  <si>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</si>
  <si>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</si>
  <si>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</si>
  <si>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</si>
  <si>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</si>
  <si>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</si>
  <si>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</si>
  <si>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</si>
  <si>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</si>
  <si>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</si>
  <si>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</si>
  <si>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</si>
  <si>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</si>
  <si>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</si>
  <si>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</si>
  <si>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</si>
  <si>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</si>
  <si>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</si>
  <si>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</si>
  <si>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</si>
  <si>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</si>
  <si>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</si>
  <si>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</si>
  <si>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</si>
  <si>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</si>
  <si>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</si>
  <si>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</si>
  <si>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</si>
  <si>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</si>
  <si>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</si>
  <si>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</si>
  <si>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</si>
  <si>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</si>
  <si>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</si>
  <si>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</si>
  <si>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</si>
  <si>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</si>
  <si>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</si>
  <si>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</si>
  <si>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</si>
  <si>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</si>
  <si>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</si>
  <si>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</si>
  <si>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</si>
  <si>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</si>
  <si>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</si>
  <si>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</si>
  <si>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</si>
  <si>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</si>
  <si>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</si>
  <si>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</si>
  <si>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</si>
  <si>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</si>
  <si>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</si>
  <si>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</si>
  <si>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</si>
  <si>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</si>
  <si>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</si>
  <si>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</si>
  <si>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</si>
  <si>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</si>
  <si>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</si>
  <si>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</si>
  <si>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</si>
  <si>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</si>
  <si>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</si>
  <si>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</si>
  <si>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</si>
  <si>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</si>
  <si>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</si>
  <si>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</si>
  <si>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</si>
  <si>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</si>
  <si>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</si>
  <si>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</si>
  <si>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</si>
  <si>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</si>
  <si>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</si>
  <si>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</si>
  <si>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</si>
  <si>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</si>
  <si>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</si>
  <si>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</si>
  <si>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2022年地方政府一般债务限额和余额情况表</t>
  </si>
  <si>
    <t>金额单位：万元</t>
  </si>
  <si>
    <t>一般债务</t>
  </si>
  <si>
    <t>一、地方政府债务限额</t>
  </si>
  <si>
    <t>二、地方政府债务余额</t>
  </si>
  <si>
    <t>三、地方政府债务发行额</t>
  </si>
  <si>
    <t>四、地方政府债务还本额</t>
  </si>
  <si>
    <t>五、地方政府债务付息额</t>
  </si>
  <si>
    <t>2022年度靖州苗族侗族自治县政府性基金预算收入决算表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</si>
  <si>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</si>
  <si>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</si>
  <si>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</si>
  <si>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</si>
  <si>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</si>
  <si>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</si>
  <si>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</si>
  <si>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</si>
  <si>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</si>
  <si>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</si>
  <si>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</si>
  <si>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</si>
  <si>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</si>
  <si>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</si>
  <si>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</si>
  <si>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</si>
  <si>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</si>
  <si>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</si>
  <si>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</si>
  <si>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</si>
  <si>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</si>
  <si>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</si>
  <si>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</si>
  <si>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</si>
  <si>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</si>
  <si>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</si>
  <si>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</si>
  <si>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</si>
  <si>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</si>
  <si>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</si>
  <si>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</si>
  <si>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</si>
  <si>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</si>
  <si>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</si>
  <si>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</si>
  <si>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</si>
  <si>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</si>
  <si>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</si>
  <si>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</si>
  <si>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</si>
  <si>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</si>
  <si>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</si>
  <si>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</si>
  <si>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</si>
  <si>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</si>
  <si>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</si>
  <si>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</si>
  <si>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</si>
  <si>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</si>
  <si>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</si>
  <si>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</si>
  <si>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</si>
  <si>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</si>
  <si>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</si>
  <si>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</si>
  <si>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</si>
  <si>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</si>
  <si>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</si>
  <si>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</si>
  <si>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</si>
  <si>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</si>
  <si>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</si>
  <si>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</si>
  <si>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</si>
  <si>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</si>
  <si>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</si>
  <si>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</si>
  <si>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</si>
  <si>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</si>
  <si>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</si>
  <si>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2022年度靖州苗族侗族自治县政府性基金预算支出决算表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</si>
  <si>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</si>
  <si>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</si>
  <si>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</si>
  <si>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</si>
  <si>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</si>
  <si>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</si>
  <si>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</si>
  <si>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</si>
  <si>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</si>
  <si>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</si>
  <si>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</si>
  <si>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</si>
  <si>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</si>
  <si>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</si>
  <si>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</si>
  <si>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</si>
  <si>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</si>
  <si>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</si>
  <si>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</si>
  <si>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</si>
  <si>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</si>
  <si>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</si>
  <si>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</si>
  <si>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</si>
  <si>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</si>
  <si>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</si>
  <si>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</si>
  <si>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</si>
  <si>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</si>
  <si>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</si>
  <si>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</si>
  <si>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</si>
  <si>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</si>
  <si>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</si>
  <si>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</si>
  <si>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</si>
  <si>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</si>
  <si>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</si>
  <si>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</si>
  <si>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</si>
  <si>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</si>
  <si>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</si>
  <si>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</si>
  <si>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</si>
  <si>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</si>
  <si>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</si>
  <si>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</si>
  <si>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</si>
  <si>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</si>
  <si>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</si>
  <si>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</si>
  <si>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</si>
  <si>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</si>
  <si>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</si>
  <si>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</si>
  <si>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</si>
  <si>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</si>
  <si>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</si>
  <si>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</si>
  <si>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</si>
  <si>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</si>
  <si>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</si>
  <si>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</si>
  <si>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</si>
  <si>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</si>
  <si>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</si>
  <si>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</si>
  <si>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</si>
  <si>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</si>
  <si>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</si>
  <si>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</si>
  <si>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</si>
  <si>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</si>
  <si>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</si>
  <si>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</si>
  <si>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</si>
  <si>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</si>
  <si>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</si>
  <si>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</si>
  <si>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</si>
  <si>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</si>
  <si>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</si>
  <si>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</si>
  <si>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</si>
  <si>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</si>
  <si>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</si>
  <si>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</si>
  <si>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</si>
  <si>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</si>
  <si>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</si>
  <si>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</si>
  <si>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</si>
  <si>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</si>
  <si>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</si>
  <si>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</si>
  <si>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</si>
  <si>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</si>
  <si>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</si>
  <si>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</si>
  <si>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</si>
  <si>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</si>
  <si>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</si>
  <si>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</si>
  <si>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</si>
  <si>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</si>
  <si>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</si>
  <si>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</si>
  <si>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</si>
  <si>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</si>
  <si>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</si>
  <si>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</si>
  <si>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</si>
  <si>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</si>
  <si>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</si>
  <si>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</si>
  <si>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</si>
  <si>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</si>
  <si>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</si>
  <si>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</si>
  <si>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</si>
  <si>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</si>
  <si>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</si>
  <si>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</si>
  <si>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</si>
  <si>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</si>
  <si>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</si>
  <si>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</si>
  <si>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</si>
  <si>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</si>
  <si>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</si>
  <si>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</si>
  <si>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</si>
  <si>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</si>
  <si>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</si>
  <si>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</si>
  <si>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</si>
  <si>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</si>
  <si>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</si>
  <si>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</si>
  <si>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</si>
  <si>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</si>
  <si>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</si>
  <si>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</si>
  <si>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</si>
  <si>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</si>
  <si>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</si>
  <si>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</si>
  <si>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</si>
  <si>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</si>
  <si>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</si>
  <si>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</si>
  <si>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</si>
  <si>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</si>
  <si>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</si>
  <si>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</si>
  <si>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</si>
  <si>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</si>
  <si>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</si>
  <si>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</si>
  <si>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</si>
  <si>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</si>
  <si>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</si>
  <si>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</si>
  <si>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</si>
  <si>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</si>
  <si>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</si>
  <si>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</si>
  <si>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</si>
  <si>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</si>
  <si>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</si>
  <si>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</si>
  <si>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</si>
  <si>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</si>
  <si>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</si>
  <si>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</si>
  <si>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</si>
  <si>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</si>
  <si>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</si>
  <si>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</si>
  <si>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</si>
  <si>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</si>
  <si>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</si>
  <si>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</si>
  <si>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</si>
  <si>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</si>
  <si>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</si>
  <si>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</si>
  <si>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</si>
  <si>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</si>
  <si>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</si>
  <si>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</si>
  <si>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</si>
  <si>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</si>
  <si>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</si>
  <si>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</si>
  <si>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</si>
  <si>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</si>
  <si>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</si>
  <si>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</si>
  <si>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</si>
  <si>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</si>
  <si>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</si>
  <si>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</si>
  <si>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</si>
  <si>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</si>
  <si>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</si>
  <si>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</si>
  <si>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</si>
  <si>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</si>
  <si>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</si>
  <si>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</si>
  <si>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</si>
  <si>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</si>
  <si>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</si>
  <si>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</si>
  <si>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</si>
  <si>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</si>
  <si>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</si>
  <si>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</si>
  <si>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</si>
  <si>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</si>
  <si>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</si>
  <si>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</si>
  <si>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</si>
  <si>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</si>
  <si>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</si>
  <si>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</si>
  <si>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</si>
  <si>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</si>
  <si>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2022年度政府性基金本级支出决算表</t>
  </si>
  <si>
    <t>2022年度靖州苗族侗族自治县政府性基金预算转移性收支决算表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</si>
  <si>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</si>
  <si>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</si>
  <si>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</si>
  <si>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</si>
  <si>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</si>
  <si>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</si>
  <si>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</si>
  <si>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</si>
  <si>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</si>
  <si>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</si>
  <si>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</si>
  <si>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</si>
  <si>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</si>
  <si>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</si>
  <si>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</si>
  <si>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</si>
  <si>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</si>
  <si>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</si>
  <si>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</si>
  <si>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</si>
  <si>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</si>
  <si>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</si>
  <si>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</si>
  <si>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</si>
  <si>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</si>
  <si>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</si>
  <si>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2022年地方政府专项债务限额和余额情况表</t>
  </si>
  <si>
    <t>专项债务</t>
  </si>
  <si>
    <t>2022年度靖州苗族侗族自治县国有资本经营预算收支决算表</t>
  </si>
  <si>
    <t>预算科目</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</si>
  <si>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</si>
  <si>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</si>
  <si>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</si>
  <si>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</si>
  <si>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</si>
  <si>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</si>
  <si>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</si>
  <si>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</si>
  <si>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</si>
  <si>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</si>
  <si>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</si>
  <si>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</si>
  <si>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</si>
  <si>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</si>
  <si>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</si>
  <si>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</si>
  <si>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</si>
  <si>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</si>
  <si>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</si>
  <si>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</si>
  <si>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</si>
  <si>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</si>
  <si>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</si>
  <si>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</si>
  <si>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</si>
  <si>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</si>
  <si>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</si>
  <si>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</si>
  <si>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</si>
  <si>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</si>
  <si>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</si>
  <si>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</si>
  <si>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</si>
  <si>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</si>
  <si>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</si>
  <si>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</si>
  <si>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</si>
  <si>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</si>
  <si>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</si>
  <si>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</si>
  <si>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</si>
  <si>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对外投资合作支出</t>
  </si>
  <si>
    <t xml:space="preserve">      农林牧渔企业利润收入</t>
  </si>
  <si>
    <t xml:space="preserve">    金融企业资本性支出</t>
  </si>
  <si>
    <t xml:space="preserve">      邮政企业利润收入</t>
  </si>
  <si>
    <t xml:space="preserve">    其他国有企业资本金注入</t>
  </si>
  <si>
    <t xml:space="preserve">      军工企业利润收入</t>
  </si>
  <si>
    <t xml:space="preserve">  国有企业政策性补贴(款)</t>
  </si>
  <si>
    <t xml:space="preserve">      转制科研院所利润收入</t>
  </si>
  <si>
    <t xml:space="preserve">    国有企业政策性补贴(项)</t>
  </si>
  <si>
    <t xml:space="preserve">      地质勘查企业利润收入</t>
  </si>
  <si>
    <t xml:space="preserve">  其他国有资本经营预算支出(款)</t>
  </si>
  <si>
    <t xml:space="preserve">      卫生体育福利企业利润收入</t>
  </si>
  <si>
    <t xml:space="preserve">    其他国有资本经营预算支出(项)</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</si>
  <si>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</si>
  <si>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</si>
  <si>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</si>
  <si>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</si>
  <si>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</si>
  <si>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</si>
  <si>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</si>
  <si>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</si>
  <si>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</si>
  <si>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</si>
  <si>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</si>
  <si>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</si>
  <si>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</si>
  <si>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</si>
  <si>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</si>
  <si>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</si>
  <si>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</si>
  <si>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2022年度靖州苗族侗族自治县国有资本经营收入决算表</t>
  </si>
  <si>
    <t>项 目</t>
  </si>
  <si>
    <t>年初预算数</t>
  </si>
  <si>
    <t>利润收入</t>
  </si>
  <si>
    <t>股利、股息收入</t>
  </si>
  <si>
    <t>产权转让收入</t>
  </si>
  <si>
    <t>清算收入</t>
  </si>
  <si>
    <t>其他国有资本经营预算收入</t>
  </si>
  <si>
    <t>本 年 收 入 合 计</t>
  </si>
  <si>
    <t>上年结余</t>
  </si>
  <si>
    <t>2022年度靖州苗族侗族自治县国有资本经营支出决算表</t>
  </si>
  <si>
    <t>解决历史遗留问题及改革成本支出</t>
  </si>
  <si>
    <t>国有企业资本金注入</t>
  </si>
  <si>
    <t>国有企业政策性补贴</t>
  </si>
  <si>
    <t>金融国有资本经营预算支出</t>
  </si>
  <si>
    <t>其他国有资本经营预算支出</t>
  </si>
  <si>
    <t>本 年 支 出 合 计</t>
  </si>
  <si>
    <t>2022年度靖州苗族侗族自治县国有资本经营预算本级支出决算表</t>
  </si>
  <si>
    <t>208 社会保障和就业支出</t>
  </si>
  <si>
    <t xml:space="preserve">  20804 补充全国社会保障基金</t>
  </si>
  <si>
    <t xml:space="preserve">    2080451 国有资本经营预算补充社保基金支出</t>
  </si>
  <si>
    <t>223 国有资本经营预算支出</t>
  </si>
  <si>
    <t xml:space="preserve">  22301 解决历史遗留问题及改革成本支出</t>
  </si>
  <si>
    <t xml:space="preserve">    2230101 厂办大集体改革支出</t>
  </si>
  <si>
    <t xml:space="preserve">    2230102 “三供一业”移交补助支出</t>
  </si>
  <si>
    <t xml:space="preserve">    2230103 国有企业办职教幼教补助支出</t>
  </si>
  <si>
    <t xml:space="preserve">    2230104 国有企业办公共服务机构移交补助支出</t>
  </si>
  <si>
    <t xml:space="preserve">    2230105 国有企业退休人员社会化管理补助支出</t>
  </si>
  <si>
    <t xml:space="preserve">    2230106 国有企业棚户区改造支出</t>
  </si>
  <si>
    <t xml:space="preserve">    2230107 国有企业改革成本支出</t>
  </si>
  <si>
    <t xml:space="preserve">    2230108 离休干部医药费补助支出</t>
  </si>
  <si>
    <t xml:space="preserve">    2230109 金融企业改革性支出</t>
  </si>
  <si>
    <t xml:space="preserve">    2230199 其他解决历史遗留问题及改革成本支出</t>
  </si>
  <si>
    <t xml:space="preserve">  22302 国有企业资本金注入</t>
  </si>
  <si>
    <t xml:space="preserve">    2230201 国有经济结构调整支出</t>
  </si>
  <si>
    <t xml:space="preserve">    2230202 公益性设施投资支出</t>
  </si>
  <si>
    <t xml:space="preserve">    2230203 前瞻性战略性产业发展支出</t>
  </si>
  <si>
    <t xml:space="preserve">    2230204 生态环境保护支出</t>
  </si>
  <si>
    <t xml:space="preserve">    2230205 支持科技进步支出</t>
  </si>
  <si>
    <t xml:space="preserve">    2230206 保障国家经济安全支出</t>
  </si>
  <si>
    <t xml:space="preserve">    2230207 对外投资合作支出</t>
  </si>
  <si>
    <t xml:space="preserve">    2230208 金融企业资本性支出</t>
  </si>
  <si>
    <t xml:space="preserve">    2230299 其他国有企业资本金注入</t>
  </si>
  <si>
    <t xml:space="preserve">  22303 国有企业政策性补贴(款)</t>
  </si>
  <si>
    <t xml:space="preserve">    2230301 国有企业政策性补贴(项)</t>
  </si>
  <si>
    <t xml:space="preserve">  22399 其他国有资本经营预算支出(款)</t>
  </si>
  <si>
    <t xml:space="preserve">    2239999 其他国有资本经营预算支出(项)</t>
  </si>
  <si>
    <t>2022年度靖州苗族侗族自治县国有资本经营预算对下转移支付情况表</t>
  </si>
  <si>
    <t>项   目</t>
  </si>
  <si>
    <t>我市2021年度国有资本经营对下转移支付决算分项目数据为0。</t>
  </si>
  <si>
    <t>2022年度靖州苗族侗族自治县国有资本经营预算转移性收支决算表</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</si>
  <si>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</si>
  <si>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</si>
  <si>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</si>
  <si>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</si>
  <si>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</si>
  <si>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</si>
  <si>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</si>
  <si>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</si>
  <si>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</si>
  <si>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</si>
  <si>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</si>
  <si>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2022年度靖州苗族侗族自治县社会保险基金预算收支及结余情况录入表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</si>
  <si>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</si>
  <si>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</si>
  <si>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</si>
  <si>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</si>
  <si>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</si>
  <si>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</si>
  <si>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</si>
  <si>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</si>
  <si>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</si>
  <si>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</si>
  <si>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</si>
  <si>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</si>
  <si>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</si>
  <si>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</si>
  <si>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</si>
  <si>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</si>
  <si>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</si>
  <si>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</si>
  <si>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</si>
  <si>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</si>
  <si>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</si>
  <si>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</si>
  <si>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</si>
  <si>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</si>
  <si>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2022年度靖州苗族侗族自治县社会保险基金预算收入表</t>
  </si>
  <si>
    <t>收入</t>
  </si>
  <si>
    <t xml:space="preserve">        中央调剂资金收入</t>
  </si>
  <si>
    <t>2021年度靖州苗族侗族自治县社会保险基金预算支出表</t>
  </si>
  <si>
    <t>2022年度靖州苗族侗族自治县地方政府债务余额情况录入表</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</si>
  <si>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</si>
  <si>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</si>
  <si>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</si>
  <si>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</si>
  <si>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</si>
  <si>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</si>
  <si>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</si>
  <si>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</si>
  <si>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</si>
  <si>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</si>
  <si>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</si>
  <si>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</si>
  <si>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</si>
  <si>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2022年度靖州苗族侗族自治县地方政府专项债务分项目余额情况录入表</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</si>
  <si>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</si>
  <si>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</si>
  <si>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</si>
  <si>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</si>
  <si>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</si>
  <si>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</si>
  <si>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</si>
  <si>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</si>
  <si>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</si>
  <si>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</si>
  <si>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</si>
  <si>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</si>
  <si>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</si>
  <si>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</si>
  <si>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其他地方自行试点项目收益专项债券</t>
  </si>
  <si>
    <t>其他政府性基金</t>
  </si>
  <si>
    <t>2022年地方政府性债务情况总表</t>
  </si>
  <si>
    <t>债务类型</t>
  </si>
  <si>
    <t>年初余额</t>
  </si>
  <si>
    <t>新增金额</t>
  </si>
  <si>
    <t>化解金额</t>
  </si>
  <si>
    <t>12月底余额</t>
  </si>
  <si>
    <t>增减</t>
  </si>
  <si>
    <t>一、政府债务（债券）</t>
  </si>
  <si>
    <t>二、隐性债务合计</t>
  </si>
  <si>
    <t>1、城投公司（含旅投）隐性债务</t>
  </si>
  <si>
    <t>2、工投公司隐性债务</t>
  </si>
  <si>
    <t>3、非平台公司隐性债务</t>
  </si>
  <si>
    <t>三、关注类债务合计</t>
  </si>
  <si>
    <t>1、城投公司（含旅投）关注类债务</t>
  </si>
  <si>
    <t>2、非平台公司关注类债务</t>
  </si>
  <si>
    <t>总  计</t>
  </si>
  <si>
    <t>2022年度靖州苗族侗族自治县一般债券分配使用情况表</t>
  </si>
  <si>
    <t>序号</t>
  </si>
  <si>
    <t>主管部门</t>
  </si>
  <si>
    <t>2019年</t>
  </si>
  <si>
    <t>2020年</t>
  </si>
  <si>
    <t>2021年</t>
  </si>
  <si>
    <t>2022年</t>
  </si>
  <si>
    <t>县公安局</t>
  </si>
  <si>
    <t>公安天网工程</t>
  </si>
  <si>
    <t>县农业农村局</t>
  </si>
  <si>
    <t>铺口官团牛背岭产业路建设项目</t>
  </si>
  <si>
    <t>县交通局</t>
  </si>
  <si>
    <t>马园中药材基地道路建设</t>
  </si>
  <si>
    <t>响星公路建设项目</t>
  </si>
  <si>
    <t>排牙山林场</t>
  </si>
  <si>
    <t>外贷项目</t>
  </si>
  <si>
    <t>水利局</t>
  </si>
  <si>
    <t>小水库除险加固</t>
  </si>
  <si>
    <t>戒毒所、天网工程、“雪亮工程”及中小学智慧安防设施建设</t>
  </si>
  <si>
    <t>县交管中心</t>
  </si>
  <si>
    <t>智慧交通建设</t>
  </si>
  <si>
    <t>县卫健局</t>
  </si>
  <si>
    <t>方舱医院建设</t>
  </si>
  <si>
    <t>县土地和房屋征收中心</t>
  </si>
  <si>
    <t>一中两校合一（新建南路片区）及滨河路等项目建设</t>
  </si>
  <si>
    <t>县教育局</t>
  </si>
  <si>
    <t>渠阳镇芙蓉学校建设</t>
  </si>
  <si>
    <t>县人武部</t>
  </si>
  <si>
    <t>民兵训练靶场建设</t>
  </si>
  <si>
    <t>自然资源局</t>
  </si>
  <si>
    <t>耕地恢复项目</t>
  </si>
  <si>
    <t>公路养护中心</t>
  </si>
  <si>
    <t>藕团二桥</t>
  </si>
  <si>
    <t>交通运输局</t>
  </si>
  <si>
    <t>农村公路建设(四好农村路)</t>
  </si>
  <si>
    <t>教育局</t>
  </si>
  <si>
    <t>城北学校建设资金</t>
  </si>
  <si>
    <t>市场管理局</t>
  </si>
  <si>
    <t>区域性检验检测中心</t>
  </si>
  <si>
    <t>2022年度靖州苗族侗族自治县专项债券分配使用情况表</t>
  </si>
  <si>
    <t>项目基本情况</t>
  </si>
  <si>
    <t>发债额度</t>
  </si>
  <si>
    <t>支出进度</t>
  </si>
  <si>
    <t>资金来源</t>
  </si>
  <si>
    <t>项目单位</t>
  </si>
  <si>
    <t>项目名称</t>
  </si>
  <si>
    <t>靖州苗族侗族自治县城市建设投资有限公司</t>
  </si>
  <si>
    <t>靖州县老旧小区改造项目</t>
  </si>
  <si>
    <t>2022年新增专项债券</t>
  </si>
  <si>
    <t>靖州县乡镇污水处理设施建设项目</t>
  </si>
  <si>
    <t>靖州苗族侗族自治县自来水公司</t>
  </si>
  <si>
    <t>靖州县城市供水提质改造工程</t>
  </si>
  <si>
    <t>靖州县智能冷链仓储物流体系建设项目</t>
  </si>
  <si>
    <t>靖州县城乡垃圾收运一体化建设项目</t>
  </si>
  <si>
    <t>2022年度“三公”经费决算公开表</t>
  </si>
  <si>
    <t>单位名称</t>
  </si>
  <si>
    <t>“三公”经费
合计</t>
  </si>
  <si>
    <t>公务用车购置及运行费</t>
  </si>
  <si>
    <t xml:space="preserve">公务接待费  </t>
  </si>
  <si>
    <t>公务用车购置费</t>
  </si>
  <si>
    <t>公务用车运行费</t>
  </si>
  <si>
    <t>审计局</t>
  </si>
  <si>
    <t>畜牧水产事务中心</t>
  </si>
  <si>
    <t>农机事务中心</t>
  </si>
  <si>
    <t>农业农村局</t>
  </si>
  <si>
    <t>太阳坪原种场</t>
  </si>
  <si>
    <t>乡村振兴局</t>
  </si>
  <si>
    <t>政法委</t>
  </si>
  <si>
    <t>科学技术协会</t>
  </si>
  <si>
    <t>住房保障服务中心</t>
  </si>
  <si>
    <t>福利院</t>
  </si>
  <si>
    <t>疾病预防控制中心</t>
  </si>
  <si>
    <t>计生协会</t>
  </si>
  <si>
    <t>妇幼保健计划生育服务中心</t>
  </si>
  <si>
    <t>民政局</t>
  </si>
  <si>
    <t>卫生计生综合监督执法局</t>
  </si>
  <si>
    <t>残疾人联合会</t>
  </si>
  <si>
    <t>医疗保障局</t>
  </si>
  <si>
    <t>城乡发展事务中心</t>
  </si>
  <si>
    <t>人大</t>
  </si>
  <si>
    <t>财政局</t>
  </si>
  <si>
    <t>应急管理局</t>
  </si>
  <si>
    <t>巡察办</t>
  </si>
  <si>
    <t>县总工会</t>
  </si>
  <si>
    <t>人民政府办公室</t>
  </si>
  <si>
    <t>发展和改革局</t>
  </si>
  <si>
    <t>组织部</t>
  </si>
  <si>
    <t>政协</t>
  </si>
  <si>
    <t>产业开发区</t>
  </si>
  <si>
    <t>老干部服务中心</t>
  </si>
  <si>
    <t>司法局</t>
  </si>
  <si>
    <t>编制委员会</t>
  </si>
  <si>
    <t>工商业联合会</t>
  </si>
  <si>
    <t>网信办</t>
  </si>
  <si>
    <t>禁毒工作社会化办公室</t>
  </si>
  <si>
    <t>县史志办公室</t>
  </si>
  <si>
    <t>卫生健康局</t>
  </si>
  <si>
    <t>靖宝市场</t>
  </si>
  <si>
    <t>宣传部</t>
  </si>
  <si>
    <t>交警大队</t>
  </si>
  <si>
    <t>治安巡逻队</t>
  </si>
  <si>
    <t>信访局</t>
  </si>
  <si>
    <t>委党校</t>
  </si>
  <si>
    <t>统计局</t>
  </si>
  <si>
    <t>园林绿化服务中心</t>
  </si>
  <si>
    <t>供销合作联合社</t>
  </si>
  <si>
    <t>环境卫生管理所</t>
  </si>
  <si>
    <t>交通建设质量安全监督站</t>
  </si>
  <si>
    <t>县住房和城乡建设局</t>
  </si>
  <si>
    <t>道路运输服务中心</t>
  </si>
  <si>
    <t>文化市场综合行政执法大队</t>
  </si>
  <si>
    <t>文化馆</t>
  </si>
  <si>
    <t>融媒体中心</t>
  </si>
  <si>
    <t>文化旅游广电体育局</t>
  </si>
  <si>
    <t>图书馆</t>
  </si>
  <si>
    <t>玉鳞庵市场</t>
  </si>
  <si>
    <t>平茶镇人民政府</t>
  </si>
  <si>
    <t>大堡子镇人民政府</t>
  </si>
  <si>
    <t>纪律检查委员会</t>
  </si>
  <si>
    <t>中医医院</t>
  </si>
  <si>
    <t>妇女联合会</t>
  </si>
  <si>
    <t>农民素质教育中心</t>
  </si>
  <si>
    <t>商务科技和工业信息化局</t>
  </si>
  <si>
    <t>县委办</t>
  </si>
  <si>
    <t>档案馆</t>
  </si>
  <si>
    <t>机关事务中心</t>
  </si>
  <si>
    <t>茯苓大市场管理委员会</t>
  </si>
  <si>
    <t>库区移民事务中心</t>
  </si>
  <si>
    <t>就业服务中心</t>
  </si>
  <si>
    <t>公安局</t>
  </si>
  <si>
    <t>排牙山国有林场</t>
  </si>
  <si>
    <t>公路建设养护中心</t>
  </si>
  <si>
    <t>二凉亭园艺示范场</t>
  </si>
  <si>
    <t>土地和房屋征收服务中心</t>
  </si>
  <si>
    <t>渠阳镇人民政府</t>
  </si>
  <si>
    <t>工伤保险服务中心</t>
  </si>
  <si>
    <t>人民医院</t>
  </si>
  <si>
    <t>共青团委员会</t>
  </si>
  <si>
    <t>委统战部</t>
  </si>
  <si>
    <t>新厂镇人民政府</t>
  </si>
  <si>
    <t>坳上镇人民政府</t>
  </si>
  <si>
    <t>太阳坪乡人民政府</t>
  </si>
  <si>
    <t>文溪乡人民政府</t>
  </si>
  <si>
    <t>甘棠镇人民政府</t>
  </si>
  <si>
    <t>三锹乡人民政府</t>
  </si>
  <si>
    <t>藕团乡人民政府</t>
  </si>
  <si>
    <t>寨牙乡人民政府</t>
  </si>
  <si>
    <t>市场监督管理局</t>
  </si>
  <si>
    <t>政务服务中心</t>
  </si>
  <si>
    <t>市场服务中心</t>
  </si>
  <si>
    <t>屠宰管理所</t>
  </si>
  <si>
    <t>林业局</t>
  </si>
  <si>
    <t>农村经营服务站</t>
  </si>
  <si>
    <t>城市管理和综合执法局</t>
  </si>
  <si>
    <t>社会保险服务中心</t>
  </si>
  <si>
    <t>退役军人事务局</t>
  </si>
  <si>
    <t>人力资源和社会保障局</t>
  </si>
  <si>
    <t>军用供应站</t>
  </si>
  <si>
    <t>森林公安局</t>
  </si>
  <si>
    <t>2022年政府性基金转移支付决算表</t>
  </si>
  <si>
    <t>支出项目</t>
  </si>
  <si>
    <t>完成预算%</t>
  </si>
  <si>
    <t>决算数比
上年增减%</t>
  </si>
  <si>
    <t>一、政府性基金支出</t>
  </si>
  <si>
    <t>核电站乏燃料处理处置基金支出</t>
  </si>
  <si>
    <t>国家电影事业发展专项资金相关支出</t>
  </si>
  <si>
    <t>旅游发展基金支出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</si>
  <si>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</si>
  <si>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</si>
  <si>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</si>
  <si>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</si>
  <si>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</si>
  <si>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</si>
  <si>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</si>
  <si>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</si>
  <si>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</si>
  <si>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</si>
  <si>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</si>
  <si>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</si>
  <si>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</si>
  <si>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</si>
  <si>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</si>
  <si>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</si>
  <si>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</si>
  <si>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</si>
  <si>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</si>
  <si>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中央特别国债经营基金支出</t>
  </si>
  <si>
    <t>中央特别国债经营基金财务支出</t>
  </si>
  <si>
    <t>彩票发行销售机构业务费安排的支出</t>
  </si>
  <si>
    <t>彩票公益金安排的支出</t>
  </si>
  <si>
    <t>其他政府性基金相关支出</t>
  </si>
  <si>
    <t>注：本县对下无转移支付</t>
  </si>
  <si>
    <t>2022年度政府性基金转移支付决算分地区表</t>
  </si>
  <si>
    <t xml:space="preserve"> </t>
  </si>
  <si>
    <r>
      <rPr>
        <sz val="11"/>
        <rFont val="宋体"/>
        <charset val="134"/>
      </rPr>
      <t>单位：万元</t>
    </r>
  </si>
  <si>
    <r>
      <rPr>
        <b/>
        <sz val="11"/>
        <rFont val="宋体"/>
        <charset val="134"/>
      </rPr>
      <t>地</t>
    </r>
    <r>
      <rPr>
        <b/>
        <sz val="11"/>
        <rFont val="Times New Roman"/>
        <charset val="0"/>
      </rPr>
      <t xml:space="preserve">  </t>
    </r>
    <r>
      <rPr>
        <b/>
        <sz val="11"/>
        <rFont val="宋体"/>
        <charset val="134"/>
      </rPr>
      <t>区</t>
    </r>
  </si>
  <si>
    <r>
      <rPr>
        <b/>
        <sz val="11"/>
        <rFont val="宋体"/>
        <charset val="134"/>
      </rPr>
      <t>年初预算数</t>
    </r>
  </si>
  <si>
    <r>
      <rPr>
        <b/>
        <sz val="11"/>
        <rFont val="宋体"/>
        <charset val="134"/>
      </rPr>
      <t>预算数</t>
    </r>
  </si>
  <si>
    <r>
      <rPr>
        <b/>
        <sz val="11"/>
        <rFont val="宋体"/>
        <charset val="134"/>
      </rPr>
      <t>决算数</t>
    </r>
  </si>
  <si>
    <r>
      <rPr>
        <b/>
        <sz val="11"/>
        <rFont val="宋体"/>
        <charset val="134"/>
      </rPr>
      <t>完成预算</t>
    </r>
    <r>
      <rPr>
        <b/>
        <sz val="11"/>
        <rFont val="Times New Roman"/>
        <charset val="0"/>
      </rPr>
      <t>%</t>
    </r>
  </si>
  <si>
    <r>
      <rPr>
        <b/>
        <sz val="11"/>
        <rFont val="宋体"/>
        <charset val="134"/>
      </rPr>
      <t>比上年增长</t>
    </r>
    <r>
      <rPr>
        <b/>
        <sz val="11"/>
        <rFont val="Times New Roman"/>
        <charset val="0"/>
      </rPr>
      <t>%</t>
    </r>
  </si>
  <si>
    <t>2022年政府性基金转移支付分项目表</t>
  </si>
  <si>
    <t>完成预算数</t>
  </si>
  <si>
    <t>政府性基金转移支付合计</t>
  </si>
  <si>
    <t>一、文化旅游体育与传媒支出</t>
  </si>
  <si>
    <t xml:space="preserve">   国家电影事业发展专项资金安排的支出</t>
  </si>
  <si>
    <t xml:space="preserve">   旅游发展基金支出</t>
  </si>
  <si>
    <t xml:space="preserve">   国家电影事业发展专项资金对应专项债务收入安排的支出</t>
  </si>
  <si>
    <t>二、社会保障和就业支出</t>
  </si>
  <si>
    <t xml:space="preserve">    大中型水库移民后期扶持基金支出</t>
  </si>
  <si>
    <t xml:space="preserve">    小型水库移民扶助基金安排的支出</t>
  </si>
  <si>
    <t xml:space="preserve">    小型水库移民扶助基金对应专项债务收入安排的支出</t>
  </si>
  <si>
    <t>三、节能环保支出</t>
  </si>
  <si>
    <t xml:space="preserve">    可再生能源电价附加收入安排的支出</t>
  </si>
  <si>
    <t xml:space="preserve">    废弃电器电子产品处理基金支出</t>
  </si>
  <si>
    <t>四、城乡社区支出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</si>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</sst>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 numFmtId="179" formatCode="#,##0.00_ "/>
    <numFmt numFmtId="180" formatCode="#,##0_);[Red]\(#,##0\)"/>
  </numFmts>
  <fonts count="75">
    <font>
      <sz val="11"/>
      <color theme="1"/>
      <name val="宋体"/>
      <charset val="134"/>
      <scheme val="minor"/>
    </font>
    <font>
      <sz val="12"/>
      <name val="宋体"/>
      <charset val="134"/>
    </font>
    <font>
      <b/>
      <sz val="18"/>
      <name val="黑体"/>
      <charset val="134"/>
    </font>
    <font>
      <sz val="11"/>
      <name val="宋体"/>
      <charset val="134"/>
      <scheme val="minor"/>
    </font>
    <font>
      <b/>
      <sz val="12"/>
      <name val="宋体"/>
      <charset val="134"/>
      <scheme val="minor"/>
    </font>
    <font>
      <b/>
      <sz val="11"/>
      <name val="宋体"/>
      <charset val="134"/>
      <scheme val="minor"/>
    </font>
    <font>
      <b/>
      <sz val="18"/>
      <name val="宋体"/>
      <charset val="134"/>
    </font>
    <font>
      <sz val="11"/>
      <name val="Times New Roman"/>
      <charset val="0"/>
    </font>
    <font>
      <sz val="16"/>
      <name val="Times New Roman"/>
      <charset val="0"/>
    </font>
    <font>
      <sz val="12"/>
      <name val="Times New Roman"/>
      <charset val="0"/>
    </font>
    <font>
      <b/>
      <sz val="11"/>
      <name val="Times New Roman"/>
      <charset val="0"/>
    </font>
    <font>
      <sz val="11"/>
      <name val="宋体"/>
      <charset val="134"/>
    </font>
    <font>
      <sz val="10"/>
      <name val="宋体"/>
      <charset val="134"/>
    </font>
    <font>
      <b/>
      <sz val="10"/>
      <name val="宋体"/>
      <charset val="134"/>
    </font>
    <font>
      <sz val="11"/>
      <color indexed="8"/>
      <name val="宋体"/>
      <charset val="134"/>
      <scheme val="minor"/>
    </font>
    <font>
      <sz val="20"/>
      <color rgb="FF000000"/>
      <name val="方正大标宋简体"/>
      <charset val="134"/>
    </font>
    <font>
      <sz val="26"/>
      <color rgb="FF000000"/>
      <name val="宋体"/>
      <charset val="134"/>
    </font>
    <font>
      <b/>
      <sz val="9"/>
      <name val="SimSun"/>
      <charset val="134"/>
    </font>
    <font>
      <b/>
      <sz val="18"/>
      <name val="黑体"/>
      <charset val="134"/>
    </font>
    <font>
      <sz val="10"/>
      <name val="黑体"/>
      <charset val="134"/>
    </font>
    <font>
      <b/>
      <sz val="11"/>
      <name val="SimSun"/>
      <charset val="134"/>
    </font>
    <font>
      <sz val="10"/>
      <color indexed="8"/>
      <name val="Arial"/>
      <charset val="134"/>
    </font>
    <font>
      <sz val="10"/>
      <color indexed="8"/>
      <name val="宋体"/>
      <charset val="134"/>
    </font>
    <font>
      <sz val="20"/>
      <name val="方正小标宋简体"/>
      <charset val="134"/>
    </font>
    <font>
      <b/>
      <sz val="9"/>
      <color theme="1"/>
      <name val="宋体"/>
      <charset val="134"/>
      <scheme val="minor"/>
    </font>
    <font>
      <b/>
      <sz val="12"/>
      <name val="宋体"/>
      <charset val="134"/>
    </font>
    <font>
      <b/>
      <sz val="20"/>
      <name val="宋体"/>
      <charset val="134"/>
    </font>
    <font>
      <sz val="12"/>
      <name val="黑体"/>
      <charset val="134"/>
    </font>
    <font>
      <sz val="12"/>
      <color theme="1"/>
      <name val="仿宋"/>
      <charset val="134"/>
    </font>
    <font>
      <sz val="12"/>
      <name val="Times New Roman"/>
      <charset val="134"/>
    </font>
    <font>
      <sz val="12"/>
      <color theme="1"/>
      <name val="Times New Roman"/>
      <charset val="134"/>
    </font>
    <font>
      <sz val="12"/>
      <name val="仿宋"/>
      <charset val="134"/>
    </font>
    <font>
      <b/>
      <sz val="11"/>
      <color indexed="8"/>
      <name val="宋体"/>
      <charset val="134"/>
    </font>
    <font>
      <b/>
      <sz val="11"/>
      <color theme="1"/>
      <name val="宋体"/>
      <charset val="134"/>
      <scheme val="minor"/>
    </font>
    <font>
      <b/>
      <sz val="11"/>
      <color theme="1"/>
      <name val="Times New Roman"/>
      <charset val="134"/>
    </font>
    <font>
      <sz val="11"/>
      <color indexed="8"/>
      <name val="宋体"/>
      <charset val="134"/>
    </font>
    <font>
      <sz val="11"/>
      <color theme="1"/>
      <name val="Times New Roman"/>
      <charset val="134"/>
    </font>
    <font>
      <b/>
      <sz val="9"/>
      <name val="宋体"/>
      <charset val="134"/>
    </font>
    <font>
      <sz val="9"/>
      <name val="宋体"/>
      <charset val="134"/>
    </font>
    <font>
      <b/>
      <sz val="16"/>
      <name val="宋体"/>
      <charset val="134"/>
    </font>
    <font>
      <b/>
      <sz val="16"/>
      <name val="Times New Roman"/>
      <charset val="134"/>
    </font>
    <font>
      <b/>
      <sz val="11"/>
      <name val="宋体"/>
      <charset val="134"/>
    </font>
    <font>
      <b/>
      <sz val="14"/>
      <name val="SimSun"/>
      <charset val="134"/>
    </font>
    <font>
      <sz val="9"/>
      <name val="SimSun"/>
      <charset val="134"/>
    </font>
    <font>
      <b/>
      <sz val="14"/>
      <name val="Arial"/>
      <charset val="134"/>
    </font>
    <font>
      <b/>
      <sz val="12"/>
      <color rgb="FF000000"/>
      <name val="宋体"/>
      <charset val="134"/>
    </font>
    <font>
      <b/>
      <sz val="9"/>
      <color rgb="FF000000"/>
      <name val="宋体"/>
      <charset val="134"/>
    </font>
    <font>
      <sz val="12"/>
      <color rgb="FF000000"/>
      <name val="宋体"/>
      <charset val="134"/>
    </font>
    <font>
      <sz val="14"/>
      <color rgb="FF000000"/>
      <name val="宋体"/>
      <charset val="134"/>
    </font>
    <font>
      <sz val="9"/>
      <color indexed="8"/>
      <name val="宋体"/>
      <charset val="134"/>
    </font>
    <font>
      <b/>
      <sz val="16"/>
      <name val="华文宋体"/>
      <charset val="134"/>
    </font>
    <font>
      <b/>
      <sz val="14"/>
      <name val="宋体"/>
      <charset val="134"/>
    </font>
    <font>
      <sz val="12"/>
      <color indexed="8"/>
      <name val="宋体"/>
      <charset val="134"/>
    </font>
    <font>
      <b/>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8"/>
      <name val="Arial"/>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0" fillId="6" borderId="16" applyNumberFormat="0" applyFon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17" applyNumberFormat="0" applyFill="0" applyAlignment="0" applyProtection="0">
      <alignment vertical="center"/>
    </xf>
    <xf numFmtId="0" fontId="60" fillId="0" borderId="17" applyNumberFormat="0" applyFill="0" applyAlignment="0" applyProtection="0">
      <alignment vertical="center"/>
    </xf>
    <xf numFmtId="0" fontId="61" fillId="0" borderId="18" applyNumberFormat="0" applyFill="0" applyAlignment="0" applyProtection="0">
      <alignment vertical="center"/>
    </xf>
    <xf numFmtId="0" fontId="61" fillId="0" borderId="0" applyNumberFormat="0" applyFill="0" applyBorder="0" applyAlignment="0" applyProtection="0">
      <alignment vertical="center"/>
    </xf>
    <xf numFmtId="0" fontId="62" fillId="7" borderId="19" applyNumberFormat="0" applyAlignment="0" applyProtection="0">
      <alignment vertical="center"/>
    </xf>
    <xf numFmtId="0" fontId="63" fillId="8" borderId="20" applyNumberFormat="0" applyAlignment="0" applyProtection="0">
      <alignment vertical="center"/>
    </xf>
    <xf numFmtId="0" fontId="64" fillId="8" borderId="19" applyNumberFormat="0" applyAlignment="0" applyProtection="0">
      <alignment vertical="center"/>
    </xf>
    <xf numFmtId="0" fontId="65" fillId="9" borderId="21" applyNumberFormat="0" applyAlignment="0" applyProtection="0">
      <alignment vertical="center"/>
    </xf>
    <xf numFmtId="0" fontId="66" fillId="0" borderId="22" applyNumberFormat="0" applyFill="0" applyAlignment="0" applyProtection="0">
      <alignment vertical="center"/>
    </xf>
    <xf numFmtId="0" fontId="67" fillId="0" borderId="23" applyNumberFormat="0" applyFill="0" applyAlignment="0" applyProtection="0">
      <alignment vertical="center"/>
    </xf>
    <xf numFmtId="0" fontId="68" fillId="10" borderId="0" applyNumberFormat="0" applyBorder="0" applyAlignment="0" applyProtection="0">
      <alignment vertical="center"/>
    </xf>
    <xf numFmtId="0" fontId="69" fillId="11" borderId="0" applyNumberFormat="0" applyBorder="0" applyAlignment="0" applyProtection="0">
      <alignment vertical="center"/>
    </xf>
    <xf numFmtId="0" fontId="70" fillId="12" borderId="0" applyNumberFormat="0" applyBorder="0" applyAlignment="0" applyProtection="0">
      <alignment vertical="center"/>
    </xf>
    <xf numFmtId="0" fontId="71" fillId="13" borderId="0" applyNumberFormat="0" applyBorder="0" applyAlignment="0" applyProtection="0">
      <alignment vertical="center"/>
    </xf>
    <xf numFmtId="0" fontId="72" fillId="14" borderId="0" applyNumberFormat="0" applyBorder="0" applyAlignment="0" applyProtection="0">
      <alignment vertical="center"/>
    </xf>
    <xf numFmtId="0" fontId="72" fillId="15" borderId="0" applyNumberFormat="0" applyBorder="0" applyAlignment="0" applyProtection="0">
      <alignment vertical="center"/>
    </xf>
    <xf numFmtId="0" fontId="71" fillId="16" borderId="0" applyNumberFormat="0" applyBorder="0" applyAlignment="0" applyProtection="0">
      <alignment vertical="center"/>
    </xf>
    <xf numFmtId="0" fontId="71" fillId="17" borderId="0" applyNumberFormat="0" applyBorder="0" applyAlignment="0" applyProtection="0">
      <alignment vertical="center"/>
    </xf>
    <xf numFmtId="0" fontId="72" fillId="18" borderId="0" applyNumberFormat="0" applyBorder="0" applyAlignment="0" applyProtection="0">
      <alignment vertical="center"/>
    </xf>
    <xf numFmtId="0" fontId="72" fillId="19" borderId="0" applyNumberFormat="0" applyBorder="0" applyAlignment="0" applyProtection="0">
      <alignment vertical="center"/>
    </xf>
    <xf numFmtId="0" fontId="71" fillId="20" borderId="0" applyNumberFormat="0" applyBorder="0" applyAlignment="0" applyProtection="0">
      <alignment vertical="center"/>
    </xf>
    <xf numFmtId="0" fontId="71" fillId="21" borderId="0" applyNumberFormat="0" applyBorder="0" applyAlignment="0" applyProtection="0">
      <alignment vertical="center"/>
    </xf>
    <xf numFmtId="0" fontId="72" fillId="22" borderId="0" applyNumberFormat="0" applyBorder="0" applyAlignment="0" applyProtection="0">
      <alignment vertical="center"/>
    </xf>
    <xf numFmtId="0" fontId="72" fillId="23" borderId="0" applyNumberFormat="0" applyBorder="0" applyAlignment="0" applyProtection="0">
      <alignment vertical="center"/>
    </xf>
    <xf numFmtId="0" fontId="71" fillId="24" borderId="0" applyNumberFormat="0" applyBorder="0" applyAlignment="0" applyProtection="0">
      <alignment vertical="center"/>
    </xf>
    <xf numFmtId="0" fontId="71" fillId="25" borderId="0" applyNumberFormat="0" applyBorder="0" applyAlignment="0" applyProtection="0">
      <alignment vertical="center"/>
    </xf>
    <xf numFmtId="0" fontId="72" fillId="26" borderId="0" applyNumberFormat="0" applyBorder="0" applyAlignment="0" applyProtection="0">
      <alignment vertical="center"/>
    </xf>
    <xf numFmtId="0" fontId="72" fillId="27" borderId="0" applyNumberFormat="0" applyBorder="0" applyAlignment="0" applyProtection="0">
      <alignment vertical="center"/>
    </xf>
    <xf numFmtId="0" fontId="71" fillId="28" borderId="0" applyNumberFormat="0" applyBorder="0" applyAlignment="0" applyProtection="0">
      <alignment vertical="center"/>
    </xf>
    <xf numFmtId="0" fontId="71" fillId="29" borderId="0" applyNumberFormat="0" applyBorder="0" applyAlignment="0" applyProtection="0">
      <alignment vertical="center"/>
    </xf>
    <xf numFmtId="0" fontId="72" fillId="30" borderId="0" applyNumberFormat="0" applyBorder="0" applyAlignment="0" applyProtection="0">
      <alignment vertical="center"/>
    </xf>
    <xf numFmtId="0" fontId="72" fillId="31" borderId="0" applyNumberFormat="0" applyBorder="0" applyAlignment="0" applyProtection="0">
      <alignment vertical="center"/>
    </xf>
    <xf numFmtId="0" fontId="71" fillId="32" borderId="0" applyNumberFormat="0" applyBorder="0" applyAlignment="0" applyProtection="0">
      <alignment vertical="center"/>
    </xf>
    <xf numFmtId="0" fontId="71" fillId="33" borderId="0" applyNumberFormat="0" applyBorder="0" applyAlignment="0" applyProtection="0">
      <alignment vertical="center"/>
    </xf>
    <xf numFmtId="0" fontId="72" fillId="34" borderId="0" applyNumberFormat="0" applyBorder="0" applyAlignment="0" applyProtection="0">
      <alignment vertical="center"/>
    </xf>
    <xf numFmtId="0" fontId="72" fillId="35" borderId="0" applyNumberFormat="0" applyBorder="0" applyAlignment="0" applyProtection="0">
      <alignment vertical="center"/>
    </xf>
    <xf numFmtId="0" fontId="71" fillId="36" borderId="0" applyNumberFormat="0" applyBorder="0" applyAlignment="0" applyProtection="0">
      <alignment vertical="center"/>
    </xf>
    <xf numFmtId="0" fontId="73" fillId="0" borderId="0"/>
    <xf numFmtId="0" fontId="1" fillId="0" borderId="0"/>
    <xf numFmtId="0" fontId="1" fillId="0" borderId="0"/>
  </cellStyleXfs>
  <cellXfs count="181">
    <xf numFmtId="0" fontId="0" fillId="0" borderId="0" xfId="0">
      <alignment vertical="center"/>
    </xf>
    <xf numFmtId="0" fontId="1" fillId="0" borderId="0" xfId="0" applyFont="1" applyFill="1" applyBorder="1" applyAlignment="1"/>
    <xf numFmtId="0" fontId="2" fillId="2" borderId="0" xfId="0" applyFont="1" applyFill="1" applyBorder="1" applyAlignment="1">
      <alignment horizontal="center" vertical="center"/>
    </xf>
    <xf numFmtId="0" fontId="3" fillId="2" borderId="0" xfId="0" applyFont="1" applyFill="1" applyBorder="1" applyAlignment="1">
      <alignment vertical="center"/>
    </xf>
    <xf numFmtId="0" fontId="1" fillId="0" borderId="0" xfId="0" applyFont="1" applyFill="1" applyBorder="1" applyAlignment="1">
      <alignment horizontal="right"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176" fontId="3" fillId="2" borderId="2" xfId="0" applyNumberFormat="1" applyFont="1" applyFill="1" applyBorder="1" applyAlignment="1">
      <alignment horizontal="right" vertical="center" wrapText="1"/>
    </xf>
    <xf numFmtId="10" fontId="1" fillId="0" borderId="3" xfId="0" applyNumberFormat="1" applyFont="1" applyFill="1" applyBorder="1" applyAlignment="1"/>
    <xf numFmtId="3" fontId="3" fillId="2" borderId="4" xfId="0" applyNumberFormat="1" applyFont="1" applyFill="1" applyBorder="1" applyAlignment="1" applyProtection="1">
      <alignment vertical="center"/>
    </xf>
    <xf numFmtId="0" fontId="3" fillId="2" borderId="4" xfId="0" applyFont="1" applyFill="1" applyBorder="1" applyAlignment="1">
      <alignment vertical="center" wrapText="1"/>
    </xf>
    <xf numFmtId="3" fontId="3" fillId="2" borderId="4" xfId="0" applyNumberFormat="1" applyFont="1" applyFill="1" applyBorder="1" applyAlignment="1" applyProtection="1">
      <alignment horizontal="left" vertical="center"/>
    </xf>
    <xf numFmtId="0" fontId="3" fillId="2" borderId="4" xfId="0" applyFont="1" applyFill="1" applyBorder="1" applyAlignment="1">
      <alignment horizontal="left" vertical="center"/>
    </xf>
    <xf numFmtId="0" fontId="3" fillId="2" borderId="4" xfId="49" applyFont="1" applyFill="1" applyBorder="1" applyAlignment="1">
      <alignment vertical="center" wrapText="1"/>
    </xf>
    <xf numFmtId="0" fontId="3" fillId="2" borderId="4" xfId="0" applyFont="1" applyFill="1" applyBorder="1" applyAlignment="1">
      <alignment vertical="center"/>
    </xf>
    <xf numFmtId="0" fontId="1" fillId="0" borderId="0" xfId="0" applyFont="1" applyFill="1" applyBorder="1" applyAlignment="1">
      <alignment horizontal="left"/>
    </xf>
    <xf numFmtId="0" fontId="6"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vertical="center"/>
    </xf>
    <xf numFmtId="31" fontId="7" fillId="0" borderId="0" xfId="0" applyNumberFormat="1" applyFont="1" applyFill="1" applyBorder="1" applyAlignment="1" applyProtection="1">
      <alignment horizontal="left"/>
    </xf>
    <xf numFmtId="2" fontId="8" fillId="0" borderId="0" xfId="0" applyNumberFormat="1" applyFont="1" applyFill="1" applyBorder="1" applyAlignment="1"/>
    <xf numFmtId="2" fontId="8" fillId="0" borderId="0" xfId="0" applyNumberFormat="1" applyFont="1" applyFill="1" applyBorder="1" applyAlignment="1" applyProtection="1">
      <alignment horizontal="left"/>
    </xf>
    <xf numFmtId="0" fontId="9" fillId="0" borderId="0" xfId="0" applyFont="1" applyFill="1" applyBorder="1" applyAlignment="1">
      <alignment vertical="center"/>
    </xf>
    <xf numFmtId="2" fontId="7" fillId="0" borderId="0" xfId="0" applyNumberFormat="1" applyFont="1" applyFill="1" applyBorder="1" applyAlignment="1">
      <alignment horizontal="center" vertical="center"/>
    </xf>
    <xf numFmtId="2" fontId="10" fillId="0" borderId="4" xfId="0" applyNumberFormat="1" applyFont="1" applyFill="1" applyBorder="1" applyAlignment="1" applyProtection="1">
      <alignment horizontal="center" vertical="center" wrapText="1"/>
    </xf>
    <xf numFmtId="2" fontId="10" fillId="0" borderId="4" xfId="0" applyNumberFormat="1" applyFont="1" applyFill="1" applyBorder="1" applyAlignment="1">
      <alignment horizontal="center" vertical="center" wrapText="1"/>
    </xf>
    <xf numFmtId="49" fontId="11" fillId="0" borderId="4" xfId="0" applyNumberFormat="1" applyFont="1" applyFill="1" applyBorder="1" applyAlignment="1" applyProtection="1">
      <alignment horizontal="left" vertical="center" wrapText="1" indent="1"/>
    </xf>
    <xf numFmtId="2" fontId="11" fillId="0" borderId="4" xfId="0" applyNumberFormat="1" applyFont="1" applyFill="1" applyBorder="1" applyAlignment="1" applyProtection="1">
      <alignment horizontal="center" vertical="center" wrapText="1"/>
    </xf>
    <xf numFmtId="10" fontId="7" fillId="0" borderId="4" xfId="0" applyNumberFormat="1" applyFont="1" applyFill="1" applyBorder="1" applyAlignment="1" applyProtection="1">
      <alignment horizontal="center" vertical="center" wrapText="1"/>
    </xf>
    <xf numFmtId="10" fontId="12" fillId="4" borderId="4" xfId="0" applyNumberFormat="1" applyFont="1" applyFill="1" applyBorder="1" applyAlignment="1" applyProtection="1">
      <alignment horizontal="center" vertical="center" wrapText="1"/>
    </xf>
    <xf numFmtId="10" fontId="1" fillId="0" borderId="0" xfId="0" applyNumberFormat="1" applyFont="1" applyFill="1" applyBorder="1" applyAlignment="1"/>
    <xf numFmtId="0" fontId="12" fillId="0" borderId="5" xfId="0" applyNumberFormat="1" applyFont="1" applyFill="1" applyBorder="1" applyAlignment="1" applyProtection="1">
      <alignment horizontal="right" vertical="center"/>
    </xf>
    <xf numFmtId="0" fontId="1" fillId="0" borderId="2"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10" fontId="1" fillId="0" borderId="4" xfId="51"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0" fontId="13" fillId="4" borderId="4"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right" vertical="center"/>
    </xf>
    <xf numFmtId="0" fontId="12" fillId="4" borderId="4" xfId="0" applyNumberFormat="1" applyFont="1" applyFill="1" applyBorder="1" applyAlignment="1" applyProtection="1">
      <alignment horizontal="right" vertical="center"/>
    </xf>
    <xf numFmtId="10" fontId="12" fillId="4" borderId="4" xfId="0" applyNumberFormat="1" applyFont="1" applyFill="1" applyBorder="1" applyAlignment="1" applyProtection="1">
      <alignment horizontal="right" vertical="center"/>
    </xf>
    <xf numFmtId="0" fontId="12" fillId="4" borderId="4" xfId="0" applyNumberFormat="1" applyFont="1" applyFill="1" applyBorder="1" applyAlignment="1" applyProtection="1">
      <alignment horizontal="left" vertical="center"/>
    </xf>
    <xf numFmtId="0" fontId="14"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7" fillId="0" borderId="0" xfId="0" applyFont="1" applyAlignment="1">
      <alignment horizontal="center" vertical="center" wrapText="1"/>
    </xf>
    <xf numFmtId="0" fontId="0" fillId="0" borderId="0" xfId="0" applyAlignment="1">
      <alignment horizontal="right" vertical="center"/>
    </xf>
    <xf numFmtId="0" fontId="18"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7" xfId="0" applyFont="1" applyBorder="1" applyAlignment="1">
      <alignment horizontal="center" vertical="center" wrapText="1"/>
    </xf>
    <xf numFmtId="177" fontId="21" fillId="0" borderId="4" xfId="0" applyNumberFormat="1" applyFont="1" applyBorder="1" applyAlignment="1">
      <alignment horizontal="center" vertical="center"/>
    </xf>
    <xf numFmtId="0" fontId="22" fillId="0" borderId="4" xfId="0" applyFont="1" applyBorder="1" applyAlignment="1">
      <alignment horizontal="left" vertical="center" shrinkToFit="1"/>
    </xf>
    <xf numFmtId="0" fontId="22" fillId="2" borderId="4" xfId="0" applyFont="1" applyFill="1" applyBorder="1" applyAlignment="1">
      <alignment horizontal="left" vertical="center" shrinkToFit="1"/>
    </xf>
    <xf numFmtId="0" fontId="12" fillId="2" borderId="4" xfId="0" applyFont="1" applyFill="1" applyBorder="1" applyAlignment="1">
      <alignment horizontal="left" vertical="center" shrinkToFit="1"/>
    </xf>
    <xf numFmtId="0" fontId="0" fillId="0" borderId="0" xfId="0" applyAlignment="1">
      <alignment horizontal="center" vertical="center"/>
    </xf>
    <xf numFmtId="0" fontId="23" fillId="0" borderId="0" xfId="0" applyFont="1" applyAlignment="1">
      <alignment horizontal="center" vertical="center" wrapText="1"/>
    </xf>
    <xf numFmtId="0" fontId="24" fillId="0" borderId="8" xfId="0" applyFont="1" applyBorder="1" applyAlignment="1">
      <alignment horizontal="right" vertical="center"/>
    </xf>
    <xf numFmtId="0" fontId="24" fillId="0" borderId="9" xfId="0" applyFont="1" applyBorder="1" applyAlignment="1">
      <alignment horizontal="right" vertical="center"/>
    </xf>
    <xf numFmtId="0" fontId="24" fillId="0" borderId="10" xfId="0" applyFont="1" applyBorder="1" applyAlignment="1">
      <alignment horizontal="right" vertical="center"/>
    </xf>
    <xf numFmtId="0" fontId="0" fillId="0" borderId="4"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1" fillId="0" borderId="0" xfId="0" applyFont="1" applyAlignment="1"/>
    <xf numFmtId="0" fontId="25" fillId="0" borderId="0" xfId="0" applyFont="1" applyAlignment="1">
      <alignment horizontal="center"/>
    </xf>
    <xf numFmtId="0" fontId="1" fillId="0" borderId="0" xfId="0" applyFont="1">
      <alignment vertical="center"/>
    </xf>
    <xf numFmtId="0" fontId="26" fillId="0" borderId="0" xfId="0" applyFont="1" applyAlignment="1">
      <alignment vertical="center" wrapText="1"/>
    </xf>
    <xf numFmtId="0" fontId="1" fillId="0" borderId="0" xfId="0" applyFont="1" applyAlignment="1">
      <alignment horizontal="center" vertical="center"/>
    </xf>
    <xf numFmtId="0" fontId="27"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8" fillId="0" borderId="4" xfId="0" applyFont="1" applyBorder="1" applyAlignment="1">
      <alignment horizontal="center" vertical="center"/>
    </xf>
    <xf numFmtId="177" fontId="29" fillId="0" borderId="4" xfId="0" applyNumberFormat="1" applyFont="1" applyBorder="1" applyAlignment="1">
      <alignment horizontal="center" vertical="center"/>
    </xf>
    <xf numFmtId="177" fontId="29" fillId="0" borderId="4" xfId="0" applyNumberFormat="1" applyFont="1" applyBorder="1" applyAlignment="1">
      <alignment horizontal="center"/>
    </xf>
    <xf numFmtId="177" fontId="29" fillId="2" borderId="4" xfId="0" applyNumberFormat="1" applyFont="1" applyFill="1" applyBorder="1" applyAlignment="1">
      <alignment horizontal="center" vertical="center"/>
    </xf>
    <xf numFmtId="177" fontId="30" fillId="0" borderId="4" xfId="0" applyNumberFormat="1" applyFont="1" applyBorder="1" applyAlignment="1">
      <alignment horizontal="center" vertical="center"/>
    </xf>
    <xf numFmtId="0" fontId="28" fillId="0" borderId="4" xfId="0" applyFont="1" applyBorder="1" applyAlignment="1">
      <alignment horizontal="center" vertical="center" wrapText="1"/>
    </xf>
    <xf numFmtId="177" fontId="29" fillId="4" borderId="4" xfId="0" applyNumberFormat="1" applyFont="1" applyFill="1" applyBorder="1" applyAlignment="1">
      <alignment horizontal="center" vertical="center"/>
    </xf>
    <xf numFmtId="0" fontId="31" fillId="0" borderId="8" xfId="0" applyFont="1" applyBorder="1" applyAlignment="1">
      <alignment horizontal="center" vertical="center"/>
    </xf>
    <xf numFmtId="0" fontId="31" fillId="0" borderId="10" xfId="0" applyFont="1" applyBorder="1" applyAlignment="1">
      <alignment horizontal="center" vertical="center"/>
    </xf>
    <xf numFmtId="178" fontId="0" fillId="0" borderId="0" xfId="0" applyNumberFormat="1">
      <alignment vertical="center"/>
    </xf>
    <xf numFmtId="177" fontId="32" fillId="4" borderId="4" xfId="0" applyNumberFormat="1" applyFont="1" applyFill="1" applyBorder="1" applyAlignment="1">
      <alignment horizontal="center" vertical="center" wrapText="1" shrinkToFit="1"/>
    </xf>
    <xf numFmtId="177" fontId="32" fillId="4" borderId="1" xfId="0" applyNumberFormat="1" applyFont="1" applyFill="1" applyBorder="1" applyAlignment="1">
      <alignment horizontal="center" vertical="center" wrapText="1" shrinkToFit="1"/>
    </xf>
    <xf numFmtId="177" fontId="32" fillId="0" borderId="4" xfId="0" applyNumberFormat="1" applyFont="1" applyBorder="1" applyAlignment="1">
      <alignment horizontal="center" vertical="center" wrapText="1" shrinkToFit="1"/>
    </xf>
    <xf numFmtId="178" fontId="33" fillId="0" borderId="4" xfId="0" applyNumberFormat="1" applyFont="1" applyBorder="1" applyAlignment="1">
      <alignment horizontal="center" vertical="center"/>
    </xf>
    <xf numFmtId="177" fontId="32" fillId="4" borderId="4" xfId="0" applyNumberFormat="1" applyFont="1" applyFill="1" applyBorder="1" applyAlignment="1">
      <alignment vertical="center" wrapText="1" shrinkToFit="1"/>
    </xf>
    <xf numFmtId="178" fontId="34" fillId="0" borderId="4" xfId="0" applyNumberFormat="1" applyFont="1" applyBorder="1" applyAlignment="1">
      <alignment horizontal="center" vertical="center"/>
    </xf>
    <xf numFmtId="177" fontId="35" fillId="4" borderId="4" xfId="0" applyNumberFormat="1" applyFont="1" applyFill="1" applyBorder="1" applyAlignment="1">
      <alignment vertical="center" wrapText="1" shrinkToFit="1"/>
    </xf>
    <xf numFmtId="178" fontId="36" fillId="0" borderId="4" xfId="0" applyNumberFormat="1" applyFont="1" applyBorder="1" applyAlignment="1">
      <alignment horizontal="center" vertical="center"/>
    </xf>
    <xf numFmtId="177" fontId="35" fillId="4" borderId="8" xfId="0" applyNumberFormat="1" applyFont="1" applyFill="1" applyBorder="1" applyAlignment="1">
      <alignment vertical="center" wrapText="1" shrinkToFit="1"/>
    </xf>
    <xf numFmtId="179" fontId="32" fillId="4" borderId="4" xfId="0" applyNumberFormat="1" applyFont="1" applyFill="1" applyBorder="1" applyAlignment="1">
      <alignment horizontal="center" vertical="center" wrapText="1" shrinkToFit="1"/>
    </xf>
    <xf numFmtId="0" fontId="6" fillId="0" borderId="0" xfId="0" applyFont="1" applyAlignment="1">
      <alignment horizontal="center" vertical="center"/>
    </xf>
    <xf numFmtId="0" fontId="12" fillId="0" borderId="0" xfId="0" applyFont="1" applyAlignment="1">
      <alignment horizontal="right" vertical="center"/>
    </xf>
    <xf numFmtId="0" fontId="13" fillId="0" borderId="4" xfId="0" applyFont="1" applyBorder="1" applyAlignment="1">
      <alignment horizontal="center" vertical="center"/>
    </xf>
    <xf numFmtId="0" fontId="13" fillId="0" borderId="4" xfId="0" applyFont="1" applyBorder="1" applyAlignment="1">
      <alignment horizontal="center" vertical="center" wrapText="1"/>
    </xf>
    <xf numFmtId="0" fontId="12" fillId="0" borderId="4" xfId="0" applyFont="1" applyBorder="1" applyAlignment="1">
      <alignment horizontal="center" vertical="center"/>
    </xf>
    <xf numFmtId="3" fontId="12" fillId="0" borderId="4" xfId="0" applyNumberFormat="1" applyFont="1" applyBorder="1" applyAlignment="1">
      <alignment horizontal="right" vertical="center"/>
    </xf>
    <xf numFmtId="0" fontId="12" fillId="0" borderId="4" xfId="0" applyFont="1" applyBorder="1">
      <alignment vertical="center"/>
    </xf>
    <xf numFmtId="0" fontId="12" fillId="0" borderId="4" xfId="0" applyFont="1" applyBorder="1" applyAlignment="1">
      <alignment horizontal="right" vertical="center"/>
    </xf>
    <xf numFmtId="0" fontId="13" fillId="0" borderId="4" xfId="0" applyFont="1" applyBorder="1">
      <alignment vertical="center"/>
    </xf>
    <xf numFmtId="3" fontId="12" fillId="0" borderId="1" xfId="0" applyNumberFormat="1" applyFont="1" applyBorder="1" applyAlignment="1">
      <alignment horizontal="right" vertical="center"/>
    </xf>
    <xf numFmtId="0" fontId="12" fillId="0" borderId="8" xfId="0" applyFont="1" applyBorder="1">
      <alignment vertical="center"/>
    </xf>
    <xf numFmtId="3" fontId="12" fillId="0" borderId="10" xfId="0" applyNumberFormat="1" applyFont="1" applyBorder="1" applyAlignment="1">
      <alignment horizontal="right" vertical="center"/>
    </xf>
    <xf numFmtId="3" fontId="12" fillId="0" borderId="2" xfId="0" applyNumberFormat="1" applyFont="1" applyBorder="1" applyAlignment="1">
      <alignment horizontal="right" vertical="center"/>
    </xf>
    <xf numFmtId="0" fontId="37" fillId="0" borderId="0" xfId="0" applyFont="1" applyAlignment="1"/>
    <xf numFmtId="0" fontId="38" fillId="0" borderId="0" xfId="0" applyFont="1" applyAlignment="1"/>
    <xf numFmtId="0" fontId="39" fillId="0" borderId="0" xfId="0" applyFont="1" applyAlignment="1">
      <alignment horizontal="center" vertical="center"/>
    </xf>
    <xf numFmtId="0" fontId="40" fillId="0" borderId="0" xfId="0" applyFont="1" applyAlignment="1">
      <alignment horizontal="center" vertical="center"/>
    </xf>
    <xf numFmtId="0" fontId="41" fillId="0" borderId="4" xfId="0" applyFont="1" applyBorder="1" applyAlignment="1">
      <alignment horizontal="center" vertical="center"/>
    </xf>
    <xf numFmtId="0" fontId="11" fillId="0" borderId="4" xfId="0" applyFont="1" applyBorder="1" applyAlignment="1">
      <alignment horizontal="left" vertical="center"/>
    </xf>
    <xf numFmtId="0" fontId="11" fillId="0" borderId="4" xfId="0" applyFont="1" applyBorder="1" applyAlignment="1">
      <alignment horizontal="right" vertical="center"/>
    </xf>
    <xf numFmtId="3" fontId="11" fillId="0" borderId="4" xfId="0" applyNumberFormat="1" applyFont="1" applyBorder="1" applyAlignment="1">
      <alignment horizontal="right" vertical="center"/>
    </xf>
    <xf numFmtId="0" fontId="41" fillId="0" borderId="4" xfId="0" applyFont="1" applyBorder="1" applyAlignment="1">
      <alignment horizontal="right" vertical="center"/>
    </xf>
    <xf numFmtId="0" fontId="11" fillId="0" borderId="0" xfId="0" applyFont="1" applyAlignment="1">
      <alignment horizontal="left" vertical="center"/>
    </xf>
    <xf numFmtId="0" fontId="37" fillId="0" borderId="0" xfId="0" applyFont="1" applyAlignment="1">
      <alignment horizontal="center"/>
    </xf>
    <xf numFmtId="0" fontId="38" fillId="0" borderId="0" xfId="0" applyFont="1" applyAlignment="1">
      <alignment horizontal="center"/>
    </xf>
    <xf numFmtId="0" fontId="41" fillId="0" borderId="0" xfId="0" applyFont="1" applyAlignment="1">
      <alignment horizontal="center" vertical="center"/>
    </xf>
    <xf numFmtId="0" fontId="11" fillId="0" borderId="4" xfId="0" applyFont="1" applyBorder="1" applyAlignment="1">
      <alignment horizontal="center" vertical="center"/>
    </xf>
    <xf numFmtId="3" fontId="41" fillId="0" borderId="4" xfId="0" applyNumberFormat="1" applyFont="1" applyBorder="1" applyAlignment="1">
      <alignment horizontal="right" vertical="center"/>
    </xf>
    <xf numFmtId="0" fontId="11" fillId="0" borderId="0" xfId="0" applyFont="1" applyAlignment="1">
      <alignment horizontal="left"/>
    </xf>
    <xf numFmtId="0" fontId="12" fillId="0" borderId="4" xfId="0" applyFont="1" applyBorder="1" applyAlignment="1">
      <alignment horizontal="left" vertical="center"/>
    </xf>
    <xf numFmtId="3" fontId="12" fillId="0" borderId="8" xfId="0" applyNumberFormat="1" applyFont="1" applyBorder="1" applyAlignment="1">
      <alignment horizontal="right" vertical="center"/>
    </xf>
    <xf numFmtId="0" fontId="12" fillId="0" borderId="10" xfId="0" applyFont="1" applyBorder="1" applyAlignment="1">
      <alignment horizontal="left" vertical="center"/>
    </xf>
    <xf numFmtId="0" fontId="1" fillId="0" borderId="2" xfId="0" applyFont="1" applyBorder="1" applyAlignment="1"/>
    <xf numFmtId="0" fontId="1" fillId="0" borderId="4" xfId="0" applyFont="1" applyBorder="1" applyAlignment="1"/>
    <xf numFmtId="0" fontId="1" fillId="0" borderId="4" xfId="0" applyFont="1" applyBorder="1">
      <alignment vertical="center"/>
    </xf>
    <xf numFmtId="0" fontId="42" fillId="0" borderId="0" xfId="0" applyFont="1" applyAlignment="1">
      <alignment horizontal="center" vertical="center" wrapText="1"/>
    </xf>
    <xf numFmtId="0" fontId="43" fillId="0" borderId="0" xfId="0" applyFont="1" applyAlignment="1">
      <alignment vertical="center" wrapText="1"/>
    </xf>
    <xf numFmtId="0" fontId="20" fillId="0" borderId="0" xfId="0" applyFont="1" applyAlignment="1">
      <alignment horizontal="right" vertical="center" wrapText="1"/>
    </xf>
    <xf numFmtId="0" fontId="12" fillId="0" borderId="10" xfId="0" applyFont="1" applyBorder="1">
      <alignment vertical="center"/>
    </xf>
    <xf numFmtId="0" fontId="12" fillId="0" borderId="0" xfId="0" applyFont="1">
      <alignment vertical="center"/>
    </xf>
    <xf numFmtId="0" fontId="13" fillId="0" borderId="4" xfId="0" applyFont="1" applyBorder="1" applyAlignment="1">
      <alignment horizontal="left" vertical="center"/>
    </xf>
    <xf numFmtId="0" fontId="13" fillId="0" borderId="8" xfId="0" applyFont="1" applyBorder="1">
      <alignment vertical="center"/>
    </xf>
    <xf numFmtId="0" fontId="20" fillId="0" borderId="0" xfId="0" applyFont="1" applyAlignment="1">
      <alignment horizontal="left" vertical="center" wrapText="1"/>
    </xf>
    <xf numFmtId="0" fontId="20" fillId="0" borderId="0" xfId="0" applyFont="1" applyAlignment="1">
      <alignment vertical="center" wrapText="1"/>
    </xf>
    <xf numFmtId="0" fontId="13" fillId="0" borderId="10" xfId="0" applyFont="1" applyBorder="1">
      <alignment vertical="center"/>
    </xf>
    <xf numFmtId="3" fontId="12" fillId="0" borderId="6" xfId="0" applyNumberFormat="1" applyFont="1" applyBorder="1" applyAlignment="1">
      <alignment horizontal="right" vertical="center"/>
    </xf>
    <xf numFmtId="0" fontId="13" fillId="0" borderId="9" xfId="0" applyFont="1" applyBorder="1">
      <alignment vertical="center"/>
    </xf>
    <xf numFmtId="0" fontId="12" fillId="0" borderId="9" xfId="0" applyFont="1" applyBorder="1">
      <alignment vertical="center"/>
    </xf>
    <xf numFmtId="0" fontId="44" fillId="0" borderId="0" xfId="49" applyFont="1" applyAlignment="1">
      <alignment horizontal="center" vertical="center"/>
    </xf>
    <xf numFmtId="0" fontId="45" fillId="5" borderId="0" xfId="49" applyFont="1" applyFill="1" applyAlignment="1">
      <alignment vertical="center"/>
    </xf>
    <xf numFmtId="0" fontId="44" fillId="0" borderId="0" xfId="49" applyFont="1" applyAlignment="1">
      <alignment horizontal="center"/>
    </xf>
    <xf numFmtId="0" fontId="12" fillId="0" borderId="0" xfId="49" applyFont="1" applyAlignment="1">
      <alignment horizontal="center"/>
    </xf>
    <xf numFmtId="0" fontId="12" fillId="0" borderId="0" xfId="49" applyFont="1" applyAlignment="1">
      <alignment horizontal="center" vertical="center"/>
    </xf>
    <xf numFmtId="0" fontId="45" fillId="5" borderId="4" xfId="49" applyFont="1" applyFill="1" applyBorder="1" applyAlignment="1">
      <alignment horizontal="center" vertical="center"/>
    </xf>
    <xf numFmtId="0" fontId="46" fillId="5" borderId="4" xfId="49" applyFont="1" applyFill="1" applyBorder="1" applyAlignment="1">
      <alignment horizontal="center" vertical="center"/>
    </xf>
    <xf numFmtId="0" fontId="47" fillId="5" borderId="4" xfId="49" applyFont="1" applyFill="1" applyBorder="1" applyAlignment="1">
      <alignment horizontal="center" vertical="center"/>
    </xf>
    <xf numFmtId="180" fontId="47" fillId="5" borderId="4" xfId="49" applyNumberFormat="1" applyFont="1" applyFill="1" applyBorder="1" applyAlignment="1">
      <alignment horizontal="center" vertical="center"/>
    </xf>
    <xf numFmtId="180" fontId="47" fillId="5" borderId="4" xfId="49" applyNumberFormat="1" applyFont="1" applyFill="1" applyBorder="1" applyAlignment="1">
      <alignment horizontal="right" vertical="center"/>
    </xf>
    <xf numFmtId="178" fontId="47" fillId="5" borderId="4" xfId="49" applyNumberFormat="1" applyFont="1" applyFill="1" applyBorder="1" applyAlignment="1">
      <alignment horizontal="right" vertical="center"/>
    </xf>
    <xf numFmtId="0" fontId="47" fillId="5" borderId="8" xfId="49" applyFont="1" applyFill="1" applyBorder="1" applyAlignment="1">
      <alignment horizontal="center" vertical="center"/>
    </xf>
    <xf numFmtId="180" fontId="45" fillId="5" borderId="4" xfId="49" applyNumberFormat="1" applyFont="1" applyFill="1" applyBorder="1" applyAlignment="1">
      <alignment horizontal="center" vertical="center"/>
    </xf>
    <xf numFmtId="180" fontId="45" fillId="5" borderId="4" xfId="49" applyNumberFormat="1" applyFont="1" applyFill="1" applyBorder="1" applyAlignment="1">
      <alignment horizontal="right" vertical="center"/>
    </xf>
    <xf numFmtId="0" fontId="48" fillId="0" borderId="0" xfId="49" applyFont="1" applyAlignment="1">
      <alignment horizontal="left"/>
    </xf>
    <xf numFmtId="0" fontId="49" fillId="0" borderId="0" xfId="0" applyFont="1">
      <alignment vertical="center"/>
    </xf>
    <xf numFmtId="0" fontId="1" fillId="0" borderId="0" xfId="50"/>
    <xf numFmtId="0" fontId="50" fillId="0" borderId="0" xfId="50" applyFont="1" applyAlignment="1">
      <alignment horizontal="center" vertical="center"/>
    </xf>
    <xf numFmtId="0" fontId="51" fillId="0" borderId="0" xfId="50" applyFont="1" applyAlignment="1">
      <alignment horizontal="center" vertical="center"/>
    </xf>
    <xf numFmtId="0" fontId="11" fillId="0" borderId="0" xfId="50" applyFont="1" applyAlignment="1">
      <alignment horizontal="right" vertical="center"/>
    </xf>
    <xf numFmtId="0" fontId="52" fillId="0" borderId="4" xfId="50" applyFont="1" applyBorder="1" applyAlignment="1">
      <alignment horizontal="center" vertical="center"/>
    </xf>
    <xf numFmtId="0" fontId="52" fillId="0" borderId="1" xfId="50" applyFont="1" applyBorder="1" applyAlignment="1">
      <alignment horizontal="center" vertical="center"/>
    </xf>
    <xf numFmtId="0" fontId="52" fillId="0" borderId="8" xfId="50" applyFont="1" applyBorder="1" applyAlignment="1">
      <alignment horizontal="center" vertical="center"/>
    </xf>
    <xf numFmtId="180" fontId="52" fillId="0" borderId="4" xfId="50" applyNumberFormat="1" applyFont="1" applyBorder="1" applyAlignment="1">
      <alignment horizontal="right" vertical="center"/>
    </xf>
    <xf numFmtId="0" fontId="52" fillId="0" borderId="4" xfId="50" applyFont="1" applyBorder="1" applyAlignment="1">
      <alignment vertical="center"/>
    </xf>
    <xf numFmtId="180" fontId="52" fillId="0" borderId="2" xfId="50" applyNumberFormat="1" applyFont="1" applyBorder="1" applyAlignment="1">
      <alignment horizontal="right" vertical="center"/>
    </xf>
    <xf numFmtId="0" fontId="1" fillId="0" borderId="0" xfId="0" applyFont="1" applyAlignment="1">
      <alignment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left" vertical="center"/>
    </xf>
    <xf numFmtId="0" fontId="12" fillId="0" borderId="8" xfId="0" applyFont="1" applyBorder="1" applyAlignment="1">
      <alignment horizontal="left" vertical="center"/>
    </xf>
    <xf numFmtId="0" fontId="13" fillId="0" borderId="1" xfId="0" applyFont="1" applyBorder="1" applyAlignment="1">
      <alignment horizontal="center" vertical="center"/>
    </xf>
    <xf numFmtId="0" fontId="12" fillId="0" borderId="12" xfId="0" applyFont="1" applyBorder="1" applyAlignment="1">
      <alignment horizontal="left" vertical="center"/>
    </xf>
    <xf numFmtId="0" fontId="13" fillId="0" borderId="15" xfId="0" applyFont="1" applyBorder="1" applyAlignment="1">
      <alignment horizontal="left" vertical="center"/>
    </xf>
    <xf numFmtId="0" fontId="53" fillId="0" borderId="0" xfId="0" applyFont="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2017年对下专项转移支付预算表12.21"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PC-202110141159\Documents\WeChat%20Files\wxid_8928309282612\FileStorage\File\2024-10\2022&#24180;&#24635;&#20915;&#31639;4.2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53573</v>
          </cell>
        </row>
      </sheetData>
      <sheetData sheetId="4">
        <row r="5">
          <cell r="C5">
            <v>289885</v>
          </cell>
        </row>
      </sheetData>
      <sheetData sheetId="5"/>
      <sheetData sheetId="6"/>
      <sheetData sheetId="7"/>
      <sheetData sheetId="8"/>
      <sheetData sheetId="9"/>
      <sheetData sheetId="10"/>
      <sheetData sheetId="11"/>
      <sheetData sheetId="12"/>
      <sheetData sheetId="13">
        <row r="6">
          <cell r="C6">
            <v>15946</v>
          </cell>
        </row>
        <row r="6">
          <cell r="O6">
            <v>59187</v>
          </cell>
        </row>
        <row r="6">
          <cell r="Y6">
            <v>0</v>
          </cell>
        </row>
        <row r="7">
          <cell r="D7">
            <v>0</v>
          </cell>
        </row>
        <row r="7">
          <cell r="P7">
            <v>0</v>
          </cell>
        </row>
        <row r="8">
          <cell r="D8">
            <v>5</v>
          </cell>
        </row>
        <row r="8">
          <cell r="P8">
            <v>0</v>
          </cell>
        </row>
        <row r="9">
          <cell r="D9">
            <v>0</v>
          </cell>
        </row>
        <row r="9">
          <cell r="P9">
            <v>0</v>
          </cell>
        </row>
        <row r="10">
          <cell r="D10">
            <v>1553</v>
          </cell>
        </row>
        <row r="10">
          <cell r="P10">
            <v>0</v>
          </cell>
        </row>
        <row r="11">
          <cell r="D11">
            <v>10</v>
          </cell>
        </row>
        <row r="11">
          <cell r="P11">
            <v>0</v>
          </cell>
        </row>
        <row r="12">
          <cell r="D12">
            <v>0</v>
          </cell>
        </row>
        <row r="12">
          <cell r="P12">
            <v>0</v>
          </cell>
        </row>
        <row r="13">
          <cell r="D13">
            <v>0</v>
          </cell>
        </row>
        <row r="13">
          <cell r="P13">
            <v>0</v>
          </cell>
        </row>
        <row r="14">
          <cell r="D14">
            <v>2</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30">
          <cell r="D30">
            <v>0</v>
          </cell>
        </row>
        <row r="30">
          <cell r="P30">
            <v>0</v>
          </cell>
        </row>
        <row r="31">
          <cell r="D31">
            <v>1407</v>
          </cell>
        </row>
        <row r="31">
          <cell r="P31">
            <v>0</v>
          </cell>
        </row>
        <row r="32">
          <cell r="D32">
            <v>0</v>
          </cell>
        </row>
        <row r="32">
          <cell r="P32">
            <v>0</v>
          </cell>
        </row>
      </sheetData>
      <sheetData sheetId="14"/>
      <sheetData sheetId="15"/>
      <sheetData sheetId="16"/>
      <sheetData sheetId="17"/>
      <sheetData sheetId="18">
        <row r="5">
          <cell r="E5">
            <v>0</v>
          </cell>
        </row>
        <row r="5">
          <cell r="J5">
            <v>2</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topLeftCell="A13" workbookViewId="0">
      <selection activeCell="A37" sqref="A37"/>
    </sheetView>
  </sheetViews>
  <sheetFormatPr defaultColWidth="8.90833333333333" defaultRowHeight="13.5"/>
  <cols>
    <col min="1" max="1" width="58.6333333333333" customWidth="1"/>
  </cols>
  <sheetData>
    <row r="1" ht="20.25" spans="1:1">
      <c r="A1" s="180"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15</v>
      </c>
    </row>
    <row r="17" spans="1:1">
      <c r="A17" t="s">
        <v>16</v>
      </c>
    </row>
    <row r="18" spans="1:1">
      <c r="A18" t="s">
        <v>17</v>
      </c>
    </row>
    <row r="19" spans="1:1">
      <c r="A19" t="s">
        <v>18</v>
      </c>
    </row>
    <row r="20" spans="1:1">
      <c r="A20" t="s">
        <v>19</v>
      </c>
    </row>
    <row r="21" spans="1:1">
      <c r="A21" t="s">
        <v>20</v>
      </c>
    </row>
    <row r="22" spans="1:1">
      <c r="A22" t="s">
        <v>21</v>
      </c>
    </row>
    <row r="23" spans="1:1">
      <c r="A23" t="s">
        <v>22</v>
      </c>
    </row>
    <row r="24" spans="1:1">
      <c r="A24" t="s">
        <v>23</v>
      </c>
    </row>
    <row r="25" spans="1:1">
      <c r="A25" t="s">
        <v>24</v>
      </c>
    </row>
    <row r="26" spans="1:1">
      <c r="A26" t="s">
        <v>25</v>
      </c>
    </row>
    <row r="27" spans="1:1">
      <c r="A27" t="s">
        <v>26</v>
      </c>
    </row>
    <row r="28" spans="1:1">
      <c r="A28" t="s">
        <v>27</v>
      </c>
    </row>
    <row r="29" spans="1:1">
      <c r="A29" t="s">
        <v>28</v>
      </c>
    </row>
    <row r="30" spans="1:1">
      <c r="A30" t="s">
        <v>29</v>
      </c>
    </row>
    <row r="31" spans="1:1">
      <c r="A31" t="s">
        <v>30</v>
      </c>
    </row>
    <row r="32" spans="1:1">
      <c r="A32" t="s">
        <v>31</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zoomScale="90" zoomScaleNormal="90" workbookViewId="0">
      <selection activeCell="A1" sqref="$A1:$XFD1048576"/>
    </sheetView>
  </sheetViews>
  <sheetFormatPr defaultColWidth="12.1833333333333" defaultRowHeight="15.5" customHeight="1" outlineLevelCol="2"/>
  <cols>
    <col min="1" max="1" width="10.725" style="64" customWidth="1"/>
    <col min="2" max="2" width="59" style="64" customWidth="1"/>
    <col min="3" max="3" width="22.45" style="64" customWidth="1"/>
    <col min="4" max="256" width="12.1833333333333" style="64" customWidth="1"/>
    <col min="257" max="16384" width="12.1833333333333" style="64"/>
  </cols>
  <sheetData>
    <row r="1" ht="40.5" customHeight="1" spans="1:3">
      <c r="A1" s="91" t="s">
        <v>2025</v>
      </c>
      <c r="B1" s="91"/>
      <c r="C1" s="91"/>
    </row>
    <row r="2" ht="17" customHeight="1" spans="1:3">
      <c r="A2" s="130"/>
      <c r="B2" s="130"/>
      <c r="C2" s="92" t="s">
        <v>33</v>
      </c>
    </row>
    <row r="3" ht="17" customHeight="1" spans="1:3">
      <c r="A3" s="93" t="s">
        <v>34</v>
      </c>
      <c r="B3" s="93" t="s">
        <v>35</v>
      </c>
      <c r="C3" s="93" t="s">
        <v>36</v>
      </c>
    </row>
    <row r="4" ht="17.25" customHeight="1" spans="1:3">
      <c r="A4" s="131"/>
      <c r="B4" s="93" t="s">
        <v>2026</v>
      </c>
      <c r="C4" s="96">
        <f>SUM(C5,C55)</f>
        <v>15946</v>
      </c>
    </row>
    <row r="5" ht="17.25" customHeight="1" spans="1:3">
      <c r="A5" s="120">
        <v>10301</v>
      </c>
      <c r="B5" s="99" t="s">
        <v>2027</v>
      </c>
      <c r="C5" s="96">
        <f>SUM(C6,C9:C16,C22:C23,C26:C29,C32:C34,C37:C41,C44:C45,C53:C54)</f>
        <v>15946</v>
      </c>
    </row>
    <row r="6" ht="17.25" customHeight="1" spans="1:3">
      <c r="A6" s="120">
        <v>1030102</v>
      </c>
      <c r="B6" s="99" t="s">
        <v>2028</v>
      </c>
      <c r="C6" s="96">
        <f>SUM(C7:C8)</f>
        <v>0</v>
      </c>
    </row>
    <row r="7" ht="17.25" customHeight="1" spans="1:3">
      <c r="A7" s="120">
        <v>103010201</v>
      </c>
      <c r="B7" s="97" t="s">
        <v>2029</v>
      </c>
      <c r="C7" s="96">
        <v>0</v>
      </c>
    </row>
    <row r="8" ht="17.25" customHeight="1" spans="1:3">
      <c r="A8" s="120">
        <v>103010202</v>
      </c>
      <c r="B8" s="97" t="s">
        <v>2030</v>
      </c>
      <c r="C8" s="96">
        <v>0</v>
      </c>
    </row>
    <row r="9" ht="17.25" customHeight="1" spans="1:3">
      <c r="A9" s="120">
        <v>1030106</v>
      </c>
      <c r="B9" s="99" t="s">
        <v>2031</v>
      </c>
      <c r="C9" s="96">
        <v>0</v>
      </c>
    </row>
    <row r="10" ht="17.25" customHeight="1" spans="1:3">
      <c r="A10" s="120">
        <v>1030110</v>
      </c>
      <c r="B10" s="99" t="s">
        <v>2032</v>
      </c>
      <c r="C10" s="96">
        <v>0</v>
      </c>
    </row>
    <row r="11" ht="17.25" customHeight="1" spans="1:3">
      <c r="A11" s="120">
        <v>1030112</v>
      </c>
      <c r="B11" s="99" t="s">
        <v>2033</v>
      </c>
      <c r="C11" s="96">
        <v>0</v>
      </c>
    </row>
    <row r="12" ht="17.25" customHeight="1" spans="1:3">
      <c r="A12" s="120">
        <v>1030121</v>
      </c>
      <c r="B12" s="99" t="s">
        <v>2034</v>
      </c>
      <c r="C12" s="96">
        <v>0</v>
      </c>
    </row>
    <row r="13" ht="17.25" customHeight="1" spans="1:3">
      <c r="A13" s="120">
        <v>1030129</v>
      </c>
      <c r="B13" s="99" t="s">
        <v>2035</v>
      </c>
      <c r="C13" s="96">
        <v>0</v>
      </c>
    </row>
    <row r="14" ht="17.25" customHeight="1" spans="1:3">
      <c r="A14" s="120">
        <v>1030146</v>
      </c>
      <c r="B14" s="99" t="s">
        <v>2036</v>
      </c>
      <c r="C14" s="96">
        <v>0</v>
      </c>
    </row>
    <row r="15" ht="17.25" customHeight="1" spans="1:3">
      <c r="A15" s="120">
        <v>1030147</v>
      </c>
      <c r="B15" s="99" t="s">
        <v>2037</v>
      </c>
      <c r="C15" s="96">
        <v>0</v>
      </c>
    </row>
    <row r="16" ht="17.25" customHeight="1" spans="1:3">
      <c r="A16" s="120">
        <v>1030148</v>
      </c>
      <c r="B16" s="99" t="s">
        <v>2038</v>
      </c>
      <c r="C16" s="96">
        <f>SUM(C17:C21)</f>
        <v>14201</v>
      </c>
    </row>
    <row r="17" ht="17.25" customHeight="1" spans="1:3">
      <c r="A17" s="120">
        <v>103014801</v>
      </c>
      <c r="B17" s="97" t="s">
        <v>2039</v>
      </c>
      <c r="C17" s="96">
        <v>13607</v>
      </c>
    </row>
    <row r="18" ht="17.25" customHeight="1" spans="1:3">
      <c r="A18" s="120">
        <v>103014802</v>
      </c>
      <c r="B18" s="97" t="s">
        <v>2040</v>
      </c>
      <c r="C18" s="96">
        <v>167</v>
      </c>
    </row>
    <row r="19" ht="17.25" customHeight="1" spans="1:3">
      <c r="A19" s="120">
        <v>103014803</v>
      </c>
      <c r="B19" s="97" t="s">
        <v>2041</v>
      </c>
      <c r="C19" s="96">
        <v>0</v>
      </c>
    </row>
    <row r="20" ht="17.25" customHeight="1" spans="1:3">
      <c r="A20" s="120">
        <v>103014898</v>
      </c>
      <c r="B20" s="97" t="s">
        <v>2042</v>
      </c>
      <c r="C20" s="96">
        <v>-431</v>
      </c>
    </row>
    <row r="21" ht="17.25" customHeight="1" spans="1:3">
      <c r="A21" s="120">
        <v>103014899</v>
      </c>
      <c r="B21" s="97" t="s">
        <v>2043</v>
      </c>
      <c r="C21" s="96">
        <v>858</v>
      </c>
    </row>
    <row r="22" ht="17.25" customHeight="1" spans="1:3">
      <c r="A22" s="120">
        <v>1030149</v>
      </c>
      <c r="B22" s="99" t="s">
        <v>2044</v>
      </c>
      <c r="C22" s="96">
        <v>0</v>
      </c>
    </row>
    <row r="23" ht="17.25" customHeight="1" spans="1:3">
      <c r="A23" s="120">
        <v>1030150</v>
      </c>
      <c r="B23" s="99" t="s">
        <v>2045</v>
      </c>
      <c r="C23" s="96">
        <f>SUM(C24:C25)</f>
        <v>0</v>
      </c>
    </row>
    <row r="24" ht="17.25" customHeight="1" spans="1:3">
      <c r="A24" s="120">
        <v>103015001</v>
      </c>
      <c r="B24" s="97" t="s">
        <v>2046</v>
      </c>
      <c r="C24" s="96">
        <v>0</v>
      </c>
    </row>
    <row r="25" ht="17.25" customHeight="1" spans="1:3">
      <c r="A25" s="120">
        <v>103015002</v>
      </c>
      <c r="B25" s="97" t="s">
        <v>2047</v>
      </c>
      <c r="C25" s="96">
        <v>0</v>
      </c>
    </row>
    <row r="26" ht="17.25" customHeight="1" spans="1:3">
      <c r="A26" s="120">
        <v>1030152</v>
      </c>
      <c r="B26" s="99" t="s">
        <v>2048</v>
      </c>
      <c r="C26" s="96">
        <v>0</v>
      </c>
    </row>
    <row r="27" ht="17.25" customHeight="1" spans="1:3">
      <c r="A27" s="120">
        <v>1030153</v>
      </c>
      <c r="B27" s="99" t="s">
        <v>2049</v>
      </c>
      <c r="C27" s="96">
        <v>0</v>
      </c>
    </row>
    <row r="28" ht="17.25" customHeight="1" spans="1:3">
      <c r="A28" s="120">
        <v>1030154</v>
      </c>
      <c r="B28" s="99" t="s">
        <v>2050</v>
      </c>
      <c r="C28" s="96">
        <v>0</v>
      </c>
    </row>
    <row r="29" ht="17.25" customHeight="1" spans="1:3">
      <c r="A29" s="120">
        <v>1030155</v>
      </c>
      <c r="B29" s="99" t="s">
        <v>2051</v>
      </c>
      <c r="C29" s="96">
        <f>SUM(C30:C31)</f>
        <v>0</v>
      </c>
    </row>
    <row r="30" ht="17.25" customHeight="1" spans="1:3">
      <c r="A30" s="120">
        <v>103015501</v>
      </c>
      <c r="B30" s="97" t="s">
        <v>2052</v>
      </c>
      <c r="C30" s="96">
        <v>0</v>
      </c>
    </row>
    <row r="31" ht="17.25" customHeight="1" spans="1:3">
      <c r="A31" s="120">
        <v>103015502</v>
      </c>
      <c r="B31" s="97" t="s">
        <v>2053</v>
      </c>
      <c r="C31" s="96">
        <v>0</v>
      </c>
    </row>
    <row r="32" ht="17.25" customHeight="1" spans="1:3">
      <c r="A32" s="120">
        <v>1030156</v>
      </c>
      <c r="B32" s="99" t="s">
        <v>2054</v>
      </c>
      <c r="C32" s="96">
        <v>1087</v>
      </c>
    </row>
    <row r="33" ht="17.25" customHeight="1" spans="1:3">
      <c r="A33" s="120">
        <v>1030157</v>
      </c>
      <c r="B33" s="99" t="s">
        <v>2055</v>
      </c>
      <c r="C33" s="96">
        <v>0</v>
      </c>
    </row>
    <row r="34" ht="17.25" customHeight="1" spans="1:3">
      <c r="A34" s="120">
        <v>1030158</v>
      </c>
      <c r="B34" s="99" t="s">
        <v>2056</v>
      </c>
      <c r="C34" s="96">
        <f>SUM(C35:C36)</f>
        <v>0</v>
      </c>
    </row>
    <row r="35" ht="17.25" customHeight="1" spans="1:3">
      <c r="A35" s="120">
        <v>103015801</v>
      </c>
      <c r="B35" s="97" t="s">
        <v>2057</v>
      </c>
      <c r="C35" s="96">
        <v>0</v>
      </c>
    </row>
    <row r="36" ht="17.25" customHeight="1" spans="1:3">
      <c r="A36" s="120">
        <v>103015803</v>
      </c>
      <c r="B36" s="97" t="s">
        <v>2058</v>
      </c>
      <c r="C36" s="96">
        <v>0</v>
      </c>
    </row>
    <row r="37" ht="17.25" customHeight="1" spans="1:3">
      <c r="A37" s="120">
        <v>1030159</v>
      </c>
      <c r="B37" s="99" t="s">
        <v>2059</v>
      </c>
      <c r="C37" s="96">
        <v>0</v>
      </c>
    </row>
    <row r="38" ht="17.25" customHeight="1" spans="1:3">
      <c r="A38" s="120">
        <v>1030166</v>
      </c>
      <c r="B38" s="99" t="s">
        <v>2060</v>
      </c>
      <c r="C38" s="96">
        <v>0</v>
      </c>
    </row>
    <row r="39" ht="17.25" customHeight="1" spans="1:3">
      <c r="A39" s="120">
        <v>1030168</v>
      </c>
      <c r="B39" s="99" t="s">
        <v>2061</v>
      </c>
      <c r="C39" s="96">
        <v>0</v>
      </c>
    </row>
    <row r="40" ht="17.25" customHeight="1" spans="1:3">
      <c r="A40" s="120">
        <v>1030171</v>
      </c>
      <c r="B40" s="99" t="s">
        <v>2062</v>
      </c>
      <c r="C40" s="96">
        <v>0</v>
      </c>
    </row>
    <row r="41" ht="17.25" customHeight="1" spans="1:3">
      <c r="A41" s="120">
        <v>1030175</v>
      </c>
      <c r="B41" s="99" t="s">
        <v>2063</v>
      </c>
      <c r="C41" s="96">
        <f>SUM(C42:C43)</f>
        <v>0</v>
      </c>
    </row>
    <row r="42" ht="17.25" customHeight="1" spans="1:3">
      <c r="A42" s="120">
        <v>103017501</v>
      </c>
      <c r="B42" s="97" t="s">
        <v>2064</v>
      </c>
      <c r="C42" s="96">
        <v>0</v>
      </c>
    </row>
    <row r="43" ht="17.25" customHeight="1" spans="1:3">
      <c r="A43" s="120">
        <v>103017502</v>
      </c>
      <c r="B43" s="97" t="s">
        <v>2065</v>
      </c>
      <c r="C43" s="96">
        <v>0</v>
      </c>
    </row>
    <row r="44" ht="17.25" customHeight="1" spans="1:3">
      <c r="A44" s="120">
        <v>1030178</v>
      </c>
      <c r="B44" s="99" t="s">
        <v>2066</v>
      </c>
      <c r="C44" s="96">
        <v>658</v>
      </c>
    </row>
    <row r="45" ht="17.25" customHeight="1" spans="1:3">
      <c r="A45" s="120">
        <v>1030180</v>
      </c>
      <c r="B45" s="99" t="s">
        <v>2067</v>
      </c>
      <c r="C45" s="96">
        <f>SUM(C46:C52)</f>
        <v>0</v>
      </c>
    </row>
    <row r="46" ht="17.25" customHeight="1" spans="1:3">
      <c r="A46" s="120">
        <v>103018001</v>
      </c>
      <c r="B46" s="97" t="s">
        <v>2068</v>
      </c>
      <c r="C46" s="96">
        <v>0</v>
      </c>
    </row>
    <row r="47" ht="17.25" customHeight="1" spans="1:3">
      <c r="A47" s="120">
        <v>103018002</v>
      </c>
      <c r="B47" s="97" t="s">
        <v>2069</v>
      </c>
      <c r="C47" s="96">
        <v>0</v>
      </c>
    </row>
    <row r="48" ht="17.25" customHeight="1" spans="1:3">
      <c r="A48" s="120">
        <v>103018003</v>
      </c>
      <c r="B48" s="97" t="s">
        <v>2070</v>
      </c>
      <c r="C48" s="96">
        <v>0</v>
      </c>
    </row>
    <row r="49" ht="17.25" customHeight="1" spans="1:3">
      <c r="A49" s="120">
        <v>103018004</v>
      </c>
      <c r="B49" s="97" t="s">
        <v>2071</v>
      </c>
      <c r="C49" s="96">
        <v>0</v>
      </c>
    </row>
    <row r="50" ht="17.25" customHeight="1" spans="1:3">
      <c r="A50" s="120">
        <v>103018005</v>
      </c>
      <c r="B50" s="97" t="s">
        <v>2072</v>
      </c>
      <c r="C50" s="96">
        <v>0</v>
      </c>
    </row>
    <row r="51" ht="17.25" customHeight="1" spans="1:3">
      <c r="A51" s="120">
        <v>103018006</v>
      </c>
      <c r="B51" s="97" t="s">
        <v>2073</v>
      </c>
      <c r="C51" s="96">
        <v>0</v>
      </c>
    </row>
    <row r="52" ht="17.25" customHeight="1" spans="1:3">
      <c r="A52" s="120">
        <v>103018007</v>
      </c>
      <c r="B52" s="97" t="s">
        <v>2074</v>
      </c>
      <c r="C52" s="100">
        <v>0</v>
      </c>
    </row>
    <row r="53" customHeight="1" spans="1:3">
      <c r="A53" s="120">
        <v>1030181</v>
      </c>
      <c r="B53" s="132" t="s">
        <v>2075</v>
      </c>
      <c r="C53" s="96">
        <v>0</v>
      </c>
    </row>
    <row r="54" ht="17.25" customHeight="1" spans="1:3">
      <c r="A54" s="120">
        <v>1030199</v>
      </c>
      <c r="B54" s="99" t="s">
        <v>2076</v>
      </c>
      <c r="C54" s="103">
        <v>0</v>
      </c>
    </row>
    <row r="55" ht="17.25" customHeight="1" spans="1:3">
      <c r="A55" s="120">
        <v>10310</v>
      </c>
      <c r="B55" s="99" t="s">
        <v>2077</v>
      </c>
      <c r="C55" s="96">
        <f>SUM(C56:C58,C62:C67,C70:C71)</f>
        <v>0</v>
      </c>
    </row>
    <row r="56" ht="17.25" customHeight="1" spans="1:3">
      <c r="A56" s="120">
        <v>1031003</v>
      </c>
      <c r="B56" s="99" t="s">
        <v>2078</v>
      </c>
      <c r="C56" s="96">
        <v>0</v>
      </c>
    </row>
    <row r="57" ht="17.25" customHeight="1" spans="1:3">
      <c r="A57" s="120">
        <v>1031005</v>
      </c>
      <c r="B57" s="99" t="s">
        <v>2079</v>
      </c>
      <c r="C57" s="96">
        <v>0</v>
      </c>
    </row>
    <row r="58" ht="17.25" customHeight="1" spans="1:3">
      <c r="A58" s="120">
        <v>1031006</v>
      </c>
      <c r="B58" s="99" t="s">
        <v>2080</v>
      </c>
      <c r="C58" s="96">
        <f>SUM(C59:C61)</f>
        <v>0</v>
      </c>
    </row>
    <row r="59" ht="17.25" customHeight="1" spans="1:3">
      <c r="A59" s="120">
        <v>103100601</v>
      </c>
      <c r="B59" s="97" t="s">
        <v>2081</v>
      </c>
      <c r="C59" s="96">
        <v>0</v>
      </c>
    </row>
    <row r="60" ht="17.25" customHeight="1" spans="1:3">
      <c r="A60" s="120">
        <v>103100602</v>
      </c>
      <c r="B60" s="97" t="s">
        <v>2082</v>
      </c>
      <c r="C60" s="96">
        <v>0</v>
      </c>
    </row>
    <row r="61" ht="17.25" customHeight="1" spans="1:3">
      <c r="A61" s="120">
        <v>103100699</v>
      </c>
      <c r="B61" s="97" t="s">
        <v>2083</v>
      </c>
      <c r="C61" s="96">
        <v>0</v>
      </c>
    </row>
    <row r="62" ht="17.25" customHeight="1" spans="1:3">
      <c r="A62" s="120">
        <v>1031008</v>
      </c>
      <c r="B62" s="99" t="s">
        <v>2084</v>
      </c>
      <c r="C62" s="96">
        <v>0</v>
      </c>
    </row>
    <row r="63" ht="17.25" customHeight="1" spans="1:3">
      <c r="A63" s="120">
        <v>1031009</v>
      </c>
      <c r="B63" s="99" t="s">
        <v>2085</v>
      </c>
      <c r="C63" s="96">
        <v>0</v>
      </c>
    </row>
    <row r="64" ht="17.25" customHeight="1" spans="1:3">
      <c r="A64" s="120">
        <v>1031010</v>
      </c>
      <c r="B64" s="99" t="s">
        <v>2086</v>
      </c>
      <c r="C64" s="96">
        <v>0</v>
      </c>
    </row>
    <row r="65" ht="17.25" customHeight="1" spans="1:3">
      <c r="A65" s="120">
        <v>1031011</v>
      </c>
      <c r="B65" s="99" t="s">
        <v>2087</v>
      </c>
      <c r="C65" s="96">
        <v>0</v>
      </c>
    </row>
    <row r="66" ht="17.25" customHeight="1" spans="1:3">
      <c r="A66" s="120">
        <v>1031012</v>
      </c>
      <c r="B66" s="99" t="s">
        <v>2088</v>
      </c>
      <c r="C66" s="96">
        <v>0</v>
      </c>
    </row>
    <row r="67" ht="17.25" customHeight="1" spans="1:3">
      <c r="A67" s="120">
        <v>1031013</v>
      </c>
      <c r="B67" s="99" t="s">
        <v>2089</v>
      </c>
      <c r="C67" s="96">
        <f>SUM(C68:C69)</f>
        <v>0</v>
      </c>
    </row>
    <row r="68" ht="17.25" customHeight="1" spans="1:3">
      <c r="A68" s="120">
        <v>103101301</v>
      </c>
      <c r="B68" s="97" t="s">
        <v>2090</v>
      </c>
      <c r="C68" s="96">
        <v>0</v>
      </c>
    </row>
    <row r="69" ht="17.25" customHeight="1" spans="1:3">
      <c r="A69" s="120">
        <v>103101399</v>
      </c>
      <c r="B69" s="97" t="s">
        <v>2091</v>
      </c>
      <c r="C69" s="96">
        <v>0</v>
      </c>
    </row>
    <row r="70" ht="17.25" customHeight="1" spans="1:3">
      <c r="A70" s="120">
        <v>1031014</v>
      </c>
      <c r="B70" s="99" t="s">
        <v>2092</v>
      </c>
      <c r="C70" s="96">
        <v>0</v>
      </c>
    </row>
    <row r="71" ht="17.25" customHeight="1" spans="1:3">
      <c r="A71" s="120">
        <v>1031099</v>
      </c>
      <c r="B71" s="99" t="s">
        <v>2093</v>
      </c>
      <c r="C71" s="96">
        <f>SUM(C72:C73)</f>
        <v>0</v>
      </c>
    </row>
    <row r="72" ht="17.25" customHeight="1" spans="1:3">
      <c r="A72" s="120">
        <v>103109998</v>
      </c>
      <c r="B72" s="97" t="s">
        <v>2094</v>
      </c>
      <c r="C72" s="96">
        <v>0</v>
      </c>
    </row>
    <row r="73" ht="17.25" customHeight="1" spans="1:3">
      <c r="A73" s="120">
        <v>103109999</v>
      </c>
      <c r="B73" s="97" t="s">
        <v>2095</v>
      </c>
      <c r="C73" s="96">
        <v>0</v>
      </c>
    </row>
  </sheetData>
  <mergeCells count="1">
    <mergeCell ref="A1:C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7"/>
  <sheetViews>
    <sheetView workbookViewId="0">
      <selection activeCell="B10" sqref="B10"/>
    </sheetView>
  </sheetViews>
  <sheetFormatPr defaultColWidth="12.1833333333333" defaultRowHeight="15.5" customHeight="1" outlineLevelCol="2"/>
  <cols>
    <col min="1" max="1" width="9.45" style="64" customWidth="1"/>
    <col min="2" max="2" width="59" style="64" customWidth="1"/>
    <col min="3" max="3" width="22.45" style="64" customWidth="1"/>
    <col min="4" max="256" width="12.1833333333333" style="64" customWidth="1"/>
    <col min="257" max="16384" width="12.1833333333333" style="64"/>
  </cols>
  <sheetData>
    <row r="1" ht="44.25" customHeight="1" spans="1:3">
      <c r="A1" s="91" t="s">
        <v>2096</v>
      </c>
      <c r="B1" s="91"/>
      <c r="C1" s="91"/>
    </row>
    <row r="2" ht="17" customHeight="1" spans="1:3">
      <c r="A2" s="130"/>
      <c r="B2" s="130"/>
      <c r="C2" s="92" t="s">
        <v>33</v>
      </c>
    </row>
    <row r="3" ht="17" customHeight="1" spans="1:3">
      <c r="A3" s="93" t="s">
        <v>34</v>
      </c>
      <c r="B3" s="93" t="s">
        <v>35</v>
      </c>
      <c r="C3" s="93" t="s">
        <v>36</v>
      </c>
    </row>
    <row r="4" ht="17" customHeight="1" spans="1:3">
      <c r="A4" s="131"/>
      <c r="B4" s="93" t="s">
        <v>2097</v>
      </c>
      <c r="C4" s="96">
        <f>SUM(C5,C13,C29,C41,C52,C110,C134,C177,C182,C186,C213,C230,C247)</f>
        <v>59187</v>
      </c>
    </row>
    <row r="5" ht="17" customHeight="1" spans="1:3">
      <c r="A5" s="120">
        <v>206</v>
      </c>
      <c r="B5" s="99" t="s">
        <v>986</v>
      </c>
      <c r="C5" s="96">
        <f>C6</f>
        <v>0</v>
      </c>
    </row>
    <row r="6" ht="17" customHeight="1" spans="1:3">
      <c r="A6" s="120">
        <v>20610</v>
      </c>
      <c r="B6" s="99" t="s">
        <v>2098</v>
      </c>
      <c r="C6" s="96">
        <f>SUM(C7:C12)</f>
        <v>0</v>
      </c>
    </row>
    <row r="7" ht="17" customHeight="1" spans="1:3">
      <c r="A7" s="120">
        <v>2061001</v>
      </c>
      <c r="B7" s="97" t="s">
        <v>2099</v>
      </c>
      <c r="C7" s="96">
        <v>0</v>
      </c>
    </row>
    <row r="8" ht="17" customHeight="1" spans="1:3">
      <c r="A8" s="120">
        <v>2061002</v>
      </c>
      <c r="B8" s="97" t="s">
        <v>2100</v>
      </c>
      <c r="C8" s="96">
        <v>0</v>
      </c>
    </row>
    <row r="9" ht="17" customHeight="1" spans="1:3">
      <c r="A9" s="120">
        <v>2061003</v>
      </c>
      <c r="B9" s="97" t="s">
        <v>2101</v>
      </c>
      <c r="C9" s="96">
        <v>0</v>
      </c>
    </row>
    <row r="10" ht="17" customHeight="1" spans="1:3">
      <c r="A10" s="120">
        <v>2061004</v>
      </c>
      <c r="B10" s="97" t="s">
        <v>2102</v>
      </c>
      <c r="C10" s="96">
        <v>0</v>
      </c>
    </row>
    <row r="11" ht="17" customHeight="1" spans="1:3">
      <c r="A11" s="120">
        <v>2061005</v>
      </c>
      <c r="B11" s="97" t="s">
        <v>2103</v>
      </c>
      <c r="C11" s="96">
        <v>0</v>
      </c>
    </row>
    <row r="12" ht="17" customHeight="1" spans="1:3">
      <c r="A12" s="120">
        <v>2061099</v>
      </c>
      <c r="B12" s="97" t="s">
        <v>2104</v>
      </c>
      <c r="C12" s="96">
        <v>0</v>
      </c>
    </row>
    <row r="13" ht="17" customHeight="1" spans="1:3">
      <c r="A13" s="120">
        <v>207</v>
      </c>
      <c r="B13" s="99" t="s">
        <v>1035</v>
      </c>
      <c r="C13" s="96">
        <f>SUM(C14,C20,C26)</f>
        <v>3</v>
      </c>
    </row>
    <row r="14" ht="17" customHeight="1" spans="1:3">
      <c r="A14" s="120">
        <v>20707</v>
      </c>
      <c r="B14" s="99" t="s">
        <v>2105</v>
      </c>
      <c r="C14" s="96">
        <f>SUM(C15:C19)</f>
        <v>3</v>
      </c>
    </row>
    <row r="15" ht="17" customHeight="1" spans="1:3">
      <c r="A15" s="120">
        <v>2070701</v>
      </c>
      <c r="B15" s="97" t="s">
        <v>2106</v>
      </c>
      <c r="C15" s="96">
        <v>0</v>
      </c>
    </row>
    <row r="16" ht="17" customHeight="1" spans="1:3">
      <c r="A16" s="120">
        <v>2070702</v>
      </c>
      <c r="B16" s="97" t="s">
        <v>2107</v>
      </c>
      <c r="C16" s="96">
        <v>0</v>
      </c>
    </row>
    <row r="17" ht="17" customHeight="1" spans="1:3">
      <c r="A17" s="120">
        <v>2070703</v>
      </c>
      <c r="B17" s="97" t="s">
        <v>2108</v>
      </c>
      <c r="C17" s="96">
        <v>0</v>
      </c>
    </row>
    <row r="18" ht="17" customHeight="1" spans="1:3">
      <c r="A18" s="120">
        <v>2070704</v>
      </c>
      <c r="B18" s="97" t="s">
        <v>2109</v>
      </c>
      <c r="C18" s="96">
        <v>0</v>
      </c>
    </row>
    <row r="19" ht="17" customHeight="1" spans="1:3">
      <c r="A19" s="120">
        <v>2070799</v>
      </c>
      <c r="B19" s="97" t="s">
        <v>2110</v>
      </c>
      <c r="C19" s="96">
        <v>3</v>
      </c>
    </row>
    <row r="20" ht="17" customHeight="1" spans="1:3">
      <c r="A20" s="120">
        <v>20709</v>
      </c>
      <c r="B20" s="99" t="s">
        <v>2111</v>
      </c>
      <c r="C20" s="96">
        <f>SUM(C21:C25)</f>
        <v>0</v>
      </c>
    </row>
    <row r="21" ht="17" customHeight="1" spans="1:3">
      <c r="A21" s="120">
        <v>2070901</v>
      </c>
      <c r="B21" s="97" t="s">
        <v>2112</v>
      </c>
      <c r="C21" s="96">
        <v>0</v>
      </c>
    </row>
    <row r="22" ht="17" customHeight="1" spans="1:3">
      <c r="A22" s="120">
        <v>2070902</v>
      </c>
      <c r="B22" s="97" t="s">
        <v>2113</v>
      </c>
      <c r="C22" s="96">
        <v>0</v>
      </c>
    </row>
    <row r="23" ht="17" customHeight="1" spans="1:3">
      <c r="A23" s="120">
        <v>2070903</v>
      </c>
      <c r="B23" s="97" t="s">
        <v>2114</v>
      </c>
      <c r="C23" s="96">
        <v>0</v>
      </c>
    </row>
    <row r="24" ht="17" customHeight="1" spans="1:3">
      <c r="A24" s="120">
        <v>2070904</v>
      </c>
      <c r="B24" s="97" t="s">
        <v>2115</v>
      </c>
      <c r="C24" s="96">
        <v>0</v>
      </c>
    </row>
    <row r="25" ht="17" customHeight="1" spans="1:3">
      <c r="A25" s="120">
        <v>2070999</v>
      </c>
      <c r="B25" s="97" t="s">
        <v>2116</v>
      </c>
      <c r="C25" s="96">
        <v>0</v>
      </c>
    </row>
    <row r="26" ht="17" customHeight="1" spans="1:3">
      <c r="A26" s="120">
        <v>20710</v>
      </c>
      <c r="B26" s="99" t="s">
        <v>2117</v>
      </c>
      <c r="C26" s="96">
        <f>SUM(C27:C28)</f>
        <v>0</v>
      </c>
    </row>
    <row r="27" ht="17" customHeight="1" spans="1:3">
      <c r="A27" s="120">
        <v>2071001</v>
      </c>
      <c r="B27" s="97" t="s">
        <v>2118</v>
      </c>
      <c r="C27" s="96">
        <v>0</v>
      </c>
    </row>
    <row r="28" ht="17" customHeight="1" spans="1:3">
      <c r="A28" s="120">
        <v>2071099</v>
      </c>
      <c r="B28" s="97" t="s">
        <v>2119</v>
      </c>
      <c r="C28" s="96">
        <v>0</v>
      </c>
    </row>
    <row r="29" ht="17" customHeight="1" spans="1:3">
      <c r="A29" s="120">
        <v>208</v>
      </c>
      <c r="B29" s="99" t="s">
        <v>1077</v>
      </c>
      <c r="C29" s="96">
        <f>SUM(C30,C34,C38)</f>
        <v>1117</v>
      </c>
    </row>
    <row r="30" ht="17" customHeight="1" spans="1:3">
      <c r="A30" s="120">
        <v>20822</v>
      </c>
      <c r="B30" s="99" t="s">
        <v>2120</v>
      </c>
      <c r="C30" s="96">
        <f>SUM(C31:C33)</f>
        <v>1117</v>
      </c>
    </row>
    <row r="31" ht="17" customHeight="1" spans="1:3">
      <c r="A31" s="120">
        <v>2082201</v>
      </c>
      <c r="B31" s="97" t="s">
        <v>2121</v>
      </c>
      <c r="C31" s="96">
        <v>490</v>
      </c>
    </row>
    <row r="32" ht="17" customHeight="1" spans="1:3">
      <c r="A32" s="120">
        <v>2082202</v>
      </c>
      <c r="B32" s="97" t="s">
        <v>2122</v>
      </c>
      <c r="C32" s="96">
        <v>627</v>
      </c>
    </row>
    <row r="33" ht="17" customHeight="1" spans="1:3">
      <c r="A33" s="120">
        <v>2082299</v>
      </c>
      <c r="B33" s="97" t="s">
        <v>2123</v>
      </c>
      <c r="C33" s="96">
        <v>0</v>
      </c>
    </row>
    <row r="34" ht="17" customHeight="1" spans="1:3">
      <c r="A34" s="120">
        <v>20823</v>
      </c>
      <c r="B34" s="99" t="s">
        <v>2124</v>
      </c>
      <c r="C34" s="96">
        <f>SUM(C35:C37)</f>
        <v>0</v>
      </c>
    </row>
    <row r="35" ht="17" customHeight="1" spans="1:3">
      <c r="A35" s="120">
        <v>2082301</v>
      </c>
      <c r="B35" s="97" t="s">
        <v>2121</v>
      </c>
      <c r="C35" s="96">
        <v>0</v>
      </c>
    </row>
    <row r="36" ht="17" customHeight="1" spans="1:3">
      <c r="A36" s="120">
        <v>2082302</v>
      </c>
      <c r="B36" s="97" t="s">
        <v>2122</v>
      </c>
      <c r="C36" s="96">
        <v>0</v>
      </c>
    </row>
    <row r="37" ht="17" customHeight="1" spans="1:3">
      <c r="A37" s="120">
        <v>2082399</v>
      </c>
      <c r="B37" s="97" t="s">
        <v>2125</v>
      </c>
      <c r="C37" s="96">
        <v>0</v>
      </c>
    </row>
    <row r="38" ht="17" customHeight="1" spans="1:3">
      <c r="A38" s="120">
        <v>20829</v>
      </c>
      <c r="B38" s="99" t="s">
        <v>2126</v>
      </c>
      <c r="C38" s="96">
        <f>SUM(C39:C40)</f>
        <v>0</v>
      </c>
    </row>
    <row r="39" ht="17" customHeight="1" spans="1:3">
      <c r="A39" s="120">
        <v>2082901</v>
      </c>
      <c r="B39" s="97" t="s">
        <v>2122</v>
      </c>
      <c r="C39" s="96">
        <v>0</v>
      </c>
    </row>
    <row r="40" ht="17" customHeight="1" spans="1:3">
      <c r="A40" s="120">
        <v>2082999</v>
      </c>
      <c r="B40" s="97" t="s">
        <v>2127</v>
      </c>
      <c r="C40" s="96">
        <v>0</v>
      </c>
    </row>
    <row r="41" ht="17" customHeight="1" spans="1:3">
      <c r="A41" s="120">
        <v>211</v>
      </c>
      <c r="B41" s="99" t="s">
        <v>1251</v>
      </c>
      <c r="C41" s="96">
        <f>SUM(C42,C47)</f>
        <v>0</v>
      </c>
    </row>
    <row r="42" ht="17" customHeight="1" spans="1:3">
      <c r="A42" s="120">
        <v>21160</v>
      </c>
      <c r="B42" s="99" t="s">
        <v>2128</v>
      </c>
      <c r="C42" s="96">
        <f>SUM(C43:C46)</f>
        <v>0</v>
      </c>
    </row>
    <row r="43" ht="17" customHeight="1" spans="1:3">
      <c r="A43" s="120">
        <v>2116001</v>
      </c>
      <c r="B43" s="97" t="s">
        <v>2129</v>
      </c>
      <c r="C43" s="96">
        <v>0</v>
      </c>
    </row>
    <row r="44" ht="17" customHeight="1" spans="1:3">
      <c r="A44" s="120">
        <v>2116002</v>
      </c>
      <c r="B44" s="97" t="s">
        <v>2130</v>
      </c>
      <c r="C44" s="96">
        <v>0</v>
      </c>
    </row>
    <row r="45" ht="17" customHeight="1" spans="1:3">
      <c r="A45" s="120">
        <v>2116003</v>
      </c>
      <c r="B45" s="97" t="s">
        <v>2131</v>
      </c>
      <c r="C45" s="96">
        <v>0</v>
      </c>
    </row>
    <row r="46" ht="17" customHeight="1" spans="1:3">
      <c r="A46" s="120">
        <v>2116099</v>
      </c>
      <c r="B46" s="97" t="s">
        <v>2132</v>
      </c>
      <c r="C46" s="96">
        <v>0</v>
      </c>
    </row>
    <row r="47" ht="17" customHeight="1" spans="1:3">
      <c r="A47" s="120">
        <v>21161</v>
      </c>
      <c r="B47" s="99" t="s">
        <v>2133</v>
      </c>
      <c r="C47" s="96">
        <f>SUM(C48:C51)</f>
        <v>0</v>
      </c>
    </row>
    <row r="48" ht="17" customHeight="1" spans="1:3">
      <c r="A48" s="120">
        <v>2116101</v>
      </c>
      <c r="B48" s="97" t="s">
        <v>2134</v>
      </c>
      <c r="C48" s="96">
        <v>0</v>
      </c>
    </row>
    <row r="49" ht="17" customHeight="1" spans="1:3">
      <c r="A49" s="120">
        <v>2116102</v>
      </c>
      <c r="B49" s="97" t="s">
        <v>2135</v>
      </c>
      <c r="C49" s="96">
        <v>0</v>
      </c>
    </row>
    <row r="50" ht="17" customHeight="1" spans="1:3">
      <c r="A50" s="120">
        <v>2116103</v>
      </c>
      <c r="B50" s="97" t="s">
        <v>2136</v>
      </c>
      <c r="C50" s="96">
        <v>0</v>
      </c>
    </row>
    <row r="51" ht="17" customHeight="1" spans="1:3">
      <c r="A51" s="120">
        <v>2116104</v>
      </c>
      <c r="B51" s="97" t="s">
        <v>2137</v>
      </c>
      <c r="C51" s="96">
        <v>0</v>
      </c>
    </row>
    <row r="52" ht="17" customHeight="1" spans="1:3">
      <c r="A52" s="120">
        <v>212</v>
      </c>
      <c r="B52" s="99" t="s">
        <v>1320</v>
      </c>
      <c r="C52" s="96">
        <f>SUM(C53,C69,C73:C74,C80,C84,C88,C92,C98,C101)</f>
        <v>16391</v>
      </c>
    </row>
    <row r="53" ht="17" customHeight="1" spans="1:3">
      <c r="A53" s="120">
        <v>21208</v>
      </c>
      <c r="B53" s="99" t="s">
        <v>2138</v>
      </c>
      <c r="C53" s="96">
        <f>SUM(C54:C68)</f>
        <v>15121</v>
      </c>
    </row>
    <row r="54" ht="17" customHeight="1" spans="1:3">
      <c r="A54" s="120">
        <v>2120801</v>
      </c>
      <c r="B54" s="97" t="s">
        <v>2139</v>
      </c>
      <c r="C54" s="96">
        <v>2566</v>
      </c>
    </row>
    <row r="55" ht="17" customHeight="1" spans="1:3">
      <c r="A55" s="120">
        <v>2120802</v>
      </c>
      <c r="B55" s="97" t="s">
        <v>2140</v>
      </c>
      <c r="C55" s="96">
        <v>4102</v>
      </c>
    </row>
    <row r="56" ht="17" customHeight="1" spans="1:3">
      <c r="A56" s="120">
        <v>2120803</v>
      </c>
      <c r="B56" s="97" t="s">
        <v>2141</v>
      </c>
      <c r="C56" s="96">
        <v>0</v>
      </c>
    </row>
    <row r="57" ht="17" customHeight="1" spans="1:3">
      <c r="A57" s="120">
        <v>2120804</v>
      </c>
      <c r="B57" s="97" t="s">
        <v>2142</v>
      </c>
      <c r="C57" s="96">
        <v>853</v>
      </c>
    </row>
    <row r="58" ht="17" customHeight="1" spans="1:3">
      <c r="A58" s="120">
        <v>2120805</v>
      </c>
      <c r="B58" s="97" t="s">
        <v>2143</v>
      </c>
      <c r="C58" s="96">
        <v>0</v>
      </c>
    </row>
    <row r="59" ht="17" customHeight="1" spans="1:3">
      <c r="A59" s="120">
        <v>2120806</v>
      </c>
      <c r="B59" s="97" t="s">
        <v>2144</v>
      </c>
      <c r="C59" s="96">
        <v>484</v>
      </c>
    </row>
    <row r="60" ht="17" customHeight="1" spans="1:3">
      <c r="A60" s="120">
        <v>2120807</v>
      </c>
      <c r="B60" s="97" t="s">
        <v>2145</v>
      </c>
      <c r="C60" s="96">
        <v>554</v>
      </c>
    </row>
    <row r="61" ht="17" customHeight="1" spans="1:3">
      <c r="A61" s="120">
        <v>2120809</v>
      </c>
      <c r="B61" s="97" t="s">
        <v>2146</v>
      </c>
      <c r="C61" s="96">
        <v>0</v>
      </c>
    </row>
    <row r="62" ht="17" customHeight="1" spans="1:3">
      <c r="A62" s="120">
        <v>2120810</v>
      </c>
      <c r="B62" s="97" t="s">
        <v>2147</v>
      </c>
      <c r="C62" s="96">
        <v>1</v>
      </c>
    </row>
    <row r="63" ht="17" customHeight="1" spans="1:3">
      <c r="A63" s="120">
        <v>2120811</v>
      </c>
      <c r="B63" s="97" t="s">
        <v>2148</v>
      </c>
      <c r="C63" s="96">
        <v>0</v>
      </c>
    </row>
    <row r="64" ht="17" customHeight="1" spans="1:3">
      <c r="A64" s="120">
        <v>2120813</v>
      </c>
      <c r="B64" s="97" t="s">
        <v>1615</v>
      </c>
      <c r="C64" s="96">
        <v>0</v>
      </c>
    </row>
    <row r="65" ht="17" customHeight="1" spans="1:3">
      <c r="A65" s="120">
        <v>2120814</v>
      </c>
      <c r="B65" s="97" t="s">
        <v>2149</v>
      </c>
      <c r="C65" s="96">
        <v>0</v>
      </c>
    </row>
    <row r="66" ht="17" customHeight="1" spans="1:3">
      <c r="A66" s="120">
        <v>2120815</v>
      </c>
      <c r="B66" s="97" t="s">
        <v>2150</v>
      </c>
      <c r="C66" s="96">
        <v>0</v>
      </c>
    </row>
    <row r="67" ht="17" customHeight="1" spans="1:3">
      <c r="A67" s="120">
        <v>2120816</v>
      </c>
      <c r="B67" s="97" t="s">
        <v>2151</v>
      </c>
      <c r="C67" s="96">
        <v>0</v>
      </c>
    </row>
    <row r="68" ht="17" customHeight="1" spans="1:3">
      <c r="A68" s="120">
        <v>2120899</v>
      </c>
      <c r="B68" s="97" t="s">
        <v>2152</v>
      </c>
      <c r="C68" s="96">
        <v>6561</v>
      </c>
    </row>
    <row r="69" ht="17" customHeight="1" spans="1:3">
      <c r="A69" s="120">
        <v>21210</v>
      </c>
      <c r="B69" s="99" t="s">
        <v>2153</v>
      </c>
      <c r="C69" s="96">
        <f>SUM(C70:C72)</f>
        <v>0</v>
      </c>
    </row>
    <row r="70" ht="17" customHeight="1" spans="1:3">
      <c r="A70" s="120">
        <v>2121001</v>
      </c>
      <c r="B70" s="97" t="s">
        <v>2139</v>
      </c>
      <c r="C70" s="96">
        <v>0</v>
      </c>
    </row>
    <row r="71" ht="17" customHeight="1" spans="1:3">
      <c r="A71" s="120">
        <v>2121002</v>
      </c>
      <c r="B71" s="97" t="s">
        <v>2140</v>
      </c>
      <c r="C71" s="96">
        <v>0</v>
      </c>
    </row>
    <row r="72" ht="17" customHeight="1" spans="1:3">
      <c r="A72" s="120">
        <v>2121099</v>
      </c>
      <c r="B72" s="97" t="s">
        <v>2154</v>
      </c>
      <c r="C72" s="96">
        <v>0</v>
      </c>
    </row>
    <row r="73" ht="17" customHeight="1" spans="1:3">
      <c r="A73" s="120">
        <v>21211</v>
      </c>
      <c r="B73" s="99" t="s">
        <v>2155</v>
      </c>
      <c r="C73" s="96">
        <v>0</v>
      </c>
    </row>
    <row r="74" ht="17" customHeight="1" spans="1:3">
      <c r="A74" s="120">
        <v>21213</v>
      </c>
      <c r="B74" s="99" t="s">
        <v>2156</v>
      </c>
      <c r="C74" s="96">
        <f>SUM(C75:C79)</f>
        <v>1087</v>
      </c>
    </row>
    <row r="75" ht="17" customHeight="1" spans="1:3">
      <c r="A75" s="120">
        <v>2121301</v>
      </c>
      <c r="B75" s="97" t="s">
        <v>2157</v>
      </c>
      <c r="C75" s="96">
        <v>840</v>
      </c>
    </row>
    <row r="76" ht="17" customHeight="1" spans="1:3">
      <c r="A76" s="120">
        <v>2121302</v>
      </c>
      <c r="B76" s="97" t="s">
        <v>2158</v>
      </c>
      <c r="C76" s="96">
        <v>0</v>
      </c>
    </row>
    <row r="77" ht="17" customHeight="1" spans="1:3">
      <c r="A77" s="120">
        <v>2121303</v>
      </c>
      <c r="B77" s="97" t="s">
        <v>2159</v>
      </c>
      <c r="C77" s="96">
        <v>0</v>
      </c>
    </row>
    <row r="78" ht="17" customHeight="1" spans="1:3">
      <c r="A78" s="120">
        <v>2121304</v>
      </c>
      <c r="B78" s="97" t="s">
        <v>2160</v>
      </c>
      <c r="C78" s="96">
        <v>0</v>
      </c>
    </row>
    <row r="79" ht="17" customHeight="1" spans="1:3">
      <c r="A79" s="120">
        <v>2121399</v>
      </c>
      <c r="B79" s="97" t="s">
        <v>2161</v>
      </c>
      <c r="C79" s="96">
        <v>247</v>
      </c>
    </row>
    <row r="80" ht="17" customHeight="1" spans="1:3">
      <c r="A80" s="120">
        <v>21214</v>
      </c>
      <c r="B80" s="99" t="s">
        <v>2162</v>
      </c>
      <c r="C80" s="96">
        <f>SUM(C81:C83)</f>
        <v>183</v>
      </c>
    </row>
    <row r="81" ht="17" customHeight="1" spans="1:3">
      <c r="A81" s="120">
        <v>2121401</v>
      </c>
      <c r="B81" s="97" t="s">
        <v>2163</v>
      </c>
      <c r="C81" s="96">
        <v>73</v>
      </c>
    </row>
    <row r="82" ht="17" customHeight="1" spans="1:3">
      <c r="A82" s="120">
        <v>2121402</v>
      </c>
      <c r="B82" s="97" t="s">
        <v>2164</v>
      </c>
      <c r="C82" s="96">
        <v>0</v>
      </c>
    </row>
    <row r="83" ht="17" customHeight="1" spans="1:3">
      <c r="A83" s="120">
        <v>2121499</v>
      </c>
      <c r="B83" s="97" t="s">
        <v>2165</v>
      </c>
      <c r="C83" s="96">
        <v>110</v>
      </c>
    </row>
    <row r="84" ht="17" customHeight="1" spans="1:3">
      <c r="A84" s="120">
        <v>21215</v>
      </c>
      <c r="B84" s="99" t="s">
        <v>2166</v>
      </c>
      <c r="C84" s="96">
        <f>SUM(C85:C87)</f>
        <v>0</v>
      </c>
    </row>
    <row r="85" ht="17" customHeight="1" spans="1:3">
      <c r="A85" s="120">
        <v>2121501</v>
      </c>
      <c r="B85" s="97" t="s">
        <v>2167</v>
      </c>
      <c r="C85" s="96">
        <v>0</v>
      </c>
    </row>
    <row r="86" ht="17" customHeight="1" spans="1:3">
      <c r="A86" s="120">
        <v>2121502</v>
      </c>
      <c r="B86" s="97" t="s">
        <v>2168</v>
      </c>
      <c r="C86" s="96">
        <v>0</v>
      </c>
    </row>
    <row r="87" ht="17" customHeight="1" spans="1:3">
      <c r="A87" s="120">
        <v>2121599</v>
      </c>
      <c r="B87" s="97" t="s">
        <v>2169</v>
      </c>
      <c r="C87" s="96">
        <v>0</v>
      </c>
    </row>
    <row r="88" ht="17" customHeight="1" spans="1:3">
      <c r="A88" s="120">
        <v>21216</v>
      </c>
      <c r="B88" s="99" t="s">
        <v>2170</v>
      </c>
      <c r="C88" s="96">
        <f>SUM(C89:C91)</f>
        <v>0</v>
      </c>
    </row>
    <row r="89" ht="17" customHeight="1" spans="1:3">
      <c r="A89" s="120">
        <v>2121601</v>
      </c>
      <c r="B89" s="97" t="s">
        <v>2167</v>
      </c>
      <c r="C89" s="96">
        <v>0</v>
      </c>
    </row>
    <row r="90" ht="17" customHeight="1" spans="1:3">
      <c r="A90" s="120">
        <v>2121602</v>
      </c>
      <c r="B90" s="97" t="s">
        <v>2168</v>
      </c>
      <c r="C90" s="96">
        <v>0</v>
      </c>
    </row>
    <row r="91" ht="17" customHeight="1" spans="1:3">
      <c r="A91" s="120">
        <v>2121699</v>
      </c>
      <c r="B91" s="97" t="s">
        <v>2171</v>
      </c>
      <c r="C91" s="96">
        <v>0</v>
      </c>
    </row>
    <row r="92" ht="17" customHeight="1" spans="1:3">
      <c r="A92" s="120">
        <v>21217</v>
      </c>
      <c r="B92" s="99" t="s">
        <v>2172</v>
      </c>
      <c r="C92" s="96">
        <f>SUM(C93:C97)</f>
        <v>0</v>
      </c>
    </row>
    <row r="93" ht="17" customHeight="1" spans="1:3">
      <c r="A93" s="120">
        <v>2121701</v>
      </c>
      <c r="B93" s="97" t="s">
        <v>2173</v>
      </c>
      <c r="C93" s="96">
        <v>0</v>
      </c>
    </row>
    <row r="94" ht="17" customHeight="1" spans="1:3">
      <c r="A94" s="120">
        <v>2121702</v>
      </c>
      <c r="B94" s="97" t="s">
        <v>2174</v>
      </c>
      <c r="C94" s="96">
        <v>0</v>
      </c>
    </row>
    <row r="95" ht="17" customHeight="1" spans="1:3">
      <c r="A95" s="120">
        <v>2121703</v>
      </c>
      <c r="B95" s="97" t="s">
        <v>2175</v>
      </c>
      <c r="C95" s="96">
        <v>0</v>
      </c>
    </row>
    <row r="96" ht="17" customHeight="1" spans="1:3">
      <c r="A96" s="120">
        <v>2121704</v>
      </c>
      <c r="B96" s="97" t="s">
        <v>2176</v>
      </c>
      <c r="C96" s="96">
        <v>0</v>
      </c>
    </row>
    <row r="97" ht="17" customHeight="1" spans="1:3">
      <c r="A97" s="120">
        <v>2121799</v>
      </c>
      <c r="B97" s="97" t="s">
        <v>2177</v>
      </c>
      <c r="C97" s="96">
        <v>0</v>
      </c>
    </row>
    <row r="98" ht="17" customHeight="1" spans="1:3">
      <c r="A98" s="120">
        <v>21218</v>
      </c>
      <c r="B98" s="99" t="s">
        <v>2178</v>
      </c>
      <c r="C98" s="96">
        <f>SUM(C99:C100)</f>
        <v>0</v>
      </c>
    </row>
    <row r="99" ht="17" customHeight="1" spans="1:3">
      <c r="A99" s="120">
        <v>2121801</v>
      </c>
      <c r="B99" s="97" t="s">
        <v>2179</v>
      </c>
      <c r="C99" s="96">
        <v>0</v>
      </c>
    </row>
    <row r="100" ht="17" customHeight="1" spans="1:3">
      <c r="A100" s="120">
        <v>2121899</v>
      </c>
      <c r="B100" s="97" t="s">
        <v>2180</v>
      </c>
      <c r="C100" s="96">
        <v>0</v>
      </c>
    </row>
    <row r="101" ht="17" customHeight="1" spans="1:3">
      <c r="A101" s="120">
        <v>21219</v>
      </c>
      <c r="B101" s="99" t="s">
        <v>2181</v>
      </c>
      <c r="C101" s="96">
        <f>SUM(C102:C109)</f>
        <v>0</v>
      </c>
    </row>
    <row r="102" ht="17" customHeight="1" spans="1:3">
      <c r="A102" s="120">
        <v>2121901</v>
      </c>
      <c r="B102" s="97" t="s">
        <v>2167</v>
      </c>
      <c r="C102" s="96">
        <v>0</v>
      </c>
    </row>
    <row r="103" ht="17" customHeight="1" spans="1:3">
      <c r="A103" s="120">
        <v>2121902</v>
      </c>
      <c r="B103" s="97" t="s">
        <v>2168</v>
      </c>
      <c r="C103" s="96">
        <v>0</v>
      </c>
    </row>
    <row r="104" ht="17" customHeight="1" spans="1:3">
      <c r="A104" s="120">
        <v>2121903</v>
      </c>
      <c r="B104" s="97" t="s">
        <v>2182</v>
      </c>
      <c r="C104" s="96">
        <v>0</v>
      </c>
    </row>
    <row r="105" ht="17" customHeight="1" spans="1:3">
      <c r="A105" s="120">
        <v>2121904</v>
      </c>
      <c r="B105" s="97" t="s">
        <v>2183</v>
      </c>
      <c r="C105" s="96">
        <v>0</v>
      </c>
    </row>
    <row r="106" ht="17" customHeight="1" spans="1:3">
      <c r="A106" s="120">
        <v>2121905</v>
      </c>
      <c r="B106" s="97" t="s">
        <v>2184</v>
      </c>
      <c r="C106" s="96">
        <v>0</v>
      </c>
    </row>
    <row r="107" ht="17" customHeight="1" spans="1:3">
      <c r="A107" s="120">
        <v>2121906</v>
      </c>
      <c r="B107" s="97" t="s">
        <v>2185</v>
      </c>
      <c r="C107" s="96">
        <v>0</v>
      </c>
    </row>
    <row r="108" ht="17" customHeight="1" spans="1:3">
      <c r="A108" s="120">
        <v>2121907</v>
      </c>
      <c r="B108" s="97" t="s">
        <v>2186</v>
      </c>
      <c r="C108" s="96">
        <v>0</v>
      </c>
    </row>
    <row r="109" ht="17" customHeight="1" spans="1:3">
      <c r="A109" s="120">
        <v>2121999</v>
      </c>
      <c r="B109" s="97" t="s">
        <v>2187</v>
      </c>
      <c r="C109" s="96">
        <v>0</v>
      </c>
    </row>
    <row r="110" ht="17" customHeight="1" spans="1:3">
      <c r="A110" s="120">
        <v>213</v>
      </c>
      <c r="B110" s="99" t="s">
        <v>1340</v>
      </c>
      <c r="C110" s="96">
        <f>SUM(C111,C116,C121,C126,C129)</f>
        <v>0</v>
      </c>
    </row>
    <row r="111" ht="17" customHeight="1" spans="1:3">
      <c r="A111" s="120">
        <v>21366</v>
      </c>
      <c r="B111" s="99" t="s">
        <v>2188</v>
      </c>
      <c r="C111" s="96">
        <f>SUM(C112:C115)</f>
        <v>0</v>
      </c>
    </row>
    <row r="112" ht="17" customHeight="1" spans="1:3">
      <c r="A112" s="120">
        <v>2136601</v>
      </c>
      <c r="B112" s="97" t="s">
        <v>2122</v>
      </c>
      <c r="C112" s="96">
        <v>0</v>
      </c>
    </row>
    <row r="113" ht="17" customHeight="1" spans="1:3">
      <c r="A113" s="120">
        <v>2136602</v>
      </c>
      <c r="B113" s="97" t="s">
        <v>2189</v>
      </c>
      <c r="C113" s="96">
        <v>0</v>
      </c>
    </row>
    <row r="114" ht="17" customHeight="1" spans="1:3">
      <c r="A114" s="120">
        <v>2136603</v>
      </c>
      <c r="B114" s="97" t="s">
        <v>2190</v>
      </c>
      <c r="C114" s="96">
        <v>0</v>
      </c>
    </row>
    <row r="115" ht="17" customHeight="1" spans="1:3">
      <c r="A115" s="120">
        <v>2136699</v>
      </c>
      <c r="B115" s="97" t="s">
        <v>2191</v>
      </c>
      <c r="C115" s="96">
        <v>0</v>
      </c>
    </row>
    <row r="116" ht="17" customHeight="1" spans="1:3">
      <c r="A116" s="120">
        <v>21367</v>
      </c>
      <c r="B116" s="99" t="s">
        <v>2192</v>
      </c>
      <c r="C116" s="96">
        <f>SUM(C117:C120)</f>
        <v>0</v>
      </c>
    </row>
    <row r="117" ht="17" customHeight="1" spans="1:3">
      <c r="A117" s="120">
        <v>2136701</v>
      </c>
      <c r="B117" s="97" t="s">
        <v>2122</v>
      </c>
      <c r="C117" s="96">
        <v>0</v>
      </c>
    </row>
    <row r="118" ht="17" customHeight="1" spans="1:3">
      <c r="A118" s="120">
        <v>2136702</v>
      </c>
      <c r="B118" s="97" t="s">
        <v>2189</v>
      </c>
      <c r="C118" s="96">
        <v>0</v>
      </c>
    </row>
    <row r="119" ht="17" customHeight="1" spans="1:3">
      <c r="A119" s="120">
        <v>2136703</v>
      </c>
      <c r="B119" s="97" t="s">
        <v>2193</v>
      </c>
      <c r="C119" s="96">
        <v>0</v>
      </c>
    </row>
    <row r="120" ht="17" customHeight="1" spans="1:3">
      <c r="A120" s="120">
        <v>2136799</v>
      </c>
      <c r="B120" s="97" t="s">
        <v>2194</v>
      </c>
      <c r="C120" s="96">
        <v>0</v>
      </c>
    </row>
    <row r="121" ht="17" customHeight="1" spans="1:3">
      <c r="A121" s="120">
        <v>21369</v>
      </c>
      <c r="B121" s="99" t="s">
        <v>2195</v>
      </c>
      <c r="C121" s="96">
        <f>SUM(C122:C125)</f>
        <v>0</v>
      </c>
    </row>
    <row r="122" ht="17" customHeight="1" spans="1:3">
      <c r="A122" s="120">
        <v>2136901</v>
      </c>
      <c r="B122" s="97" t="s">
        <v>1402</v>
      </c>
      <c r="C122" s="96">
        <v>0</v>
      </c>
    </row>
    <row r="123" ht="17" customHeight="1" spans="1:3">
      <c r="A123" s="120">
        <v>2136902</v>
      </c>
      <c r="B123" s="97" t="s">
        <v>2196</v>
      </c>
      <c r="C123" s="96">
        <v>0</v>
      </c>
    </row>
    <row r="124" ht="17" customHeight="1" spans="1:3">
      <c r="A124" s="120">
        <v>2136903</v>
      </c>
      <c r="B124" s="97" t="s">
        <v>2197</v>
      </c>
      <c r="C124" s="96">
        <v>0</v>
      </c>
    </row>
    <row r="125" ht="17" customHeight="1" spans="1:3">
      <c r="A125" s="120">
        <v>2136999</v>
      </c>
      <c r="B125" s="97" t="s">
        <v>2198</v>
      </c>
      <c r="C125" s="96">
        <v>0</v>
      </c>
    </row>
    <row r="126" ht="17" customHeight="1" spans="1:3">
      <c r="A126" s="120">
        <v>21370</v>
      </c>
      <c r="B126" s="99" t="s">
        <v>2199</v>
      </c>
      <c r="C126" s="96">
        <f>SUM(C127:C128)</f>
        <v>0</v>
      </c>
    </row>
    <row r="127" ht="17" customHeight="1" spans="1:3">
      <c r="A127" s="120">
        <v>2137001</v>
      </c>
      <c r="B127" s="97" t="s">
        <v>2200</v>
      </c>
      <c r="C127" s="96">
        <v>0</v>
      </c>
    </row>
    <row r="128" ht="17" customHeight="1" spans="1:3">
      <c r="A128" s="120">
        <v>2137099</v>
      </c>
      <c r="B128" s="97" t="s">
        <v>2201</v>
      </c>
      <c r="C128" s="96">
        <v>0</v>
      </c>
    </row>
    <row r="129" ht="17" customHeight="1" spans="1:3">
      <c r="A129" s="120">
        <v>21371</v>
      </c>
      <c r="B129" s="99" t="s">
        <v>2202</v>
      </c>
      <c r="C129" s="96">
        <f>SUM(C130:C133)</f>
        <v>0</v>
      </c>
    </row>
    <row r="130" ht="17" customHeight="1" spans="1:3">
      <c r="A130" s="120">
        <v>2137101</v>
      </c>
      <c r="B130" s="97" t="s">
        <v>2203</v>
      </c>
      <c r="C130" s="96">
        <v>0</v>
      </c>
    </row>
    <row r="131" ht="17" customHeight="1" spans="1:3">
      <c r="A131" s="120">
        <v>2137102</v>
      </c>
      <c r="B131" s="97" t="s">
        <v>2204</v>
      </c>
      <c r="C131" s="96">
        <v>0</v>
      </c>
    </row>
    <row r="132" ht="17" customHeight="1" spans="1:3">
      <c r="A132" s="120">
        <v>2137103</v>
      </c>
      <c r="B132" s="97" t="s">
        <v>2205</v>
      </c>
      <c r="C132" s="96">
        <v>0</v>
      </c>
    </row>
    <row r="133" ht="17" customHeight="1" spans="1:3">
      <c r="A133" s="120">
        <v>2137199</v>
      </c>
      <c r="B133" s="97" t="s">
        <v>2206</v>
      </c>
      <c r="C133" s="96">
        <v>0</v>
      </c>
    </row>
    <row r="134" ht="17" customHeight="1" spans="1:3">
      <c r="A134" s="120">
        <v>214</v>
      </c>
      <c r="B134" s="99" t="s">
        <v>1431</v>
      </c>
      <c r="C134" s="96">
        <f>SUM(C135,C140,C145,C154,C161,C170,C173,C176)</f>
        <v>0</v>
      </c>
    </row>
    <row r="135" ht="17" customHeight="1" spans="1:3">
      <c r="A135" s="120">
        <v>21460</v>
      </c>
      <c r="B135" s="99" t="s">
        <v>2207</v>
      </c>
      <c r="C135" s="96">
        <f>SUM(C136:C139)</f>
        <v>0</v>
      </c>
    </row>
    <row r="136" ht="17" customHeight="1" spans="1:3">
      <c r="A136" s="120">
        <v>2146001</v>
      </c>
      <c r="B136" s="97" t="s">
        <v>1433</v>
      </c>
      <c r="C136" s="96">
        <v>0</v>
      </c>
    </row>
    <row r="137" ht="17" customHeight="1" spans="1:3">
      <c r="A137" s="120">
        <v>2146002</v>
      </c>
      <c r="B137" s="97" t="s">
        <v>1434</v>
      </c>
      <c r="C137" s="96">
        <v>0</v>
      </c>
    </row>
    <row r="138" ht="17" customHeight="1" spans="1:3">
      <c r="A138" s="120">
        <v>2146003</v>
      </c>
      <c r="B138" s="97" t="s">
        <v>2208</v>
      </c>
      <c r="C138" s="96">
        <v>0</v>
      </c>
    </row>
    <row r="139" ht="17" customHeight="1" spans="1:3">
      <c r="A139" s="120">
        <v>2146099</v>
      </c>
      <c r="B139" s="97" t="s">
        <v>2209</v>
      </c>
      <c r="C139" s="96">
        <v>0</v>
      </c>
    </row>
    <row r="140" ht="17" customHeight="1" spans="1:3">
      <c r="A140" s="120">
        <v>21462</v>
      </c>
      <c r="B140" s="99" t="s">
        <v>2210</v>
      </c>
      <c r="C140" s="96">
        <f>SUM(C141:C144)</f>
        <v>0</v>
      </c>
    </row>
    <row r="141" ht="17" customHeight="1" spans="1:3">
      <c r="A141" s="120">
        <v>2146201</v>
      </c>
      <c r="B141" s="97" t="s">
        <v>2208</v>
      </c>
      <c r="C141" s="96">
        <v>0</v>
      </c>
    </row>
    <row r="142" ht="17" customHeight="1" spans="1:3">
      <c r="A142" s="120">
        <v>2146202</v>
      </c>
      <c r="B142" s="97" t="s">
        <v>2211</v>
      </c>
      <c r="C142" s="96">
        <v>0</v>
      </c>
    </row>
    <row r="143" ht="17" customHeight="1" spans="1:3">
      <c r="A143" s="120">
        <v>2146203</v>
      </c>
      <c r="B143" s="97" t="s">
        <v>2212</v>
      </c>
      <c r="C143" s="96">
        <v>0</v>
      </c>
    </row>
    <row r="144" ht="17" customHeight="1" spans="1:3">
      <c r="A144" s="120">
        <v>2146299</v>
      </c>
      <c r="B144" s="97" t="s">
        <v>2213</v>
      </c>
      <c r="C144" s="96">
        <v>0</v>
      </c>
    </row>
    <row r="145" ht="17" customHeight="1" spans="1:3">
      <c r="A145" s="120">
        <v>21464</v>
      </c>
      <c r="B145" s="99" t="s">
        <v>2214</v>
      </c>
      <c r="C145" s="96">
        <f>SUM(C146:C153)</f>
        <v>0</v>
      </c>
    </row>
    <row r="146" ht="17" customHeight="1" spans="1:3">
      <c r="A146" s="120">
        <v>2146401</v>
      </c>
      <c r="B146" s="97" t="s">
        <v>2215</v>
      </c>
      <c r="C146" s="96">
        <v>0</v>
      </c>
    </row>
    <row r="147" ht="17" customHeight="1" spans="1:3">
      <c r="A147" s="120">
        <v>2146402</v>
      </c>
      <c r="B147" s="97" t="s">
        <v>2216</v>
      </c>
      <c r="C147" s="96">
        <v>0</v>
      </c>
    </row>
    <row r="148" ht="17" customHeight="1" spans="1:3">
      <c r="A148" s="120">
        <v>2146403</v>
      </c>
      <c r="B148" s="97" t="s">
        <v>2217</v>
      </c>
      <c r="C148" s="96">
        <v>0</v>
      </c>
    </row>
    <row r="149" ht="17" customHeight="1" spans="1:3">
      <c r="A149" s="120">
        <v>2146404</v>
      </c>
      <c r="B149" s="97" t="s">
        <v>2218</v>
      </c>
      <c r="C149" s="96">
        <v>0</v>
      </c>
    </row>
    <row r="150" ht="17" customHeight="1" spans="1:3">
      <c r="A150" s="120">
        <v>2146405</v>
      </c>
      <c r="B150" s="97" t="s">
        <v>2219</v>
      </c>
      <c r="C150" s="96">
        <v>0</v>
      </c>
    </row>
    <row r="151" ht="17" customHeight="1" spans="1:3">
      <c r="A151" s="120">
        <v>2146406</v>
      </c>
      <c r="B151" s="97" t="s">
        <v>2220</v>
      </c>
      <c r="C151" s="96">
        <v>0</v>
      </c>
    </row>
    <row r="152" ht="17" customHeight="1" spans="1:3">
      <c r="A152" s="120">
        <v>2146407</v>
      </c>
      <c r="B152" s="97" t="s">
        <v>2221</v>
      </c>
      <c r="C152" s="96">
        <v>0</v>
      </c>
    </row>
    <row r="153" ht="17" customHeight="1" spans="1:3">
      <c r="A153" s="120">
        <v>2146499</v>
      </c>
      <c r="B153" s="97" t="s">
        <v>2222</v>
      </c>
      <c r="C153" s="96">
        <v>0</v>
      </c>
    </row>
    <row r="154" ht="17" customHeight="1" spans="1:3">
      <c r="A154" s="120">
        <v>21468</v>
      </c>
      <c r="B154" s="99" t="s">
        <v>2223</v>
      </c>
      <c r="C154" s="96">
        <f>SUM(C155:C160)</f>
        <v>0</v>
      </c>
    </row>
    <row r="155" ht="17" customHeight="1" spans="1:3">
      <c r="A155" s="120">
        <v>2146801</v>
      </c>
      <c r="B155" s="97" t="s">
        <v>2224</v>
      </c>
      <c r="C155" s="96">
        <v>0</v>
      </c>
    </row>
    <row r="156" ht="17" customHeight="1" spans="1:3">
      <c r="A156" s="120">
        <v>2146802</v>
      </c>
      <c r="B156" s="97" t="s">
        <v>2225</v>
      </c>
      <c r="C156" s="96">
        <v>0</v>
      </c>
    </row>
    <row r="157" ht="17" customHeight="1" spans="1:3">
      <c r="A157" s="120">
        <v>2146803</v>
      </c>
      <c r="B157" s="97" t="s">
        <v>2226</v>
      </c>
      <c r="C157" s="96">
        <v>0</v>
      </c>
    </row>
    <row r="158" ht="17" customHeight="1" spans="1:3">
      <c r="A158" s="120">
        <v>2146804</v>
      </c>
      <c r="B158" s="97" t="s">
        <v>2227</v>
      </c>
      <c r="C158" s="96">
        <v>0</v>
      </c>
    </row>
    <row r="159" ht="17" customHeight="1" spans="1:3">
      <c r="A159" s="120">
        <v>2146805</v>
      </c>
      <c r="B159" s="97" t="s">
        <v>2228</v>
      </c>
      <c r="C159" s="96">
        <v>0</v>
      </c>
    </row>
    <row r="160" ht="17" customHeight="1" spans="1:3">
      <c r="A160" s="120">
        <v>2146899</v>
      </c>
      <c r="B160" s="97" t="s">
        <v>2229</v>
      </c>
      <c r="C160" s="96">
        <v>0</v>
      </c>
    </row>
    <row r="161" ht="17" customHeight="1" spans="1:3">
      <c r="A161" s="120">
        <v>21469</v>
      </c>
      <c r="B161" s="99" t="s">
        <v>2230</v>
      </c>
      <c r="C161" s="96">
        <f>SUM(C162:C169)</f>
        <v>0</v>
      </c>
    </row>
    <row r="162" ht="17" customHeight="1" spans="1:3">
      <c r="A162" s="120">
        <v>2146901</v>
      </c>
      <c r="B162" s="97" t="s">
        <v>2231</v>
      </c>
      <c r="C162" s="96">
        <v>0</v>
      </c>
    </row>
    <row r="163" ht="17" customHeight="1" spans="1:3">
      <c r="A163" s="120">
        <v>2146902</v>
      </c>
      <c r="B163" s="97" t="s">
        <v>1460</v>
      </c>
      <c r="C163" s="96">
        <v>0</v>
      </c>
    </row>
    <row r="164" ht="17" customHeight="1" spans="1:3">
      <c r="A164" s="120">
        <v>2146903</v>
      </c>
      <c r="B164" s="97" t="s">
        <v>2232</v>
      </c>
      <c r="C164" s="96">
        <v>0</v>
      </c>
    </row>
    <row r="165" ht="17" customHeight="1" spans="1:3">
      <c r="A165" s="120">
        <v>2146904</v>
      </c>
      <c r="B165" s="97" t="s">
        <v>2233</v>
      </c>
      <c r="C165" s="96">
        <v>0</v>
      </c>
    </row>
    <row r="166" ht="17" customHeight="1" spans="1:3">
      <c r="A166" s="120">
        <v>2146906</v>
      </c>
      <c r="B166" s="97" t="s">
        <v>2234</v>
      </c>
      <c r="C166" s="96">
        <v>0</v>
      </c>
    </row>
    <row r="167" ht="17" customHeight="1" spans="1:3">
      <c r="A167" s="120">
        <v>2146907</v>
      </c>
      <c r="B167" s="97" t="s">
        <v>2235</v>
      </c>
      <c r="C167" s="96">
        <v>0</v>
      </c>
    </row>
    <row r="168" ht="17" customHeight="1" spans="1:3">
      <c r="A168" s="120">
        <v>2146908</v>
      </c>
      <c r="B168" s="97" t="s">
        <v>2236</v>
      </c>
      <c r="C168" s="96">
        <v>0</v>
      </c>
    </row>
    <row r="169" ht="17" customHeight="1" spans="1:3">
      <c r="A169" s="120">
        <v>2146999</v>
      </c>
      <c r="B169" s="97" t="s">
        <v>2237</v>
      </c>
      <c r="C169" s="96">
        <v>0</v>
      </c>
    </row>
    <row r="170" ht="17" customHeight="1" spans="1:3">
      <c r="A170" s="120">
        <v>21470</v>
      </c>
      <c r="B170" s="99" t="s">
        <v>2238</v>
      </c>
      <c r="C170" s="96">
        <f>SUM(C171:C172)</f>
        <v>0</v>
      </c>
    </row>
    <row r="171" ht="17" customHeight="1" spans="1:3">
      <c r="A171" s="120">
        <v>2147001</v>
      </c>
      <c r="B171" s="97" t="s">
        <v>2239</v>
      </c>
      <c r="C171" s="96">
        <v>0</v>
      </c>
    </row>
    <row r="172" ht="17" customHeight="1" spans="1:3">
      <c r="A172" s="120">
        <v>2147099</v>
      </c>
      <c r="B172" s="97" t="s">
        <v>2240</v>
      </c>
      <c r="C172" s="96">
        <v>0</v>
      </c>
    </row>
    <row r="173" ht="17" customHeight="1" spans="1:3">
      <c r="A173" s="120">
        <v>21471</v>
      </c>
      <c r="B173" s="99" t="s">
        <v>2241</v>
      </c>
      <c r="C173" s="96">
        <f>SUM(C174:C175)</f>
        <v>0</v>
      </c>
    </row>
    <row r="174" ht="17" customHeight="1" spans="1:3">
      <c r="A174" s="120">
        <v>2147101</v>
      </c>
      <c r="B174" s="97" t="s">
        <v>2239</v>
      </c>
      <c r="C174" s="96">
        <v>0</v>
      </c>
    </row>
    <row r="175" ht="17" customHeight="1" spans="1:3">
      <c r="A175" s="120">
        <v>2147199</v>
      </c>
      <c r="B175" s="97" t="s">
        <v>2242</v>
      </c>
      <c r="C175" s="96">
        <v>0</v>
      </c>
    </row>
    <row r="176" ht="17" customHeight="1" spans="1:3">
      <c r="A176" s="120">
        <v>21472</v>
      </c>
      <c r="B176" s="99" t="s">
        <v>2243</v>
      </c>
      <c r="C176" s="96">
        <v>0</v>
      </c>
    </row>
    <row r="177" ht="17" customHeight="1" spans="1:3">
      <c r="A177" s="120">
        <v>215</v>
      </c>
      <c r="B177" s="99" t="s">
        <v>1476</v>
      </c>
      <c r="C177" s="96">
        <f>C178</f>
        <v>0</v>
      </c>
    </row>
    <row r="178" ht="17" customHeight="1" spans="1:3">
      <c r="A178" s="120">
        <v>21562</v>
      </c>
      <c r="B178" s="99" t="s">
        <v>2244</v>
      </c>
      <c r="C178" s="96">
        <f>SUM(C179:C181)</f>
        <v>0</v>
      </c>
    </row>
    <row r="179" ht="17" customHeight="1" spans="1:3">
      <c r="A179" s="120">
        <v>2156201</v>
      </c>
      <c r="B179" s="97" t="s">
        <v>2245</v>
      </c>
      <c r="C179" s="96">
        <v>0</v>
      </c>
    </row>
    <row r="180" ht="17" customHeight="1" spans="1:3">
      <c r="A180" s="120">
        <v>2156202</v>
      </c>
      <c r="B180" s="97" t="s">
        <v>2246</v>
      </c>
      <c r="C180" s="96">
        <v>0</v>
      </c>
    </row>
    <row r="181" ht="17" customHeight="1" spans="1:3">
      <c r="A181" s="120">
        <v>2156299</v>
      </c>
      <c r="B181" s="97" t="s">
        <v>2247</v>
      </c>
      <c r="C181" s="96">
        <v>0</v>
      </c>
    </row>
    <row r="182" ht="17" customHeight="1" spans="1:3">
      <c r="A182" s="120">
        <v>217</v>
      </c>
      <c r="B182" s="99" t="s">
        <v>1534</v>
      </c>
      <c r="C182" s="96">
        <f>C183</f>
        <v>0</v>
      </c>
    </row>
    <row r="183" ht="17" customHeight="1" spans="1:3">
      <c r="A183" s="120">
        <v>21704</v>
      </c>
      <c r="B183" s="99" t="s">
        <v>1554</v>
      </c>
      <c r="C183" s="96">
        <f>SUM(C184:C185)</f>
        <v>0</v>
      </c>
    </row>
    <row r="184" ht="17" customHeight="1" spans="1:3">
      <c r="A184" s="120">
        <v>2170402</v>
      </c>
      <c r="B184" s="97" t="s">
        <v>2248</v>
      </c>
      <c r="C184" s="96">
        <v>0</v>
      </c>
    </row>
    <row r="185" ht="17" customHeight="1" spans="1:3">
      <c r="A185" s="120">
        <v>2170403</v>
      </c>
      <c r="B185" s="97" t="s">
        <v>2249</v>
      </c>
      <c r="C185" s="96">
        <v>0</v>
      </c>
    </row>
    <row r="186" ht="17" customHeight="1" spans="1:3">
      <c r="A186" s="120">
        <v>229</v>
      </c>
      <c r="B186" s="99" t="s">
        <v>1780</v>
      </c>
      <c r="C186" s="96">
        <f>SUM(C187,C191,C200:C201)</f>
        <v>37918</v>
      </c>
    </row>
    <row r="187" ht="17" customHeight="1" spans="1:3">
      <c r="A187" s="120">
        <v>22904</v>
      </c>
      <c r="B187" s="99" t="s">
        <v>2250</v>
      </c>
      <c r="C187" s="96">
        <f>SUM(C188:C190)</f>
        <v>37400</v>
      </c>
    </row>
    <row r="188" ht="17" customHeight="1" spans="1:3">
      <c r="A188" s="120">
        <v>2290401</v>
      </c>
      <c r="B188" s="97" t="s">
        <v>2251</v>
      </c>
      <c r="C188" s="96">
        <v>0</v>
      </c>
    </row>
    <row r="189" ht="17" customHeight="1" spans="1:3">
      <c r="A189" s="120">
        <v>2290402</v>
      </c>
      <c r="B189" s="97" t="s">
        <v>2252</v>
      </c>
      <c r="C189" s="96">
        <v>37400</v>
      </c>
    </row>
    <row r="190" ht="17" customHeight="1" spans="1:3">
      <c r="A190" s="120">
        <v>2290403</v>
      </c>
      <c r="B190" s="97" t="s">
        <v>2253</v>
      </c>
      <c r="C190" s="96">
        <v>0</v>
      </c>
    </row>
    <row r="191" ht="17" customHeight="1" spans="1:3">
      <c r="A191" s="120">
        <v>22908</v>
      </c>
      <c r="B191" s="99" t="s">
        <v>2254</v>
      </c>
      <c r="C191" s="96">
        <f>SUM(C192:C199)</f>
        <v>0</v>
      </c>
    </row>
    <row r="192" ht="17" customHeight="1" spans="1:3">
      <c r="A192" s="120">
        <v>2290802</v>
      </c>
      <c r="B192" s="97" t="s">
        <v>2255</v>
      </c>
      <c r="C192" s="96">
        <v>0</v>
      </c>
    </row>
    <row r="193" ht="17" customHeight="1" spans="1:3">
      <c r="A193" s="120">
        <v>2290803</v>
      </c>
      <c r="B193" s="97" t="s">
        <v>2256</v>
      </c>
      <c r="C193" s="96">
        <v>0</v>
      </c>
    </row>
    <row r="194" ht="17" customHeight="1" spans="1:3">
      <c r="A194" s="120">
        <v>2290804</v>
      </c>
      <c r="B194" s="97" t="s">
        <v>2257</v>
      </c>
      <c r="C194" s="96">
        <v>0</v>
      </c>
    </row>
    <row r="195" ht="17" customHeight="1" spans="1:3">
      <c r="A195" s="120">
        <v>2290805</v>
      </c>
      <c r="B195" s="97" t="s">
        <v>2258</v>
      </c>
      <c r="C195" s="96">
        <v>0</v>
      </c>
    </row>
    <row r="196" ht="17" customHeight="1" spans="1:3">
      <c r="A196" s="120">
        <v>2290806</v>
      </c>
      <c r="B196" s="97" t="s">
        <v>2259</v>
      </c>
      <c r="C196" s="96">
        <v>0</v>
      </c>
    </row>
    <row r="197" ht="17" customHeight="1" spans="1:3">
      <c r="A197" s="120">
        <v>2290807</v>
      </c>
      <c r="B197" s="97" t="s">
        <v>2260</v>
      </c>
      <c r="C197" s="96">
        <v>0</v>
      </c>
    </row>
    <row r="198" ht="17" customHeight="1" spans="1:3">
      <c r="A198" s="120">
        <v>2290808</v>
      </c>
      <c r="B198" s="97" t="s">
        <v>2261</v>
      </c>
      <c r="C198" s="96">
        <v>0</v>
      </c>
    </row>
    <row r="199" ht="17" customHeight="1" spans="1:3">
      <c r="A199" s="120">
        <v>2290899</v>
      </c>
      <c r="B199" s="97" t="s">
        <v>2262</v>
      </c>
      <c r="C199" s="96">
        <v>0</v>
      </c>
    </row>
    <row r="200" ht="17" customHeight="1" spans="1:3">
      <c r="A200" s="120">
        <v>22909</v>
      </c>
      <c r="B200" s="99" t="s">
        <v>2263</v>
      </c>
      <c r="C200" s="96">
        <v>0</v>
      </c>
    </row>
    <row r="201" ht="17" customHeight="1" spans="1:3">
      <c r="A201" s="120">
        <v>22960</v>
      </c>
      <c r="B201" s="99" t="s">
        <v>2264</v>
      </c>
      <c r="C201" s="96">
        <f>SUM(C202:C212)</f>
        <v>518</v>
      </c>
    </row>
    <row r="202" ht="17" customHeight="1" spans="1:3">
      <c r="A202" s="120">
        <v>2296001</v>
      </c>
      <c r="B202" s="97" t="s">
        <v>2265</v>
      </c>
      <c r="C202" s="96">
        <v>0</v>
      </c>
    </row>
    <row r="203" ht="17" customHeight="1" spans="1:3">
      <c r="A203" s="120">
        <v>2296002</v>
      </c>
      <c r="B203" s="97" t="s">
        <v>2266</v>
      </c>
      <c r="C203" s="96">
        <v>206</v>
      </c>
    </row>
    <row r="204" ht="17" customHeight="1" spans="1:3">
      <c r="A204" s="120">
        <v>2296003</v>
      </c>
      <c r="B204" s="97" t="s">
        <v>2267</v>
      </c>
      <c r="C204" s="96">
        <v>201</v>
      </c>
    </row>
    <row r="205" ht="17" customHeight="1" spans="1:3">
      <c r="A205" s="120">
        <v>2296004</v>
      </c>
      <c r="B205" s="97" t="s">
        <v>2268</v>
      </c>
      <c r="C205" s="96">
        <v>18</v>
      </c>
    </row>
    <row r="206" ht="17" customHeight="1" spans="1:3">
      <c r="A206" s="120">
        <v>2296005</v>
      </c>
      <c r="B206" s="97" t="s">
        <v>2269</v>
      </c>
      <c r="C206" s="96">
        <v>0</v>
      </c>
    </row>
    <row r="207" ht="17" customHeight="1" spans="1:3">
      <c r="A207" s="120">
        <v>2296006</v>
      </c>
      <c r="B207" s="97" t="s">
        <v>2270</v>
      </c>
      <c r="C207" s="96">
        <v>53</v>
      </c>
    </row>
    <row r="208" ht="17" customHeight="1" spans="1:3">
      <c r="A208" s="120">
        <v>2296010</v>
      </c>
      <c r="B208" s="97" t="s">
        <v>2271</v>
      </c>
      <c r="C208" s="96">
        <v>0</v>
      </c>
    </row>
    <row r="209" ht="17" customHeight="1" spans="1:3">
      <c r="A209" s="120">
        <v>2296011</v>
      </c>
      <c r="B209" s="97" t="s">
        <v>2272</v>
      </c>
      <c r="C209" s="96">
        <v>0</v>
      </c>
    </row>
    <row r="210" ht="17" customHeight="1" spans="1:3">
      <c r="A210" s="120">
        <v>2296012</v>
      </c>
      <c r="B210" s="97" t="s">
        <v>2273</v>
      </c>
      <c r="C210" s="96">
        <v>0</v>
      </c>
    </row>
    <row r="211" ht="17" customHeight="1" spans="1:3">
      <c r="A211" s="120">
        <v>2296013</v>
      </c>
      <c r="B211" s="97" t="s">
        <v>2274</v>
      </c>
      <c r="C211" s="96">
        <v>40</v>
      </c>
    </row>
    <row r="212" ht="17" customHeight="1" spans="1:3">
      <c r="A212" s="120">
        <v>2296099</v>
      </c>
      <c r="B212" s="97" t="s">
        <v>2275</v>
      </c>
      <c r="C212" s="96">
        <v>0</v>
      </c>
    </row>
    <row r="213" ht="17" customHeight="1" spans="1:3">
      <c r="A213" s="120">
        <v>232</v>
      </c>
      <c r="B213" s="99" t="s">
        <v>1705</v>
      </c>
      <c r="C213" s="96">
        <f>C214</f>
        <v>3731</v>
      </c>
    </row>
    <row r="214" ht="17" customHeight="1" spans="1:3">
      <c r="A214" s="120">
        <v>23204</v>
      </c>
      <c r="B214" s="99" t="s">
        <v>2276</v>
      </c>
      <c r="C214" s="96">
        <f>SUM(C215:C229)</f>
        <v>3731</v>
      </c>
    </row>
    <row r="215" ht="17" customHeight="1" spans="1:3">
      <c r="A215" s="120">
        <v>2320401</v>
      </c>
      <c r="B215" s="97" t="s">
        <v>2277</v>
      </c>
      <c r="C215" s="96">
        <v>0</v>
      </c>
    </row>
    <row r="216" ht="17" customHeight="1" spans="1:3">
      <c r="A216" s="120">
        <v>2320405</v>
      </c>
      <c r="B216" s="97" t="s">
        <v>2278</v>
      </c>
      <c r="C216" s="96">
        <v>0</v>
      </c>
    </row>
    <row r="217" ht="17" customHeight="1" spans="1:3">
      <c r="A217" s="120">
        <v>2320411</v>
      </c>
      <c r="B217" s="97" t="s">
        <v>2279</v>
      </c>
      <c r="C217" s="96">
        <v>0</v>
      </c>
    </row>
    <row r="218" ht="17" customHeight="1" spans="1:3">
      <c r="A218" s="120">
        <v>2320413</v>
      </c>
      <c r="B218" s="97" t="s">
        <v>2280</v>
      </c>
      <c r="C218" s="96">
        <v>0</v>
      </c>
    </row>
    <row r="219" ht="17" customHeight="1" spans="1:3">
      <c r="A219" s="120">
        <v>2320414</v>
      </c>
      <c r="B219" s="97" t="s">
        <v>2281</v>
      </c>
      <c r="C219" s="96">
        <v>0</v>
      </c>
    </row>
    <row r="220" ht="17" customHeight="1" spans="1:3">
      <c r="A220" s="120">
        <v>2320416</v>
      </c>
      <c r="B220" s="97" t="s">
        <v>2282</v>
      </c>
      <c r="C220" s="96">
        <v>0</v>
      </c>
    </row>
    <row r="221" ht="17" customHeight="1" spans="1:3">
      <c r="A221" s="120">
        <v>2320417</v>
      </c>
      <c r="B221" s="97" t="s">
        <v>2283</v>
      </c>
      <c r="C221" s="96">
        <v>0</v>
      </c>
    </row>
    <row r="222" ht="17" customHeight="1" spans="1:3">
      <c r="A222" s="120">
        <v>2320418</v>
      </c>
      <c r="B222" s="97" t="s">
        <v>2284</v>
      </c>
      <c r="C222" s="96">
        <v>0</v>
      </c>
    </row>
    <row r="223" ht="17" customHeight="1" spans="1:3">
      <c r="A223" s="120">
        <v>2320419</v>
      </c>
      <c r="B223" s="97" t="s">
        <v>2285</v>
      </c>
      <c r="C223" s="96">
        <v>0</v>
      </c>
    </row>
    <row r="224" ht="17" customHeight="1" spans="1:3">
      <c r="A224" s="120">
        <v>2320420</v>
      </c>
      <c r="B224" s="97" t="s">
        <v>2286</v>
      </c>
      <c r="C224" s="96">
        <v>0</v>
      </c>
    </row>
    <row r="225" ht="17" customHeight="1" spans="1:3">
      <c r="A225" s="120">
        <v>2320431</v>
      </c>
      <c r="B225" s="97" t="s">
        <v>2287</v>
      </c>
      <c r="C225" s="96">
        <v>0</v>
      </c>
    </row>
    <row r="226" ht="17" customHeight="1" spans="1:3">
      <c r="A226" s="120">
        <v>2320432</v>
      </c>
      <c r="B226" s="97" t="s">
        <v>2288</v>
      </c>
      <c r="C226" s="96">
        <v>0</v>
      </c>
    </row>
    <row r="227" ht="17" customHeight="1" spans="1:3">
      <c r="A227" s="120">
        <v>2320433</v>
      </c>
      <c r="B227" s="97" t="s">
        <v>2289</v>
      </c>
      <c r="C227" s="96">
        <v>0</v>
      </c>
    </row>
    <row r="228" ht="17" customHeight="1" spans="1:3">
      <c r="A228" s="120">
        <v>2320498</v>
      </c>
      <c r="B228" s="97" t="s">
        <v>2290</v>
      </c>
      <c r="C228" s="96">
        <v>3731</v>
      </c>
    </row>
    <row r="229" ht="17" customHeight="1" spans="1:3">
      <c r="A229" s="120">
        <v>2320499</v>
      </c>
      <c r="B229" s="97" t="s">
        <v>2291</v>
      </c>
      <c r="C229" s="96">
        <v>0</v>
      </c>
    </row>
    <row r="230" ht="17" customHeight="1" spans="1:3">
      <c r="A230" s="120">
        <v>233</v>
      </c>
      <c r="B230" s="99" t="s">
        <v>1717</v>
      </c>
      <c r="C230" s="96">
        <f>C231</f>
        <v>0</v>
      </c>
    </row>
    <row r="231" ht="17" customHeight="1" spans="1:3">
      <c r="A231" s="120">
        <v>23304</v>
      </c>
      <c r="B231" s="99" t="s">
        <v>2292</v>
      </c>
      <c r="C231" s="96">
        <f>SUM(C232:C246)</f>
        <v>0</v>
      </c>
    </row>
    <row r="232" ht="17" customHeight="1" spans="1:3">
      <c r="A232" s="120">
        <v>2330401</v>
      </c>
      <c r="B232" s="97" t="s">
        <v>2293</v>
      </c>
      <c r="C232" s="96">
        <v>0</v>
      </c>
    </row>
    <row r="233" ht="17" customHeight="1" spans="1:3">
      <c r="A233" s="120">
        <v>2330405</v>
      </c>
      <c r="B233" s="97" t="s">
        <v>2294</v>
      </c>
      <c r="C233" s="96">
        <v>0</v>
      </c>
    </row>
    <row r="234" ht="17" customHeight="1" spans="1:3">
      <c r="A234" s="120">
        <v>2330411</v>
      </c>
      <c r="B234" s="97" t="s">
        <v>2295</v>
      </c>
      <c r="C234" s="96">
        <v>0</v>
      </c>
    </row>
    <row r="235" ht="17" customHeight="1" spans="1:3">
      <c r="A235" s="120">
        <v>2330413</v>
      </c>
      <c r="B235" s="97" t="s">
        <v>2296</v>
      </c>
      <c r="C235" s="96">
        <v>0</v>
      </c>
    </row>
    <row r="236" ht="17" customHeight="1" spans="1:3">
      <c r="A236" s="120">
        <v>2330414</v>
      </c>
      <c r="B236" s="97" t="s">
        <v>2297</v>
      </c>
      <c r="C236" s="96">
        <v>0</v>
      </c>
    </row>
    <row r="237" ht="17" customHeight="1" spans="1:3">
      <c r="A237" s="120">
        <v>2330416</v>
      </c>
      <c r="B237" s="97" t="s">
        <v>2298</v>
      </c>
      <c r="C237" s="96">
        <v>0</v>
      </c>
    </row>
    <row r="238" ht="17" customHeight="1" spans="1:3">
      <c r="A238" s="120">
        <v>2330417</v>
      </c>
      <c r="B238" s="97" t="s">
        <v>2299</v>
      </c>
      <c r="C238" s="96">
        <v>0</v>
      </c>
    </row>
    <row r="239" ht="17" customHeight="1" spans="1:3">
      <c r="A239" s="120">
        <v>2330418</v>
      </c>
      <c r="B239" s="97" t="s">
        <v>2300</v>
      </c>
      <c r="C239" s="96">
        <v>0</v>
      </c>
    </row>
    <row r="240" ht="17" customHeight="1" spans="1:3">
      <c r="A240" s="120">
        <v>2330419</v>
      </c>
      <c r="B240" s="97" t="s">
        <v>2301</v>
      </c>
      <c r="C240" s="96">
        <v>0</v>
      </c>
    </row>
    <row r="241" ht="17" customHeight="1" spans="1:3">
      <c r="A241" s="120">
        <v>2330420</v>
      </c>
      <c r="B241" s="97" t="s">
        <v>2302</v>
      </c>
      <c r="C241" s="96">
        <v>0</v>
      </c>
    </row>
    <row r="242" ht="17" customHeight="1" spans="1:3">
      <c r="A242" s="120">
        <v>2330431</v>
      </c>
      <c r="B242" s="97" t="s">
        <v>2303</v>
      </c>
      <c r="C242" s="96">
        <v>0</v>
      </c>
    </row>
    <row r="243" ht="17" customHeight="1" spans="1:3">
      <c r="A243" s="120">
        <v>2330432</v>
      </c>
      <c r="B243" s="97" t="s">
        <v>2304</v>
      </c>
      <c r="C243" s="96">
        <v>0</v>
      </c>
    </row>
    <row r="244" ht="17" customHeight="1" spans="1:3">
      <c r="A244" s="120">
        <v>2330433</v>
      </c>
      <c r="B244" s="97" t="s">
        <v>2305</v>
      </c>
      <c r="C244" s="96">
        <v>0</v>
      </c>
    </row>
    <row r="245" ht="17" customHeight="1" spans="1:3">
      <c r="A245" s="120">
        <v>2330498</v>
      </c>
      <c r="B245" s="97" t="s">
        <v>2306</v>
      </c>
      <c r="C245" s="96">
        <v>0</v>
      </c>
    </row>
    <row r="246" ht="17" customHeight="1" spans="1:3">
      <c r="A246" s="120">
        <v>2330499</v>
      </c>
      <c r="B246" s="97" t="s">
        <v>2307</v>
      </c>
      <c r="C246" s="96">
        <v>0</v>
      </c>
    </row>
    <row r="247" ht="17" customHeight="1" spans="1:3">
      <c r="A247" s="120">
        <v>234</v>
      </c>
      <c r="B247" s="131" t="s">
        <v>2308</v>
      </c>
      <c r="C247" s="96">
        <f>SUM(C248,C261)</f>
        <v>27</v>
      </c>
    </row>
    <row r="248" ht="17" customHeight="1" spans="1:3">
      <c r="A248" s="120">
        <v>23401</v>
      </c>
      <c r="B248" s="131" t="s">
        <v>1743</v>
      </c>
      <c r="C248" s="96">
        <f>SUM(C249:C260)</f>
        <v>0</v>
      </c>
    </row>
    <row r="249" ht="17" customHeight="1" spans="1:3">
      <c r="A249" s="120">
        <v>2340101</v>
      </c>
      <c r="B249" s="120" t="s">
        <v>2309</v>
      </c>
      <c r="C249" s="96">
        <v>0</v>
      </c>
    </row>
    <row r="250" ht="17" customHeight="1" spans="1:3">
      <c r="A250" s="120">
        <v>2340102</v>
      </c>
      <c r="B250" s="120" t="s">
        <v>2310</v>
      </c>
      <c r="C250" s="96">
        <v>0</v>
      </c>
    </row>
    <row r="251" ht="17" customHeight="1" spans="1:3">
      <c r="A251" s="120">
        <v>2340103</v>
      </c>
      <c r="B251" s="120" t="s">
        <v>2311</v>
      </c>
      <c r="C251" s="96">
        <v>0</v>
      </c>
    </row>
    <row r="252" ht="17" customHeight="1" spans="1:3">
      <c r="A252" s="120">
        <v>2340104</v>
      </c>
      <c r="B252" s="120" t="s">
        <v>2312</v>
      </c>
      <c r="C252" s="96">
        <v>0</v>
      </c>
    </row>
    <row r="253" ht="17" customHeight="1" spans="1:3">
      <c r="A253" s="120">
        <v>2340105</v>
      </c>
      <c r="B253" s="120" t="s">
        <v>2313</v>
      </c>
      <c r="C253" s="96">
        <v>0</v>
      </c>
    </row>
    <row r="254" ht="17" customHeight="1" spans="1:3">
      <c r="A254" s="120">
        <v>2340106</v>
      </c>
      <c r="B254" s="120" t="s">
        <v>2314</v>
      </c>
      <c r="C254" s="96">
        <v>0</v>
      </c>
    </row>
    <row r="255" ht="17" customHeight="1" spans="1:3">
      <c r="A255" s="120">
        <v>2340107</v>
      </c>
      <c r="B255" s="120" t="s">
        <v>2315</v>
      </c>
      <c r="C255" s="96">
        <v>0</v>
      </c>
    </row>
    <row r="256" ht="17" customHeight="1" spans="1:3">
      <c r="A256" s="120">
        <v>2340108</v>
      </c>
      <c r="B256" s="120" t="s">
        <v>2316</v>
      </c>
      <c r="C256" s="96">
        <v>0</v>
      </c>
    </row>
    <row r="257" ht="17" customHeight="1" spans="1:3">
      <c r="A257" s="120">
        <v>2340109</v>
      </c>
      <c r="B257" s="120" t="s">
        <v>2317</v>
      </c>
      <c r="C257" s="96">
        <v>0</v>
      </c>
    </row>
    <row r="258" ht="17" customHeight="1" spans="1:3">
      <c r="A258" s="120">
        <v>2340110</v>
      </c>
      <c r="B258" s="120" t="s">
        <v>2318</v>
      </c>
      <c r="C258" s="96">
        <v>0</v>
      </c>
    </row>
    <row r="259" ht="17" customHeight="1" spans="1:3">
      <c r="A259" s="120">
        <v>2340111</v>
      </c>
      <c r="B259" s="120" t="s">
        <v>2319</v>
      </c>
      <c r="C259" s="96">
        <v>0</v>
      </c>
    </row>
    <row r="260" ht="17" customHeight="1" spans="1:3">
      <c r="A260" s="120">
        <v>2340199</v>
      </c>
      <c r="B260" s="120" t="s">
        <v>2320</v>
      </c>
      <c r="C260" s="96">
        <v>0</v>
      </c>
    </row>
    <row r="261" ht="17" customHeight="1" spans="1:3">
      <c r="A261" s="120">
        <v>23402</v>
      </c>
      <c r="B261" s="131" t="s">
        <v>2321</v>
      </c>
      <c r="C261" s="96">
        <f>SUM(C262:C267)</f>
        <v>27</v>
      </c>
    </row>
    <row r="262" ht="17" customHeight="1" spans="1:3">
      <c r="A262" s="120">
        <v>2340201</v>
      </c>
      <c r="B262" s="120" t="s">
        <v>1513</v>
      </c>
      <c r="C262" s="96">
        <v>0</v>
      </c>
    </row>
    <row r="263" ht="17" customHeight="1" spans="1:3">
      <c r="A263" s="120">
        <v>2340202</v>
      </c>
      <c r="B263" s="120" t="s">
        <v>1558</v>
      </c>
      <c r="C263" s="96">
        <v>0</v>
      </c>
    </row>
    <row r="264" ht="17" customHeight="1" spans="1:3">
      <c r="A264" s="120">
        <v>2340203</v>
      </c>
      <c r="B264" s="120" t="s">
        <v>2322</v>
      </c>
      <c r="C264" s="96">
        <v>0</v>
      </c>
    </row>
    <row r="265" ht="17" customHeight="1" spans="1:3">
      <c r="A265" s="120">
        <v>2340204</v>
      </c>
      <c r="B265" s="120" t="s">
        <v>2323</v>
      </c>
      <c r="C265" s="96">
        <v>0</v>
      </c>
    </row>
    <row r="266" ht="17" customHeight="1" spans="1:3">
      <c r="A266" s="120">
        <v>2340205</v>
      </c>
      <c r="B266" s="120" t="s">
        <v>2324</v>
      </c>
      <c r="C266" s="96">
        <v>0</v>
      </c>
    </row>
    <row r="267" ht="17" customHeight="1" spans="1:3">
      <c r="A267" s="120">
        <v>2340299</v>
      </c>
      <c r="B267" s="120" t="s">
        <v>2325</v>
      </c>
      <c r="C267" s="96">
        <v>27</v>
      </c>
    </row>
  </sheetData>
  <mergeCells count="1">
    <mergeCell ref="A1:C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7"/>
  <sheetViews>
    <sheetView topLeftCell="A2" workbookViewId="0">
      <selection activeCell="A1" sqref="$A1:$XFD1048576"/>
    </sheetView>
  </sheetViews>
  <sheetFormatPr defaultColWidth="12.1833333333333" defaultRowHeight="15.5" customHeight="1" outlineLevelCol="2"/>
  <cols>
    <col min="1" max="1" width="9.45" style="64" customWidth="1"/>
    <col min="2" max="2" width="59" style="64" customWidth="1"/>
    <col min="3" max="3" width="22.45" style="64" customWidth="1"/>
    <col min="4" max="256" width="12.1833333333333" style="64" customWidth="1"/>
    <col min="257" max="16384" width="12.1833333333333" style="64"/>
  </cols>
  <sheetData>
    <row r="1" ht="44.25" customHeight="1" spans="1:3">
      <c r="A1" s="91" t="s">
        <v>2326</v>
      </c>
      <c r="B1" s="91"/>
      <c r="C1" s="91"/>
    </row>
    <row r="2" ht="17" customHeight="1" spans="1:3">
      <c r="A2" s="130"/>
      <c r="B2" s="130"/>
      <c r="C2" s="92" t="s">
        <v>33</v>
      </c>
    </row>
    <row r="3" ht="17" customHeight="1" spans="1:3">
      <c r="A3" s="93" t="s">
        <v>34</v>
      </c>
      <c r="B3" s="93" t="s">
        <v>35</v>
      </c>
      <c r="C3" s="93" t="s">
        <v>36</v>
      </c>
    </row>
    <row r="4" ht="17" customHeight="1" spans="1:3">
      <c r="A4" s="131"/>
      <c r="B4" s="93" t="s">
        <v>2097</v>
      </c>
      <c r="C4" s="96">
        <f>SUM(C5,C13,C29,C41,C52,C110,C134,C177,C182,C186,C213,C230,C247)</f>
        <v>59187</v>
      </c>
    </row>
    <row r="5" ht="17" customHeight="1" spans="1:3">
      <c r="A5" s="120">
        <v>206</v>
      </c>
      <c r="B5" s="99" t="s">
        <v>986</v>
      </c>
      <c r="C5" s="96">
        <f>C6</f>
        <v>0</v>
      </c>
    </row>
    <row r="6" ht="17" customHeight="1" spans="1:3">
      <c r="A6" s="120">
        <v>20610</v>
      </c>
      <c r="B6" s="99" t="s">
        <v>2098</v>
      </c>
      <c r="C6" s="96">
        <f>SUM(C7:C12)</f>
        <v>0</v>
      </c>
    </row>
    <row r="7" ht="17" customHeight="1" spans="1:3">
      <c r="A7" s="120">
        <v>2061001</v>
      </c>
      <c r="B7" s="97" t="s">
        <v>2099</v>
      </c>
      <c r="C7" s="96">
        <v>0</v>
      </c>
    </row>
    <row r="8" ht="17" customHeight="1" spans="1:3">
      <c r="A8" s="120">
        <v>2061002</v>
      </c>
      <c r="B8" s="97" t="s">
        <v>2100</v>
      </c>
      <c r="C8" s="96">
        <v>0</v>
      </c>
    </row>
    <row r="9" ht="17" customHeight="1" spans="1:3">
      <c r="A9" s="120">
        <v>2061003</v>
      </c>
      <c r="B9" s="97" t="s">
        <v>2101</v>
      </c>
      <c r="C9" s="96">
        <v>0</v>
      </c>
    </row>
    <row r="10" ht="17" customHeight="1" spans="1:3">
      <c r="A10" s="120">
        <v>2061004</v>
      </c>
      <c r="B10" s="97" t="s">
        <v>2102</v>
      </c>
      <c r="C10" s="96">
        <v>0</v>
      </c>
    </row>
    <row r="11" ht="17" customHeight="1" spans="1:3">
      <c r="A11" s="120">
        <v>2061005</v>
      </c>
      <c r="B11" s="97" t="s">
        <v>2103</v>
      </c>
      <c r="C11" s="96">
        <v>0</v>
      </c>
    </row>
    <row r="12" ht="17" customHeight="1" spans="1:3">
      <c r="A12" s="120">
        <v>2061099</v>
      </c>
      <c r="B12" s="97" t="s">
        <v>2104</v>
      </c>
      <c r="C12" s="96">
        <v>0</v>
      </c>
    </row>
    <row r="13" ht="17" customHeight="1" spans="1:3">
      <c r="A13" s="120">
        <v>207</v>
      </c>
      <c r="B13" s="99" t="s">
        <v>1035</v>
      </c>
      <c r="C13" s="96">
        <f>SUM(C14,C20,C26)</f>
        <v>3</v>
      </c>
    </row>
    <row r="14" ht="17" customHeight="1" spans="1:3">
      <c r="A14" s="120">
        <v>20707</v>
      </c>
      <c r="B14" s="99" t="s">
        <v>2105</v>
      </c>
      <c r="C14" s="96">
        <f>SUM(C15:C19)</f>
        <v>3</v>
      </c>
    </row>
    <row r="15" ht="17" customHeight="1" spans="1:3">
      <c r="A15" s="120">
        <v>2070701</v>
      </c>
      <c r="B15" s="97" t="s">
        <v>2106</v>
      </c>
      <c r="C15" s="96">
        <v>0</v>
      </c>
    </row>
    <row r="16" ht="17" customHeight="1" spans="1:3">
      <c r="A16" s="120">
        <v>2070702</v>
      </c>
      <c r="B16" s="97" t="s">
        <v>2107</v>
      </c>
      <c r="C16" s="96">
        <v>0</v>
      </c>
    </row>
    <row r="17" ht="17" customHeight="1" spans="1:3">
      <c r="A17" s="120">
        <v>2070703</v>
      </c>
      <c r="B17" s="97" t="s">
        <v>2108</v>
      </c>
      <c r="C17" s="96">
        <v>0</v>
      </c>
    </row>
    <row r="18" ht="17" customHeight="1" spans="1:3">
      <c r="A18" s="120">
        <v>2070704</v>
      </c>
      <c r="B18" s="97" t="s">
        <v>2109</v>
      </c>
      <c r="C18" s="96">
        <v>0</v>
      </c>
    </row>
    <row r="19" ht="17" customHeight="1" spans="1:3">
      <c r="A19" s="120">
        <v>2070799</v>
      </c>
      <c r="B19" s="97" t="s">
        <v>2110</v>
      </c>
      <c r="C19" s="96">
        <v>3</v>
      </c>
    </row>
    <row r="20" ht="17" customHeight="1" spans="1:3">
      <c r="A20" s="120">
        <v>20709</v>
      </c>
      <c r="B20" s="99" t="s">
        <v>2111</v>
      </c>
      <c r="C20" s="96">
        <f>SUM(C21:C25)</f>
        <v>0</v>
      </c>
    </row>
    <row r="21" ht="17" customHeight="1" spans="1:3">
      <c r="A21" s="120">
        <v>2070901</v>
      </c>
      <c r="B21" s="97" t="s">
        <v>2112</v>
      </c>
      <c r="C21" s="96">
        <v>0</v>
      </c>
    </row>
    <row r="22" ht="17" customHeight="1" spans="1:3">
      <c r="A22" s="120">
        <v>2070902</v>
      </c>
      <c r="B22" s="97" t="s">
        <v>2113</v>
      </c>
      <c r="C22" s="96">
        <v>0</v>
      </c>
    </row>
    <row r="23" ht="17" customHeight="1" spans="1:3">
      <c r="A23" s="120">
        <v>2070903</v>
      </c>
      <c r="B23" s="97" t="s">
        <v>2114</v>
      </c>
      <c r="C23" s="96">
        <v>0</v>
      </c>
    </row>
    <row r="24" ht="17" customHeight="1" spans="1:3">
      <c r="A24" s="120">
        <v>2070904</v>
      </c>
      <c r="B24" s="97" t="s">
        <v>2115</v>
      </c>
      <c r="C24" s="96">
        <v>0</v>
      </c>
    </row>
    <row r="25" ht="17" customHeight="1" spans="1:3">
      <c r="A25" s="120">
        <v>2070999</v>
      </c>
      <c r="B25" s="97" t="s">
        <v>2116</v>
      </c>
      <c r="C25" s="96">
        <v>0</v>
      </c>
    </row>
    <row r="26" ht="17" customHeight="1" spans="1:3">
      <c r="A26" s="120">
        <v>20710</v>
      </c>
      <c r="B26" s="99" t="s">
        <v>2117</v>
      </c>
      <c r="C26" s="96">
        <f>SUM(C27:C28)</f>
        <v>0</v>
      </c>
    </row>
    <row r="27" ht="17" customHeight="1" spans="1:3">
      <c r="A27" s="120">
        <v>2071001</v>
      </c>
      <c r="B27" s="97" t="s">
        <v>2118</v>
      </c>
      <c r="C27" s="96">
        <v>0</v>
      </c>
    </row>
    <row r="28" ht="17" customHeight="1" spans="1:3">
      <c r="A28" s="120">
        <v>2071099</v>
      </c>
      <c r="B28" s="97" t="s">
        <v>2119</v>
      </c>
      <c r="C28" s="96">
        <v>0</v>
      </c>
    </row>
    <row r="29" ht="17" customHeight="1" spans="1:3">
      <c r="A29" s="120">
        <v>208</v>
      </c>
      <c r="B29" s="99" t="s">
        <v>1077</v>
      </c>
      <c r="C29" s="96">
        <f>SUM(C30,C34,C38)</f>
        <v>1117</v>
      </c>
    </row>
    <row r="30" ht="17" customHeight="1" spans="1:3">
      <c r="A30" s="120">
        <v>20822</v>
      </c>
      <c r="B30" s="99" t="s">
        <v>2120</v>
      </c>
      <c r="C30" s="96">
        <f>SUM(C31:C33)</f>
        <v>1117</v>
      </c>
    </row>
    <row r="31" ht="17" customHeight="1" spans="1:3">
      <c r="A31" s="120">
        <v>2082201</v>
      </c>
      <c r="B31" s="97" t="s">
        <v>2121</v>
      </c>
      <c r="C31" s="96">
        <v>490</v>
      </c>
    </row>
    <row r="32" ht="17" customHeight="1" spans="1:3">
      <c r="A32" s="120">
        <v>2082202</v>
      </c>
      <c r="B32" s="97" t="s">
        <v>2122</v>
      </c>
      <c r="C32" s="96">
        <v>627</v>
      </c>
    </row>
    <row r="33" ht="17" customHeight="1" spans="1:3">
      <c r="A33" s="120">
        <v>2082299</v>
      </c>
      <c r="B33" s="97" t="s">
        <v>2123</v>
      </c>
      <c r="C33" s="96">
        <v>0</v>
      </c>
    </row>
    <row r="34" ht="17" customHeight="1" spans="1:3">
      <c r="A34" s="120">
        <v>20823</v>
      </c>
      <c r="B34" s="99" t="s">
        <v>2124</v>
      </c>
      <c r="C34" s="96">
        <f>SUM(C35:C37)</f>
        <v>0</v>
      </c>
    </row>
    <row r="35" ht="17" customHeight="1" spans="1:3">
      <c r="A35" s="120">
        <v>2082301</v>
      </c>
      <c r="B35" s="97" t="s">
        <v>2121</v>
      </c>
      <c r="C35" s="96">
        <v>0</v>
      </c>
    </row>
    <row r="36" ht="17" customHeight="1" spans="1:3">
      <c r="A36" s="120">
        <v>2082302</v>
      </c>
      <c r="B36" s="97" t="s">
        <v>2122</v>
      </c>
      <c r="C36" s="96">
        <v>0</v>
      </c>
    </row>
    <row r="37" ht="17" customHeight="1" spans="1:3">
      <c r="A37" s="120">
        <v>2082399</v>
      </c>
      <c r="B37" s="97" t="s">
        <v>2125</v>
      </c>
      <c r="C37" s="96">
        <v>0</v>
      </c>
    </row>
    <row r="38" ht="17" customHeight="1" spans="1:3">
      <c r="A38" s="120">
        <v>20829</v>
      </c>
      <c r="B38" s="99" t="s">
        <v>2126</v>
      </c>
      <c r="C38" s="96">
        <f>SUM(C39:C40)</f>
        <v>0</v>
      </c>
    </row>
    <row r="39" ht="17" customHeight="1" spans="1:3">
      <c r="A39" s="120">
        <v>2082901</v>
      </c>
      <c r="B39" s="97" t="s">
        <v>2122</v>
      </c>
      <c r="C39" s="96">
        <v>0</v>
      </c>
    </row>
    <row r="40" ht="17" customHeight="1" spans="1:3">
      <c r="A40" s="120">
        <v>2082999</v>
      </c>
      <c r="B40" s="97" t="s">
        <v>2127</v>
      </c>
      <c r="C40" s="96">
        <v>0</v>
      </c>
    </row>
    <row r="41" ht="17" customHeight="1" spans="1:3">
      <c r="A41" s="120">
        <v>211</v>
      </c>
      <c r="B41" s="99" t="s">
        <v>1251</v>
      </c>
      <c r="C41" s="96">
        <f>SUM(C42,C47)</f>
        <v>0</v>
      </c>
    </row>
    <row r="42" ht="17" customHeight="1" spans="1:3">
      <c r="A42" s="120">
        <v>21160</v>
      </c>
      <c r="B42" s="99" t="s">
        <v>2128</v>
      </c>
      <c r="C42" s="96">
        <f>SUM(C43:C46)</f>
        <v>0</v>
      </c>
    </row>
    <row r="43" ht="17" customHeight="1" spans="1:3">
      <c r="A43" s="120">
        <v>2116001</v>
      </c>
      <c r="B43" s="97" t="s">
        <v>2129</v>
      </c>
      <c r="C43" s="96">
        <v>0</v>
      </c>
    </row>
    <row r="44" ht="17" customHeight="1" spans="1:3">
      <c r="A44" s="120">
        <v>2116002</v>
      </c>
      <c r="B44" s="97" t="s">
        <v>2130</v>
      </c>
      <c r="C44" s="96">
        <v>0</v>
      </c>
    </row>
    <row r="45" ht="17" customHeight="1" spans="1:3">
      <c r="A45" s="120">
        <v>2116003</v>
      </c>
      <c r="B45" s="97" t="s">
        <v>2131</v>
      </c>
      <c r="C45" s="96">
        <v>0</v>
      </c>
    </row>
    <row r="46" ht="17" customHeight="1" spans="1:3">
      <c r="A46" s="120">
        <v>2116099</v>
      </c>
      <c r="B46" s="97" t="s">
        <v>2132</v>
      </c>
      <c r="C46" s="96">
        <v>0</v>
      </c>
    </row>
    <row r="47" ht="17" customHeight="1" spans="1:3">
      <c r="A47" s="120">
        <v>21161</v>
      </c>
      <c r="B47" s="99" t="s">
        <v>2133</v>
      </c>
      <c r="C47" s="96">
        <f>SUM(C48:C51)</f>
        <v>0</v>
      </c>
    </row>
    <row r="48" ht="17" customHeight="1" spans="1:3">
      <c r="A48" s="120">
        <v>2116101</v>
      </c>
      <c r="B48" s="97" t="s">
        <v>2134</v>
      </c>
      <c r="C48" s="96">
        <v>0</v>
      </c>
    </row>
    <row r="49" ht="17" customHeight="1" spans="1:3">
      <c r="A49" s="120">
        <v>2116102</v>
      </c>
      <c r="B49" s="97" t="s">
        <v>2135</v>
      </c>
      <c r="C49" s="96">
        <v>0</v>
      </c>
    </row>
    <row r="50" ht="17" customHeight="1" spans="1:3">
      <c r="A50" s="120">
        <v>2116103</v>
      </c>
      <c r="B50" s="97" t="s">
        <v>2136</v>
      </c>
      <c r="C50" s="96">
        <v>0</v>
      </c>
    </row>
    <row r="51" ht="17" customHeight="1" spans="1:3">
      <c r="A51" s="120">
        <v>2116104</v>
      </c>
      <c r="B51" s="97" t="s">
        <v>2137</v>
      </c>
      <c r="C51" s="96">
        <v>0</v>
      </c>
    </row>
    <row r="52" ht="17" customHeight="1" spans="1:3">
      <c r="A52" s="120">
        <v>212</v>
      </c>
      <c r="B52" s="99" t="s">
        <v>1320</v>
      </c>
      <c r="C52" s="96">
        <f>SUM(C53,C69,C73:C74,C80,C84,C88,C92,C98,C101)</f>
        <v>16391</v>
      </c>
    </row>
    <row r="53" ht="17" customHeight="1" spans="1:3">
      <c r="A53" s="120">
        <v>21208</v>
      </c>
      <c r="B53" s="99" t="s">
        <v>2138</v>
      </c>
      <c r="C53" s="96">
        <f>SUM(C54:C68)</f>
        <v>15121</v>
      </c>
    </row>
    <row r="54" ht="17" customHeight="1" spans="1:3">
      <c r="A54" s="120">
        <v>2120801</v>
      </c>
      <c r="B54" s="97" t="s">
        <v>2139</v>
      </c>
      <c r="C54" s="96">
        <v>2566</v>
      </c>
    </row>
    <row r="55" ht="17" customHeight="1" spans="1:3">
      <c r="A55" s="120">
        <v>2120802</v>
      </c>
      <c r="B55" s="97" t="s">
        <v>2140</v>
      </c>
      <c r="C55" s="96">
        <v>4102</v>
      </c>
    </row>
    <row r="56" ht="17" customHeight="1" spans="1:3">
      <c r="A56" s="120">
        <v>2120803</v>
      </c>
      <c r="B56" s="97" t="s">
        <v>2141</v>
      </c>
      <c r="C56" s="96">
        <v>0</v>
      </c>
    </row>
    <row r="57" ht="17" customHeight="1" spans="1:3">
      <c r="A57" s="120">
        <v>2120804</v>
      </c>
      <c r="B57" s="97" t="s">
        <v>2142</v>
      </c>
      <c r="C57" s="96">
        <v>853</v>
      </c>
    </row>
    <row r="58" ht="17" customHeight="1" spans="1:3">
      <c r="A58" s="120">
        <v>2120805</v>
      </c>
      <c r="B58" s="97" t="s">
        <v>2143</v>
      </c>
      <c r="C58" s="96">
        <v>0</v>
      </c>
    </row>
    <row r="59" ht="17" customHeight="1" spans="1:3">
      <c r="A59" s="120">
        <v>2120806</v>
      </c>
      <c r="B59" s="97" t="s">
        <v>2144</v>
      </c>
      <c r="C59" s="96">
        <v>484</v>
      </c>
    </row>
    <row r="60" ht="17" customHeight="1" spans="1:3">
      <c r="A60" s="120">
        <v>2120807</v>
      </c>
      <c r="B60" s="97" t="s">
        <v>2145</v>
      </c>
      <c r="C60" s="96">
        <v>554</v>
      </c>
    </row>
    <row r="61" ht="17" customHeight="1" spans="1:3">
      <c r="A61" s="120">
        <v>2120809</v>
      </c>
      <c r="B61" s="97" t="s">
        <v>2146</v>
      </c>
      <c r="C61" s="96">
        <v>0</v>
      </c>
    </row>
    <row r="62" ht="17" customHeight="1" spans="1:3">
      <c r="A62" s="120">
        <v>2120810</v>
      </c>
      <c r="B62" s="97" t="s">
        <v>2147</v>
      </c>
      <c r="C62" s="96">
        <v>1</v>
      </c>
    </row>
    <row r="63" ht="17" customHeight="1" spans="1:3">
      <c r="A63" s="120">
        <v>2120811</v>
      </c>
      <c r="B63" s="97" t="s">
        <v>2148</v>
      </c>
      <c r="C63" s="96">
        <v>0</v>
      </c>
    </row>
    <row r="64" ht="17" customHeight="1" spans="1:3">
      <c r="A64" s="120">
        <v>2120813</v>
      </c>
      <c r="B64" s="97" t="s">
        <v>1615</v>
      </c>
      <c r="C64" s="96">
        <v>0</v>
      </c>
    </row>
    <row r="65" ht="17" customHeight="1" spans="1:3">
      <c r="A65" s="120">
        <v>2120814</v>
      </c>
      <c r="B65" s="97" t="s">
        <v>2149</v>
      </c>
      <c r="C65" s="96">
        <v>0</v>
      </c>
    </row>
    <row r="66" ht="17" customHeight="1" spans="1:3">
      <c r="A66" s="120">
        <v>2120815</v>
      </c>
      <c r="B66" s="97" t="s">
        <v>2150</v>
      </c>
      <c r="C66" s="96">
        <v>0</v>
      </c>
    </row>
    <row r="67" ht="17" customHeight="1" spans="1:3">
      <c r="A67" s="120">
        <v>2120816</v>
      </c>
      <c r="B67" s="97" t="s">
        <v>2151</v>
      </c>
      <c r="C67" s="96">
        <v>0</v>
      </c>
    </row>
    <row r="68" ht="17" customHeight="1" spans="1:3">
      <c r="A68" s="120">
        <v>2120899</v>
      </c>
      <c r="B68" s="97" t="s">
        <v>2152</v>
      </c>
      <c r="C68" s="96">
        <v>6561</v>
      </c>
    </row>
    <row r="69" ht="17" customHeight="1" spans="1:3">
      <c r="A69" s="120">
        <v>21210</v>
      </c>
      <c r="B69" s="99" t="s">
        <v>2153</v>
      </c>
      <c r="C69" s="96">
        <f>SUM(C70:C72)</f>
        <v>0</v>
      </c>
    </row>
    <row r="70" ht="17" customHeight="1" spans="1:3">
      <c r="A70" s="120">
        <v>2121001</v>
      </c>
      <c r="B70" s="97" t="s">
        <v>2139</v>
      </c>
      <c r="C70" s="96">
        <v>0</v>
      </c>
    </row>
    <row r="71" ht="17" customHeight="1" spans="1:3">
      <c r="A71" s="120">
        <v>2121002</v>
      </c>
      <c r="B71" s="97" t="s">
        <v>2140</v>
      </c>
      <c r="C71" s="96">
        <v>0</v>
      </c>
    </row>
    <row r="72" ht="17" customHeight="1" spans="1:3">
      <c r="A72" s="120">
        <v>2121099</v>
      </c>
      <c r="B72" s="97" t="s">
        <v>2154</v>
      </c>
      <c r="C72" s="96">
        <v>0</v>
      </c>
    </row>
    <row r="73" ht="17" customHeight="1" spans="1:3">
      <c r="A73" s="120">
        <v>21211</v>
      </c>
      <c r="B73" s="99" t="s">
        <v>2155</v>
      </c>
      <c r="C73" s="96">
        <v>0</v>
      </c>
    </row>
    <row r="74" ht="17" customHeight="1" spans="1:3">
      <c r="A74" s="120">
        <v>21213</v>
      </c>
      <c r="B74" s="99" t="s">
        <v>2156</v>
      </c>
      <c r="C74" s="96">
        <f>SUM(C75:C79)</f>
        <v>1087</v>
      </c>
    </row>
    <row r="75" ht="17" customHeight="1" spans="1:3">
      <c r="A75" s="120">
        <v>2121301</v>
      </c>
      <c r="B75" s="97" t="s">
        <v>2157</v>
      </c>
      <c r="C75" s="96">
        <v>840</v>
      </c>
    </row>
    <row r="76" ht="17" customHeight="1" spans="1:3">
      <c r="A76" s="120">
        <v>2121302</v>
      </c>
      <c r="B76" s="97" t="s">
        <v>2158</v>
      </c>
      <c r="C76" s="96">
        <v>0</v>
      </c>
    </row>
    <row r="77" ht="17" customHeight="1" spans="1:3">
      <c r="A77" s="120">
        <v>2121303</v>
      </c>
      <c r="B77" s="97" t="s">
        <v>2159</v>
      </c>
      <c r="C77" s="96">
        <v>0</v>
      </c>
    </row>
    <row r="78" ht="17" customHeight="1" spans="1:3">
      <c r="A78" s="120">
        <v>2121304</v>
      </c>
      <c r="B78" s="97" t="s">
        <v>2160</v>
      </c>
      <c r="C78" s="96">
        <v>0</v>
      </c>
    </row>
    <row r="79" ht="17" customHeight="1" spans="1:3">
      <c r="A79" s="120">
        <v>2121399</v>
      </c>
      <c r="B79" s="97" t="s">
        <v>2161</v>
      </c>
      <c r="C79" s="96">
        <v>247</v>
      </c>
    </row>
    <row r="80" ht="17" customHeight="1" spans="1:3">
      <c r="A80" s="120">
        <v>21214</v>
      </c>
      <c r="B80" s="99" t="s">
        <v>2162</v>
      </c>
      <c r="C80" s="96">
        <f>SUM(C81:C83)</f>
        <v>183</v>
      </c>
    </row>
    <row r="81" ht="17" customHeight="1" spans="1:3">
      <c r="A81" s="120">
        <v>2121401</v>
      </c>
      <c r="B81" s="97" t="s">
        <v>2163</v>
      </c>
      <c r="C81" s="96">
        <v>73</v>
      </c>
    </row>
    <row r="82" ht="17" customHeight="1" spans="1:3">
      <c r="A82" s="120">
        <v>2121402</v>
      </c>
      <c r="B82" s="97" t="s">
        <v>2164</v>
      </c>
      <c r="C82" s="96">
        <v>0</v>
      </c>
    </row>
    <row r="83" ht="17" customHeight="1" spans="1:3">
      <c r="A83" s="120">
        <v>2121499</v>
      </c>
      <c r="B83" s="97" t="s">
        <v>2165</v>
      </c>
      <c r="C83" s="96">
        <v>110</v>
      </c>
    </row>
    <row r="84" ht="17" customHeight="1" spans="1:3">
      <c r="A84" s="120">
        <v>21215</v>
      </c>
      <c r="B84" s="99" t="s">
        <v>2166</v>
      </c>
      <c r="C84" s="96">
        <f>SUM(C85:C87)</f>
        <v>0</v>
      </c>
    </row>
    <row r="85" ht="17" customHeight="1" spans="1:3">
      <c r="A85" s="120">
        <v>2121501</v>
      </c>
      <c r="B85" s="97" t="s">
        <v>2167</v>
      </c>
      <c r="C85" s="96">
        <v>0</v>
      </c>
    </row>
    <row r="86" ht="17" customHeight="1" spans="1:3">
      <c r="A86" s="120">
        <v>2121502</v>
      </c>
      <c r="B86" s="97" t="s">
        <v>2168</v>
      </c>
      <c r="C86" s="96">
        <v>0</v>
      </c>
    </row>
    <row r="87" ht="17" customHeight="1" spans="1:3">
      <c r="A87" s="120">
        <v>2121599</v>
      </c>
      <c r="B87" s="97" t="s">
        <v>2169</v>
      </c>
      <c r="C87" s="96">
        <v>0</v>
      </c>
    </row>
    <row r="88" ht="17" customHeight="1" spans="1:3">
      <c r="A88" s="120">
        <v>21216</v>
      </c>
      <c r="B88" s="99" t="s">
        <v>2170</v>
      </c>
      <c r="C88" s="96">
        <f>SUM(C89:C91)</f>
        <v>0</v>
      </c>
    </row>
    <row r="89" ht="17" customHeight="1" spans="1:3">
      <c r="A89" s="120">
        <v>2121601</v>
      </c>
      <c r="B89" s="97" t="s">
        <v>2167</v>
      </c>
      <c r="C89" s="96">
        <v>0</v>
      </c>
    </row>
    <row r="90" ht="17" customHeight="1" spans="1:3">
      <c r="A90" s="120">
        <v>2121602</v>
      </c>
      <c r="B90" s="97" t="s">
        <v>2168</v>
      </c>
      <c r="C90" s="96">
        <v>0</v>
      </c>
    </row>
    <row r="91" ht="17" customHeight="1" spans="1:3">
      <c r="A91" s="120">
        <v>2121699</v>
      </c>
      <c r="B91" s="97" t="s">
        <v>2171</v>
      </c>
      <c r="C91" s="96">
        <v>0</v>
      </c>
    </row>
    <row r="92" ht="17" customHeight="1" spans="1:3">
      <c r="A92" s="120">
        <v>21217</v>
      </c>
      <c r="B92" s="99" t="s">
        <v>2172</v>
      </c>
      <c r="C92" s="96">
        <f>SUM(C93:C97)</f>
        <v>0</v>
      </c>
    </row>
    <row r="93" ht="17" customHeight="1" spans="1:3">
      <c r="A93" s="120">
        <v>2121701</v>
      </c>
      <c r="B93" s="97" t="s">
        <v>2173</v>
      </c>
      <c r="C93" s="96">
        <v>0</v>
      </c>
    </row>
    <row r="94" ht="17" customHeight="1" spans="1:3">
      <c r="A94" s="120">
        <v>2121702</v>
      </c>
      <c r="B94" s="97" t="s">
        <v>2174</v>
      </c>
      <c r="C94" s="96">
        <v>0</v>
      </c>
    </row>
    <row r="95" ht="17" customHeight="1" spans="1:3">
      <c r="A95" s="120">
        <v>2121703</v>
      </c>
      <c r="B95" s="97" t="s">
        <v>2175</v>
      </c>
      <c r="C95" s="96">
        <v>0</v>
      </c>
    </row>
    <row r="96" ht="17" customHeight="1" spans="1:3">
      <c r="A96" s="120">
        <v>2121704</v>
      </c>
      <c r="B96" s="97" t="s">
        <v>2176</v>
      </c>
      <c r="C96" s="96">
        <v>0</v>
      </c>
    </row>
    <row r="97" ht="17" customHeight="1" spans="1:3">
      <c r="A97" s="120">
        <v>2121799</v>
      </c>
      <c r="B97" s="97" t="s">
        <v>2177</v>
      </c>
      <c r="C97" s="96">
        <v>0</v>
      </c>
    </row>
    <row r="98" ht="17" customHeight="1" spans="1:3">
      <c r="A98" s="120">
        <v>21218</v>
      </c>
      <c r="B98" s="99" t="s">
        <v>2178</v>
      </c>
      <c r="C98" s="96">
        <f>SUM(C99:C100)</f>
        <v>0</v>
      </c>
    </row>
    <row r="99" ht="17" customHeight="1" spans="1:3">
      <c r="A99" s="120">
        <v>2121801</v>
      </c>
      <c r="B99" s="97" t="s">
        <v>2179</v>
      </c>
      <c r="C99" s="96">
        <v>0</v>
      </c>
    </row>
    <row r="100" ht="17" customHeight="1" spans="1:3">
      <c r="A100" s="120">
        <v>2121899</v>
      </c>
      <c r="B100" s="97" t="s">
        <v>2180</v>
      </c>
      <c r="C100" s="96">
        <v>0</v>
      </c>
    </row>
    <row r="101" ht="17" customHeight="1" spans="1:3">
      <c r="A101" s="120">
        <v>21219</v>
      </c>
      <c r="B101" s="99" t="s">
        <v>2181</v>
      </c>
      <c r="C101" s="96">
        <f>SUM(C102:C109)</f>
        <v>0</v>
      </c>
    </row>
    <row r="102" ht="17" customHeight="1" spans="1:3">
      <c r="A102" s="120">
        <v>2121901</v>
      </c>
      <c r="B102" s="97" t="s">
        <v>2167</v>
      </c>
      <c r="C102" s="96">
        <v>0</v>
      </c>
    </row>
    <row r="103" ht="17" customHeight="1" spans="1:3">
      <c r="A103" s="120">
        <v>2121902</v>
      </c>
      <c r="B103" s="97" t="s">
        <v>2168</v>
      </c>
      <c r="C103" s="96">
        <v>0</v>
      </c>
    </row>
    <row r="104" ht="17" customHeight="1" spans="1:3">
      <c r="A104" s="120">
        <v>2121903</v>
      </c>
      <c r="B104" s="97" t="s">
        <v>2182</v>
      </c>
      <c r="C104" s="96">
        <v>0</v>
      </c>
    </row>
    <row r="105" ht="17" customHeight="1" spans="1:3">
      <c r="A105" s="120">
        <v>2121904</v>
      </c>
      <c r="B105" s="97" t="s">
        <v>2183</v>
      </c>
      <c r="C105" s="96">
        <v>0</v>
      </c>
    </row>
    <row r="106" ht="17" customHeight="1" spans="1:3">
      <c r="A106" s="120">
        <v>2121905</v>
      </c>
      <c r="B106" s="97" t="s">
        <v>2184</v>
      </c>
      <c r="C106" s="96">
        <v>0</v>
      </c>
    </row>
    <row r="107" ht="17" customHeight="1" spans="1:3">
      <c r="A107" s="120">
        <v>2121906</v>
      </c>
      <c r="B107" s="97" t="s">
        <v>2185</v>
      </c>
      <c r="C107" s="96">
        <v>0</v>
      </c>
    </row>
    <row r="108" ht="17" customHeight="1" spans="1:3">
      <c r="A108" s="120">
        <v>2121907</v>
      </c>
      <c r="B108" s="97" t="s">
        <v>2186</v>
      </c>
      <c r="C108" s="96">
        <v>0</v>
      </c>
    </row>
    <row r="109" ht="17" customHeight="1" spans="1:3">
      <c r="A109" s="120">
        <v>2121999</v>
      </c>
      <c r="B109" s="97" t="s">
        <v>2187</v>
      </c>
      <c r="C109" s="96">
        <v>0</v>
      </c>
    </row>
    <row r="110" ht="17" customHeight="1" spans="1:3">
      <c r="A110" s="120">
        <v>213</v>
      </c>
      <c r="B110" s="99" t="s">
        <v>1340</v>
      </c>
      <c r="C110" s="96">
        <f>SUM(C111,C116,C121,C126,C129)</f>
        <v>0</v>
      </c>
    </row>
    <row r="111" ht="17" customHeight="1" spans="1:3">
      <c r="A111" s="120">
        <v>21366</v>
      </c>
      <c r="B111" s="99" t="s">
        <v>2188</v>
      </c>
      <c r="C111" s="96">
        <f>SUM(C112:C115)</f>
        <v>0</v>
      </c>
    </row>
    <row r="112" ht="17" customHeight="1" spans="1:3">
      <c r="A112" s="120">
        <v>2136601</v>
      </c>
      <c r="B112" s="97" t="s">
        <v>2122</v>
      </c>
      <c r="C112" s="96">
        <v>0</v>
      </c>
    </row>
    <row r="113" ht="17" customHeight="1" spans="1:3">
      <c r="A113" s="120">
        <v>2136602</v>
      </c>
      <c r="B113" s="97" t="s">
        <v>2189</v>
      </c>
      <c r="C113" s="96">
        <v>0</v>
      </c>
    </row>
    <row r="114" ht="17" customHeight="1" spans="1:3">
      <c r="A114" s="120">
        <v>2136603</v>
      </c>
      <c r="B114" s="97" t="s">
        <v>2190</v>
      </c>
      <c r="C114" s="96">
        <v>0</v>
      </c>
    </row>
    <row r="115" ht="17" customHeight="1" spans="1:3">
      <c r="A115" s="120">
        <v>2136699</v>
      </c>
      <c r="B115" s="97" t="s">
        <v>2191</v>
      </c>
      <c r="C115" s="96">
        <v>0</v>
      </c>
    </row>
    <row r="116" ht="17" customHeight="1" spans="1:3">
      <c r="A116" s="120">
        <v>21367</v>
      </c>
      <c r="B116" s="99" t="s">
        <v>2192</v>
      </c>
      <c r="C116" s="96">
        <f>SUM(C117:C120)</f>
        <v>0</v>
      </c>
    </row>
    <row r="117" ht="17" customHeight="1" spans="1:3">
      <c r="A117" s="120">
        <v>2136701</v>
      </c>
      <c r="B117" s="97" t="s">
        <v>2122</v>
      </c>
      <c r="C117" s="96">
        <v>0</v>
      </c>
    </row>
    <row r="118" ht="17" customHeight="1" spans="1:3">
      <c r="A118" s="120">
        <v>2136702</v>
      </c>
      <c r="B118" s="97" t="s">
        <v>2189</v>
      </c>
      <c r="C118" s="96">
        <v>0</v>
      </c>
    </row>
    <row r="119" ht="17" customHeight="1" spans="1:3">
      <c r="A119" s="120">
        <v>2136703</v>
      </c>
      <c r="B119" s="97" t="s">
        <v>2193</v>
      </c>
      <c r="C119" s="96">
        <v>0</v>
      </c>
    </row>
    <row r="120" ht="17" customHeight="1" spans="1:3">
      <c r="A120" s="120">
        <v>2136799</v>
      </c>
      <c r="B120" s="97" t="s">
        <v>2194</v>
      </c>
      <c r="C120" s="96">
        <v>0</v>
      </c>
    </row>
    <row r="121" ht="17" customHeight="1" spans="1:3">
      <c r="A121" s="120">
        <v>21369</v>
      </c>
      <c r="B121" s="99" t="s">
        <v>2195</v>
      </c>
      <c r="C121" s="96">
        <f>SUM(C122:C125)</f>
        <v>0</v>
      </c>
    </row>
    <row r="122" ht="17" customHeight="1" spans="1:3">
      <c r="A122" s="120">
        <v>2136901</v>
      </c>
      <c r="B122" s="97" t="s">
        <v>1402</v>
      </c>
      <c r="C122" s="96">
        <v>0</v>
      </c>
    </row>
    <row r="123" ht="17" customHeight="1" spans="1:3">
      <c r="A123" s="120">
        <v>2136902</v>
      </c>
      <c r="B123" s="97" t="s">
        <v>2196</v>
      </c>
      <c r="C123" s="96">
        <v>0</v>
      </c>
    </row>
    <row r="124" ht="17" customHeight="1" spans="1:3">
      <c r="A124" s="120">
        <v>2136903</v>
      </c>
      <c r="B124" s="97" t="s">
        <v>2197</v>
      </c>
      <c r="C124" s="96">
        <v>0</v>
      </c>
    </row>
    <row r="125" ht="17" customHeight="1" spans="1:3">
      <c r="A125" s="120">
        <v>2136999</v>
      </c>
      <c r="B125" s="97" t="s">
        <v>2198</v>
      </c>
      <c r="C125" s="96">
        <v>0</v>
      </c>
    </row>
    <row r="126" ht="17" customHeight="1" spans="1:3">
      <c r="A126" s="120">
        <v>21370</v>
      </c>
      <c r="B126" s="99" t="s">
        <v>2199</v>
      </c>
      <c r="C126" s="96">
        <f>SUM(C127:C128)</f>
        <v>0</v>
      </c>
    </row>
    <row r="127" ht="17" customHeight="1" spans="1:3">
      <c r="A127" s="120">
        <v>2137001</v>
      </c>
      <c r="B127" s="97" t="s">
        <v>2200</v>
      </c>
      <c r="C127" s="96">
        <v>0</v>
      </c>
    </row>
    <row r="128" ht="17" customHeight="1" spans="1:3">
      <c r="A128" s="120">
        <v>2137099</v>
      </c>
      <c r="B128" s="97" t="s">
        <v>2201</v>
      </c>
      <c r="C128" s="96">
        <v>0</v>
      </c>
    </row>
    <row r="129" ht="17" customHeight="1" spans="1:3">
      <c r="A129" s="120">
        <v>21371</v>
      </c>
      <c r="B129" s="99" t="s">
        <v>2202</v>
      </c>
      <c r="C129" s="96">
        <f>SUM(C130:C133)</f>
        <v>0</v>
      </c>
    </row>
    <row r="130" ht="17" customHeight="1" spans="1:3">
      <c r="A130" s="120">
        <v>2137101</v>
      </c>
      <c r="B130" s="97" t="s">
        <v>2203</v>
      </c>
      <c r="C130" s="96">
        <v>0</v>
      </c>
    </row>
    <row r="131" ht="17" customHeight="1" spans="1:3">
      <c r="A131" s="120">
        <v>2137102</v>
      </c>
      <c r="B131" s="97" t="s">
        <v>2204</v>
      </c>
      <c r="C131" s="96">
        <v>0</v>
      </c>
    </row>
    <row r="132" ht="17" customHeight="1" spans="1:3">
      <c r="A132" s="120">
        <v>2137103</v>
      </c>
      <c r="B132" s="97" t="s">
        <v>2205</v>
      </c>
      <c r="C132" s="96">
        <v>0</v>
      </c>
    </row>
    <row r="133" ht="17" customHeight="1" spans="1:3">
      <c r="A133" s="120">
        <v>2137199</v>
      </c>
      <c r="B133" s="97" t="s">
        <v>2206</v>
      </c>
      <c r="C133" s="96">
        <v>0</v>
      </c>
    </row>
    <row r="134" ht="17" customHeight="1" spans="1:3">
      <c r="A134" s="120">
        <v>214</v>
      </c>
      <c r="B134" s="99" t="s">
        <v>1431</v>
      </c>
      <c r="C134" s="96">
        <f>SUM(C135,C140,C145,C154,C161,C170,C173,C176)</f>
        <v>0</v>
      </c>
    </row>
    <row r="135" ht="17" customHeight="1" spans="1:3">
      <c r="A135" s="120">
        <v>21460</v>
      </c>
      <c r="B135" s="99" t="s">
        <v>2207</v>
      </c>
      <c r="C135" s="96">
        <f>SUM(C136:C139)</f>
        <v>0</v>
      </c>
    </row>
    <row r="136" ht="17" customHeight="1" spans="1:3">
      <c r="A136" s="120">
        <v>2146001</v>
      </c>
      <c r="B136" s="97" t="s">
        <v>1433</v>
      </c>
      <c r="C136" s="96">
        <v>0</v>
      </c>
    </row>
    <row r="137" ht="17" customHeight="1" spans="1:3">
      <c r="A137" s="120">
        <v>2146002</v>
      </c>
      <c r="B137" s="97" t="s">
        <v>1434</v>
      </c>
      <c r="C137" s="96">
        <v>0</v>
      </c>
    </row>
    <row r="138" ht="17" customHeight="1" spans="1:3">
      <c r="A138" s="120">
        <v>2146003</v>
      </c>
      <c r="B138" s="97" t="s">
        <v>2208</v>
      </c>
      <c r="C138" s="96">
        <v>0</v>
      </c>
    </row>
    <row r="139" ht="17" customHeight="1" spans="1:3">
      <c r="A139" s="120">
        <v>2146099</v>
      </c>
      <c r="B139" s="97" t="s">
        <v>2209</v>
      </c>
      <c r="C139" s="96">
        <v>0</v>
      </c>
    </row>
    <row r="140" ht="17" customHeight="1" spans="1:3">
      <c r="A140" s="120">
        <v>21462</v>
      </c>
      <c r="B140" s="99" t="s">
        <v>2210</v>
      </c>
      <c r="C140" s="96">
        <f>SUM(C141:C144)</f>
        <v>0</v>
      </c>
    </row>
    <row r="141" ht="17" customHeight="1" spans="1:3">
      <c r="A141" s="120">
        <v>2146201</v>
      </c>
      <c r="B141" s="97" t="s">
        <v>2208</v>
      </c>
      <c r="C141" s="96">
        <v>0</v>
      </c>
    </row>
    <row r="142" ht="17" customHeight="1" spans="1:3">
      <c r="A142" s="120">
        <v>2146202</v>
      </c>
      <c r="B142" s="97" t="s">
        <v>2211</v>
      </c>
      <c r="C142" s="96">
        <v>0</v>
      </c>
    </row>
    <row r="143" ht="17" customHeight="1" spans="1:3">
      <c r="A143" s="120">
        <v>2146203</v>
      </c>
      <c r="B143" s="97" t="s">
        <v>2212</v>
      </c>
      <c r="C143" s="96">
        <v>0</v>
      </c>
    </row>
    <row r="144" ht="17" customHeight="1" spans="1:3">
      <c r="A144" s="120">
        <v>2146299</v>
      </c>
      <c r="B144" s="97" t="s">
        <v>2213</v>
      </c>
      <c r="C144" s="96">
        <v>0</v>
      </c>
    </row>
    <row r="145" ht="17" customHeight="1" spans="1:3">
      <c r="A145" s="120">
        <v>21464</v>
      </c>
      <c r="B145" s="99" t="s">
        <v>2214</v>
      </c>
      <c r="C145" s="96">
        <f>SUM(C146:C153)</f>
        <v>0</v>
      </c>
    </row>
    <row r="146" ht="17" customHeight="1" spans="1:3">
      <c r="A146" s="120">
        <v>2146401</v>
      </c>
      <c r="B146" s="97" t="s">
        <v>2215</v>
      </c>
      <c r="C146" s="96">
        <v>0</v>
      </c>
    </row>
    <row r="147" ht="17" customHeight="1" spans="1:3">
      <c r="A147" s="120">
        <v>2146402</v>
      </c>
      <c r="B147" s="97" t="s">
        <v>2216</v>
      </c>
      <c r="C147" s="96">
        <v>0</v>
      </c>
    </row>
    <row r="148" ht="17" customHeight="1" spans="1:3">
      <c r="A148" s="120">
        <v>2146403</v>
      </c>
      <c r="B148" s="97" t="s">
        <v>2217</v>
      </c>
      <c r="C148" s="96">
        <v>0</v>
      </c>
    </row>
    <row r="149" ht="17" customHeight="1" spans="1:3">
      <c r="A149" s="120">
        <v>2146404</v>
      </c>
      <c r="B149" s="97" t="s">
        <v>2218</v>
      </c>
      <c r="C149" s="96">
        <v>0</v>
      </c>
    </row>
    <row r="150" ht="17" customHeight="1" spans="1:3">
      <c r="A150" s="120">
        <v>2146405</v>
      </c>
      <c r="B150" s="97" t="s">
        <v>2219</v>
      </c>
      <c r="C150" s="96">
        <v>0</v>
      </c>
    </row>
    <row r="151" ht="17" customHeight="1" spans="1:3">
      <c r="A151" s="120">
        <v>2146406</v>
      </c>
      <c r="B151" s="97" t="s">
        <v>2220</v>
      </c>
      <c r="C151" s="96">
        <v>0</v>
      </c>
    </row>
    <row r="152" ht="17" customHeight="1" spans="1:3">
      <c r="A152" s="120">
        <v>2146407</v>
      </c>
      <c r="B152" s="97" t="s">
        <v>2221</v>
      </c>
      <c r="C152" s="96">
        <v>0</v>
      </c>
    </row>
    <row r="153" ht="17" customHeight="1" spans="1:3">
      <c r="A153" s="120">
        <v>2146499</v>
      </c>
      <c r="B153" s="97" t="s">
        <v>2222</v>
      </c>
      <c r="C153" s="96">
        <v>0</v>
      </c>
    </row>
    <row r="154" ht="17" customHeight="1" spans="1:3">
      <c r="A154" s="120">
        <v>21468</v>
      </c>
      <c r="B154" s="99" t="s">
        <v>2223</v>
      </c>
      <c r="C154" s="96">
        <f>SUM(C155:C160)</f>
        <v>0</v>
      </c>
    </row>
    <row r="155" ht="17" customHeight="1" spans="1:3">
      <c r="A155" s="120">
        <v>2146801</v>
      </c>
      <c r="B155" s="97" t="s">
        <v>2224</v>
      </c>
      <c r="C155" s="96">
        <v>0</v>
      </c>
    </row>
    <row r="156" ht="17" customHeight="1" spans="1:3">
      <c r="A156" s="120">
        <v>2146802</v>
      </c>
      <c r="B156" s="97" t="s">
        <v>2225</v>
      </c>
      <c r="C156" s="96">
        <v>0</v>
      </c>
    </row>
    <row r="157" ht="17" customHeight="1" spans="1:3">
      <c r="A157" s="120">
        <v>2146803</v>
      </c>
      <c r="B157" s="97" t="s">
        <v>2226</v>
      </c>
      <c r="C157" s="96">
        <v>0</v>
      </c>
    </row>
    <row r="158" ht="17" customHeight="1" spans="1:3">
      <c r="A158" s="120">
        <v>2146804</v>
      </c>
      <c r="B158" s="97" t="s">
        <v>2227</v>
      </c>
      <c r="C158" s="96">
        <v>0</v>
      </c>
    </row>
    <row r="159" ht="17" customHeight="1" spans="1:3">
      <c r="A159" s="120">
        <v>2146805</v>
      </c>
      <c r="B159" s="97" t="s">
        <v>2228</v>
      </c>
      <c r="C159" s="96">
        <v>0</v>
      </c>
    </row>
    <row r="160" ht="17" customHeight="1" spans="1:3">
      <c r="A160" s="120">
        <v>2146899</v>
      </c>
      <c r="B160" s="97" t="s">
        <v>2229</v>
      </c>
      <c r="C160" s="96">
        <v>0</v>
      </c>
    </row>
    <row r="161" ht="17" customHeight="1" spans="1:3">
      <c r="A161" s="120">
        <v>21469</v>
      </c>
      <c r="B161" s="99" t="s">
        <v>2230</v>
      </c>
      <c r="C161" s="96">
        <f>SUM(C162:C169)</f>
        <v>0</v>
      </c>
    </row>
    <row r="162" ht="17" customHeight="1" spans="1:3">
      <c r="A162" s="120">
        <v>2146901</v>
      </c>
      <c r="B162" s="97" t="s">
        <v>2231</v>
      </c>
      <c r="C162" s="96">
        <v>0</v>
      </c>
    </row>
    <row r="163" ht="17" customHeight="1" spans="1:3">
      <c r="A163" s="120">
        <v>2146902</v>
      </c>
      <c r="B163" s="97" t="s">
        <v>1460</v>
      </c>
      <c r="C163" s="96">
        <v>0</v>
      </c>
    </row>
    <row r="164" ht="17" customHeight="1" spans="1:3">
      <c r="A164" s="120">
        <v>2146903</v>
      </c>
      <c r="B164" s="97" t="s">
        <v>2232</v>
      </c>
      <c r="C164" s="96">
        <v>0</v>
      </c>
    </row>
    <row r="165" ht="17" customHeight="1" spans="1:3">
      <c r="A165" s="120">
        <v>2146904</v>
      </c>
      <c r="B165" s="97" t="s">
        <v>2233</v>
      </c>
      <c r="C165" s="96">
        <v>0</v>
      </c>
    </row>
    <row r="166" ht="17" customHeight="1" spans="1:3">
      <c r="A166" s="120">
        <v>2146906</v>
      </c>
      <c r="B166" s="97" t="s">
        <v>2234</v>
      </c>
      <c r="C166" s="96">
        <v>0</v>
      </c>
    </row>
    <row r="167" ht="17" customHeight="1" spans="1:3">
      <c r="A167" s="120">
        <v>2146907</v>
      </c>
      <c r="B167" s="97" t="s">
        <v>2235</v>
      </c>
      <c r="C167" s="96">
        <v>0</v>
      </c>
    </row>
    <row r="168" ht="17" customHeight="1" spans="1:3">
      <c r="A168" s="120">
        <v>2146908</v>
      </c>
      <c r="B168" s="97" t="s">
        <v>2236</v>
      </c>
      <c r="C168" s="96">
        <v>0</v>
      </c>
    </row>
    <row r="169" ht="17" customHeight="1" spans="1:3">
      <c r="A169" s="120">
        <v>2146999</v>
      </c>
      <c r="B169" s="97" t="s">
        <v>2237</v>
      </c>
      <c r="C169" s="96">
        <v>0</v>
      </c>
    </row>
    <row r="170" ht="17" customHeight="1" spans="1:3">
      <c r="A170" s="120">
        <v>21470</v>
      </c>
      <c r="B170" s="99" t="s">
        <v>2238</v>
      </c>
      <c r="C170" s="96">
        <f>SUM(C171:C172)</f>
        <v>0</v>
      </c>
    </row>
    <row r="171" ht="17" customHeight="1" spans="1:3">
      <c r="A171" s="120">
        <v>2147001</v>
      </c>
      <c r="B171" s="97" t="s">
        <v>2239</v>
      </c>
      <c r="C171" s="96">
        <v>0</v>
      </c>
    </row>
    <row r="172" ht="17" customHeight="1" spans="1:3">
      <c r="A172" s="120">
        <v>2147099</v>
      </c>
      <c r="B172" s="97" t="s">
        <v>2240</v>
      </c>
      <c r="C172" s="96">
        <v>0</v>
      </c>
    </row>
    <row r="173" ht="17" customHeight="1" spans="1:3">
      <c r="A173" s="120">
        <v>21471</v>
      </c>
      <c r="B173" s="99" t="s">
        <v>2241</v>
      </c>
      <c r="C173" s="96">
        <f>SUM(C174:C175)</f>
        <v>0</v>
      </c>
    </row>
    <row r="174" ht="17" customHeight="1" spans="1:3">
      <c r="A174" s="120">
        <v>2147101</v>
      </c>
      <c r="B174" s="97" t="s">
        <v>2239</v>
      </c>
      <c r="C174" s="96">
        <v>0</v>
      </c>
    </row>
    <row r="175" ht="17" customHeight="1" spans="1:3">
      <c r="A175" s="120">
        <v>2147199</v>
      </c>
      <c r="B175" s="97" t="s">
        <v>2242</v>
      </c>
      <c r="C175" s="96">
        <v>0</v>
      </c>
    </row>
    <row r="176" ht="17" customHeight="1" spans="1:3">
      <c r="A176" s="120">
        <v>21472</v>
      </c>
      <c r="B176" s="99" t="s">
        <v>2243</v>
      </c>
      <c r="C176" s="96">
        <v>0</v>
      </c>
    </row>
    <row r="177" ht="17" customHeight="1" spans="1:3">
      <c r="A177" s="120">
        <v>215</v>
      </c>
      <c r="B177" s="99" t="s">
        <v>1476</v>
      </c>
      <c r="C177" s="96">
        <f>C178</f>
        <v>0</v>
      </c>
    </row>
    <row r="178" ht="17" customHeight="1" spans="1:3">
      <c r="A178" s="120">
        <v>21562</v>
      </c>
      <c r="B178" s="99" t="s">
        <v>2244</v>
      </c>
      <c r="C178" s="96">
        <f>SUM(C179:C181)</f>
        <v>0</v>
      </c>
    </row>
    <row r="179" ht="17" customHeight="1" spans="1:3">
      <c r="A179" s="120">
        <v>2156201</v>
      </c>
      <c r="B179" s="97" t="s">
        <v>2245</v>
      </c>
      <c r="C179" s="96">
        <v>0</v>
      </c>
    </row>
    <row r="180" ht="17" customHeight="1" spans="1:3">
      <c r="A180" s="120">
        <v>2156202</v>
      </c>
      <c r="B180" s="97" t="s">
        <v>2246</v>
      </c>
      <c r="C180" s="96">
        <v>0</v>
      </c>
    </row>
    <row r="181" ht="17" customHeight="1" spans="1:3">
      <c r="A181" s="120">
        <v>2156299</v>
      </c>
      <c r="B181" s="97" t="s">
        <v>2247</v>
      </c>
      <c r="C181" s="96">
        <v>0</v>
      </c>
    </row>
    <row r="182" ht="17" customHeight="1" spans="1:3">
      <c r="A182" s="120">
        <v>217</v>
      </c>
      <c r="B182" s="99" t="s">
        <v>1534</v>
      </c>
      <c r="C182" s="96">
        <f>C183</f>
        <v>0</v>
      </c>
    </row>
    <row r="183" ht="17" customHeight="1" spans="1:3">
      <c r="A183" s="120">
        <v>21704</v>
      </c>
      <c r="B183" s="99" t="s">
        <v>1554</v>
      </c>
      <c r="C183" s="96">
        <f>SUM(C184:C185)</f>
        <v>0</v>
      </c>
    </row>
    <row r="184" ht="17" customHeight="1" spans="1:3">
      <c r="A184" s="120">
        <v>2170402</v>
      </c>
      <c r="B184" s="97" t="s">
        <v>2248</v>
      </c>
      <c r="C184" s="96">
        <v>0</v>
      </c>
    </row>
    <row r="185" ht="17" customHeight="1" spans="1:3">
      <c r="A185" s="120">
        <v>2170403</v>
      </c>
      <c r="B185" s="97" t="s">
        <v>2249</v>
      </c>
      <c r="C185" s="96">
        <v>0</v>
      </c>
    </row>
    <row r="186" ht="17" customHeight="1" spans="1:3">
      <c r="A186" s="120">
        <v>229</v>
      </c>
      <c r="B186" s="99" t="s">
        <v>1780</v>
      </c>
      <c r="C186" s="96">
        <f>SUM(C187,C191,C200:C201)</f>
        <v>37918</v>
      </c>
    </row>
    <row r="187" ht="17" customHeight="1" spans="1:3">
      <c r="A187" s="120">
        <v>22904</v>
      </c>
      <c r="B187" s="99" t="s">
        <v>2250</v>
      </c>
      <c r="C187" s="96">
        <f>SUM(C188:C190)</f>
        <v>37400</v>
      </c>
    </row>
    <row r="188" ht="17" customHeight="1" spans="1:3">
      <c r="A188" s="120">
        <v>2290401</v>
      </c>
      <c r="B188" s="97" t="s">
        <v>2251</v>
      </c>
      <c r="C188" s="96">
        <v>0</v>
      </c>
    </row>
    <row r="189" ht="17" customHeight="1" spans="1:3">
      <c r="A189" s="120">
        <v>2290402</v>
      </c>
      <c r="B189" s="97" t="s">
        <v>2252</v>
      </c>
      <c r="C189" s="96">
        <v>37400</v>
      </c>
    </row>
    <row r="190" ht="17" customHeight="1" spans="1:3">
      <c r="A190" s="120">
        <v>2290403</v>
      </c>
      <c r="B190" s="97" t="s">
        <v>2253</v>
      </c>
      <c r="C190" s="96">
        <v>0</v>
      </c>
    </row>
    <row r="191" ht="17" customHeight="1" spans="1:3">
      <c r="A191" s="120">
        <v>22908</v>
      </c>
      <c r="B191" s="99" t="s">
        <v>2254</v>
      </c>
      <c r="C191" s="96">
        <f>SUM(C192:C199)</f>
        <v>0</v>
      </c>
    </row>
    <row r="192" ht="17" customHeight="1" spans="1:3">
      <c r="A192" s="120">
        <v>2290802</v>
      </c>
      <c r="B192" s="97" t="s">
        <v>2255</v>
      </c>
      <c r="C192" s="96">
        <v>0</v>
      </c>
    </row>
    <row r="193" ht="17" customHeight="1" spans="1:3">
      <c r="A193" s="120">
        <v>2290803</v>
      </c>
      <c r="B193" s="97" t="s">
        <v>2256</v>
      </c>
      <c r="C193" s="96">
        <v>0</v>
      </c>
    </row>
    <row r="194" ht="17" customHeight="1" spans="1:3">
      <c r="A194" s="120">
        <v>2290804</v>
      </c>
      <c r="B194" s="97" t="s">
        <v>2257</v>
      </c>
      <c r="C194" s="96">
        <v>0</v>
      </c>
    </row>
    <row r="195" ht="17" customHeight="1" spans="1:3">
      <c r="A195" s="120">
        <v>2290805</v>
      </c>
      <c r="B195" s="97" t="s">
        <v>2258</v>
      </c>
      <c r="C195" s="96">
        <v>0</v>
      </c>
    </row>
    <row r="196" ht="17" customHeight="1" spans="1:3">
      <c r="A196" s="120">
        <v>2290806</v>
      </c>
      <c r="B196" s="97" t="s">
        <v>2259</v>
      </c>
      <c r="C196" s="96">
        <v>0</v>
      </c>
    </row>
    <row r="197" ht="17" customHeight="1" spans="1:3">
      <c r="A197" s="120">
        <v>2290807</v>
      </c>
      <c r="B197" s="97" t="s">
        <v>2260</v>
      </c>
      <c r="C197" s="96">
        <v>0</v>
      </c>
    </row>
    <row r="198" ht="17" customHeight="1" spans="1:3">
      <c r="A198" s="120">
        <v>2290808</v>
      </c>
      <c r="B198" s="97" t="s">
        <v>2261</v>
      </c>
      <c r="C198" s="96">
        <v>0</v>
      </c>
    </row>
    <row r="199" ht="17" customHeight="1" spans="1:3">
      <c r="A199" s="120">
        <v>2290899</v>
      </c>
      <c r="B199" s="97" t="s">
        <v>2262</v>
      </c>
      <c r="C199" s="96">
        <v>0</v>
      </c>
    </row>
    <row r="200" ht="17" customHeight="1" spans="1:3">
      <c r="A200" s="120">
        <v>22909</v>
      </c>
      <c r="B200" s="99" t="s">
        <v>2263</v>
      </c>
      <c r="C200" s="96">
        <v>0</v>
      </c>
    </row>
    <row r="201" ht="17" customHeight="1" spans="1:3">
      <c r="A201" s="120">
        <v>22960</v>
      </c>
      <c r="B201" s="99" t="s">
        <v>2264</v>
      </c>
      <c r="C201" s="96">
        <f>SUM(C202:C212)</f>
        <v>518</v>
      </c>
    </row>
    <row r="202" ht="17" customHeight="1" spans="1:3">
      <c r="A202" s="120">
        <v>2296001</v>
      </c>
      <c r="B202" s="97" t="s">
        <v>2265</v>
      </c>
      <c r="C202" s="96">
        <v>0</v>
      </c>
    </row>
    <row r="203" ht="17" customHeight="1" spans="1:3">
      <c r="A203" s="120">
        <v>2296002</v>
      </c>
      <c r="B203" s="97" t="s">
        <v>2266</v>
      </c>
      <c r="C203" s="96">
        <v>206</v>
      </c>
    </row>
    <row r="204" ht="17" customHeight="1" spans="1:3">
      <c r="A204" s="120">
        <v>2296003</v>
      </c>
      <c r="B204" s="97" t="s">
        <v>2267</v>
      </c>
      <c r="C204" s="96">
        <v>201</v>
      </c>
    </row>
    <row r="205" ht="17" customHeight="1" spans="1:3">
      <c r="A205" s="120">
        <v>2296004</v>
      </c>
      <c r="B205" s="97" t="s">
        <v>2268</v>
      </c>
      <c r="C205" s="96">
        <v>18</v>
      </c>
    </row>
    <row r="206" ht="17" customHeight="1" spans="1:3">
      <c r="A206" s="120">
        <v>2296005</v>
      </c>
      <c r="B206" s="97" t="s">
        <v>2269</v>
      </c>
      <c r="C206" s="96">
        <v>0</v>
      </c>
    </row>
    <row r="207" ht="17" customHeight="1" spans="1:3">
      <c r="A207" s="120">
        <v>2296006</v>
      </c>
      <c r="B207" s="97" t="s">
        <v>2270</v>
      </c>
      <c r="C207" s="96">
        <v>53</v>
      </c>
    </row>
    <row r="208" ht="17" customHeight="1" spans="1:3">
      <c r="A208" s="120">
        <v>2296010</v>
      </c>
      <c r="B208" s="97" t="s">
        <v>2271</v>
      </c>
      <c r="C208" s="96">
        <v>0</v>
      </c>
    </row>
    <row r="209" ht="17" customHeight="1" spans="1:3">
      <c r="A209" s="120">
        <v>2296011</v>
      </c>
      <c r="B209" s="97" t="s">
        <v>2272</v>
      </c>
      <c r="C209" s="96">
        <v>0</v>
      </c>
    </row>
    <row r="210" ht="17" customHeight="1" spans="1:3">
      <c r="A210" s="120">
        <v>2296012</v>
      </c>
      <c r="B210" s="97" t="s">
        <v>2273</v>
      </c>
      <c r="C210" s="96">
        <v>0</v>
      </c>
    </row>
    <row r="211" ht="17" customHeight="1" spans="1:3">
      <c r="A211" s="120">
        <v>2296013</v>
      </c>
      <c r="B211" s="97" t="s">
        <v>2274</v>
      </c>
      <c r="C211" s="96">
        <v>40</v>
      </c>
    </row>
    <row r="212" ht="17" customHeight="1" spans="1:3">
      <c r="A212" s="120">
        <v>2296099</v>
      </c>
      <c r="B212" s="97" t="s">
        <v>2275</v>
      </c>
      <c r="C212" s="96">
        <v>0</v>
      </c>
    </row>
    <row r="213" ht="17" customHeight="1" spans="1:3">
      <c r="A213" s="120">
        <v>232</v>
      </c>
      <c r="B213" s="99" t="s">
        <v>1705</v>
      </c>
      <c r="C213" s="96">
        <f>C214</f>
        <v>3731</v>
      </c>
    </row>
    <row r="214" ht="17" customHeight="1" spans="1:3">
      <c r="A214" s="120">
        <v>23204</v>
      </c>
      <c r="B214" s="99" t="s">
        <v>2276</v>
      </c>
      <c r="C214" s="96">
        <f>SUM(C215:C229)</f>
        <v>3731</v>
      </c>
    </row>
    <row r="215" ht="17" customHeight="1" spans="1:3">
      <c r="A215" s="120">
        <v>2320401</v>
      </c>
      <c r="B215" s="97" t="s">
        <v>2277</v>
      </c>
      <c r="C215" s="96">
        <v>0</v>
      </c>
    </row>
    <row r="216" ht="17" customHeight="1" spans="1:3">
      <c r="A216" s="120">
        <v>2320405</v>
      </c>
      <c r="B216" s="97" t="s">
        <v>2278</v>
      </c>
      <c r="C216" s="96">
        <v>0</v>
      </c>
    </row>
    <row r="217" ht="17" customHeight="1" spans="1:3">
      <c r="A217" s="120">
        <v>2320411</v>
      </c>
      <c r="B217" s="97" t="s">
        <v>2279</v>
      </c>
      <c r="C217" s="96">
        <v>0</v>
      </c>
    </row>
    <row r="218" ht="17" customHeight="1" spans="1:3">
      <c r="A218" s="120">
        <v>2320413</v>
      </c>
      <c r="B218" s="97" t="s">
        <v>2280</v>
      </c>
      <c r="C218" s="96">
        <v>0</v>
      </c>
    </row>
    <row r="219" ht="17" customHeight="1" spans="1:3">
      <c r="A219" s="120">
        <v>2320414</v>
      </c>
      <c r="B219" s="97" t="s">
        <v>2281</v>
      </c>
      <c r="C219" s="96">
        <v>0</v>
      </c>
    </row>
    <row r="220" ht="17" customHeight="1" spans="1:3">
      <c r="A220" s="120">
        <v>2320416</v>
      </c>
      <c r="B220" s="97" t="s">
        <v>2282</v>
      </c>
      <c r="C220" s="96">
        <v>0</v>
      </c>
    </row>
    <row r="221" ht="17" customHeight="1" spans="1:3">
      <c r="A221" s="120">
        <v>2320417</v>
      </c>
      <c r="B221" s="97" t="s">
        <v>2283</v>
      </c>
      <c r="C221" s="96">
        <v>0</v>
      </c>
    </row>
    <row r="222" ht="17" customHeight="1" spans="1:3">
      <c r="A222" s="120">
        <v>2320418</v>
      </c>
      <c r="B222" s="97" t="s">
        <v>2284</v>
      </c>
      <c r="C222" s="96">
        <v>0</v>
      </c>
    </row>
    <row r="223" ht="17" customHeight="1" spans="1:3">
      <c r="A223" s="120">
        <v>2320419</v>
      </c>
      <c r="B223" s="97" t="s">
        <v>2285</v>
      </c>
      <c r="C223" s="96">
        <v>0</v>
      </c>
    </row>
    <row r="224" ht="17" customHeight="1" spans="1:3">
      <c r="A224" s="120">
        <v>2320420</v>
      </c>
      <c r="B224" s="97" t="s">
        <v>2286</v>
      </c>
      <c r="C224" s="96">
        <v>0</v>
      </c>
    </row>
    <row r="225" ht="17" customHeight="1" spans="1:3">
      <c r="A225" s="120">
        <v>2320431</v>
      </c>
      <c r="B225" s="97" t="s">
        <v>2287</v>
      </c>
      <c r="C225" s="96">
        <v>0</v>
      </c>
    </row>
    <row r="226" ht="17" customHeight="1" spans="1:3">
      <c r="A226" s="120">
        <v>2320432</v>
      </c>
      <c r="B226" s="97" t="s">
        <v>2288</v>
      </c>
      <c r="C226" s="96">
        <v>0</v>
      </c>
    </row>
    <row r="227" ht="17" customHeight="1" spans="1:3">
      <c r="A227" s="120">
        <v>2320433</v>
      </c>
      <c r="B227" s="97" t="s">
        <v>2289</v>
      </c>
      <c r="C227" s="96">
        <v>0</v>
      </c>
    </row>
    <row r="228" ht="17" customHeight="1" spans="1:3">
      <c r="A228" s="120">
        <v>2320498</v>
      </c>
      <c r="B228" s="97" t="s">
        <v>2290</v>
      </c>
      <c r="C228" s="96">
        <v>3731</v>
      </c>
    </row>
    <row r="229" ht="17" customHeight="1" spans="1:3">
      <c r="A229" s="120">
        <v>2320499</v>
      </c>
      <c r="B229" s="97" t="s">
        <v>2291</v>
      </c>
      <c r="C229" s="96">
        <v>0</v>
      </c>
    </row>
    <row r="230" ht="17" customHeight="1" spans="1:3">
      <c r="A230" s="120">
        <v>233</v>
      </c>
      <c r="B230" s="99" t="s">
        <v>1717</v>
      </c>
      <c r="C230" s="96">
        <f>C231</f>
        <v>0</v>
      </c>
    </row>
    <row r="231" ht="17" customHeight="1" spans="1:3">
      <c r="A231" s="120">
        <v>23304</v>
      </c>
      <c r="B231" s="99" t="s">
        <v>2292</v>
      </c>
      <c r="C231" s="96">
        <f>SUM(C232:C246)</f>
        <v>0</v>
      </c>
    </row>
    <row r="232" ht="17" customHeight="1" spans="1:3">
      <c r="A232" s="120">
        <v>2330401</v>
      </c>
      <c r="B232" s="97" t="s">
        <v>2293</v>
      </c>
      <c r="C232" s="96">
        <v>0</v>
      </c>
    </row>
    <row r="233" ht="17" customHeight="1" spans="1:3">
      <c r="A233" s="120">
        <v>2330405</v>
      </c>
      <c r="B233" s="97" t="s">
        <v>2294</v>
      </c>
      <c r="C233" s="96">
        <v>0</v>
      </c>
    </row>
    <row r="234" ht="17" customHeight="1" spans="1:3">
      <c r="A234" s="120">
        <v>2330411</v>
      </c>
      <c r="B234" s="97" t="s">
        <v>2295</v>
      </c>
      <c r="C234" s="96">
        <v>0</v>
      </c>
    </row>
    <row r="235" ht="17" customHeight="1" spans="1:3">
      <c r="A235" s="120">
        <v>2330413</v>
      </c>
      <c r="B235" s="97" t="s">
        <v>2296</v>
      </c>
      <c r="C235" s="96">
        <v>0</v>
      </c>
    </row>
    <row r="236" ht="17" customHeight="1" spans="1:3">
      <c r="A236" s="120">
        <v>2330414</v>
      </c>
      <c r="B236" s="97" t="s">
        <v>2297</v>
      </c>
      <c r="C236" s="96">
        <v>0</v>
      </c>
    </row>
    <row r="237" ht="17" customHeight="1" spans="1:3">
      <c r="A237" s="120">
        <v>2330416</v>
      </c>
      <c r="B237" s="97" t="s">
        <v>2298</v>
      </c>
      <c r="C237" s="96">
        <v>0</v>
      </c>
    </row>
    <row r="238" ht="17" customHeight="1" spans="1:3">
      <c r="A238" s="120">
        <v>2330417</v>
      </c>
      <c r="B238" s="97" t="s">
        <v>2299</v>
      </c>
      <c r="C238" s="96">
        <v>0</v>
      </c>
    </row>
    <row r="239" ht="17" customHeight="1" spans="1:3">
      <c r="A239" s="120">
        <v>2330418</v>
      </c>
      <c r="B239" s="97" t="s">
        <v>2300</v>
      </c>
      <c r="C239" s="96">
        <v>0</v>
      </c>
    </row>
    <row r="240" ht="17" customHeight="1" spans="1:3">
      <c r="A240" s="120">
        <v>2330419</v>
      </c>
      <c r="B240" s="97" t="s">
        <v>2301</v>
      </c>
      <c r="C240" s="96">
        <v>0</v>
      </c>
    </row>
    <row r="241" ht="17" customHeight="1" spans="1:3">
      <c r="A241" s="120">
        <v>2330420</v>
      </c>
      <c r="B241" s="97" t="s">
        <v>2302</v>
      </c>
      <c r="C241" s="96">
        <v>0</v>
      </c>
    </row>
    <row r="242" ht="17" customHeight="1" spans="1:3">
      <c r="A242" s="120">
        <v>2330431</v>
      </c>
      <c r="B242" s="97" t="s">
        <v>2303</v>
      </c>
      <c r="C242" s="96">
        <v>0</v>
      </c>
    </row>
    <row r="243" ht="17" customHeight="1" spans="1:3">
      <c r="A243" s="120">
        <v>2330432</v>
      </c>
      <c r="B243" s="97" t="s">
        <v>2304</v>
      </c>
      <c r="C243" s="96">
        <v>0</v>
      </c>
    </row>
    <row r="244" ht="17" customHeight="1" spans="1:3">
      <c r="A244" s="120">
        <v>2330433</v>
      </c>
      <c r="B244" s="97" t="s">
        <v>2305</v>
      </c>
      <c r="C244" s="96">
        <v>0</v>
      </c>
    </row>
    <row r="245" ht="17" customHeight="1" spans="1:3">
      <c r="A245" s="120">
        <v>2330498</v>
      </c>
      <c r="B245" s="97" t="s">
        <v>2306</v>
      </c>
      <c r="C245" s="96">
        <v>0</v>
      </c>
    </row>
    <row r="246" ht="17" customHeight="1" spans="1:3">
      <c r="A246" s="120">
        <v>2330499</v>
      </c>
      <c r="B246" s="97" t="s">
        <v>2307</v>
      </c>
      <c r="C246" s="96">
        <v>0</v>
      </c>
    </row>
    <row r="247" ht="17" customHeight="1" spans="1:3">
      <c r="A247" s="120">
        <v>234</v>
      </c>
      <c r="B247" s="131" t="s">
        <v>2308</v>
      </c>
      <c r="C247" s="96">
        <f>SUM(C248,C261)</f>
        <v>27</v>
      </c>
    </row>
    <row r="248" ht="17" customHeight="1" spans="1:3">
      <c r="A248" s="120">
        <v>23401</v>
      </c>
      <c r="B248" s="131" t="s">
        <v>1743</v>
      </c>
      <c r="C248" s="96">
        <f>SUM(C249:C260)</f>
        <v>0</v>
      </c>
    </row>
    <row r="249" ht="17" customHeight="1" spans="1:3">
      <c r="A249" s="120">
        <v>2340101</v>
      </c>
      <c r="B249" s="120" t="s">
        <v>2309</v>
      </c>
      <c r="C249" s="96">
        <v>0</v>
      </c>
    </row>
    <row r="250" ht="17" customHeight="1" spans="1:3">
      <c r="A250" s="120">
        <v>2340102</v>
      </c>
      <c r="B250" s="120" t="s">
        <v>2310</v>
      </c>
      <c r="C250" s="96">
        <v>0</v>
      </c>
    </row>
    <row r="251" ht="17" customHeight="1" spans="1:3">
      <c r="A251" s="120">
        <v>2340103</v>
      </c>
      <c r="B251" s="120" t="s">
        <v>2311</v>
      </c>
      <c r="C251" s="96">
        <v>0</v>
      </c>
    </row>
    <row r="252" ht="17" customHeight="1" spans="1:3">
      <c r="A252" s="120">
        <v>2340104</v>
      </c>
      <c r="B252" s="120" t="s">
        <v>2312</v>
      </c>
      <c r="C252" s="96">
        <v>0</v>
      </c>
    </row>
    <row r="253" ht="17" customHeight="1" spans="1:3">
      <c r="A253" s="120">
        <v>2340105</v>
      </c>
      <c r="B253" s="120" t="s">
        <v>2313</v>
      </c>
      <c r="C253" s="96">
        <v>0</v>
      </c>
    </row>
    <row r="254" ht="17" customHeight="1" spans="1:3">
      <c r="A254" s="120">
        <v>2340106</v>
      </c>
      <c r="B254" s="120" t="s">
        <v>2314</v>
      </c>
      <c r="C254" s="96">
        <v>0</v>
      </c>
    </row>
    <row r="255" ht="17" customHeight="1" spans="1:3">
      <c r="A255" s="120">
        <v>2340107</v>
      </c>
      <c r="B255" s="120" t="s">
        <v>2315</v>
      </c>
      <c r="C255" s="96">
        <v>0</v>
      </c>
    </row>
    <row r="256" ht="17" customHeight="1" spans="1:3">
      <c r="A256" s="120">
        <v>2340108</v>
      </c>
      <c r="B256" s="120" t="s">
        <v>2316</v>
      </c>
      <c r="C256" s="96">
        <v>0</v>
      </c>
    </row>
    <row r="257" ht="17" customHeight="1" spans="1:3">
      <c r="A257" s="120">
        <v>2340109</v>
      </c>
      <c r="B257" s="120" t="s">
        <v>2317</v>
      </c>
      <c r="C257" s="96">
        <v>0</v>
      </c>
    </row>
    <row r="258" ht="17" customHeight="1" spans="1:3">
      <c r="A258" s="120">
        <v>2340110</v>
      </c>
      <c r="B258" s="120" t="s">
        <v>2318</v>
      </c>
      <c r="C258" s="96">
        <v>0</v>
      </c>
    </row>
    <row r="259" ht="17" customHeight="1" spans="1:3">
      <c r="A259" s="120">
        <v>2340111</v>
      </c>
      <c r="B259" s="120" t="s">
        <v>2319</v>
      </c>
      <c r="C259" s="96">
        <v>0</v>
      </c>
    </row>
    <row r="260" ht="17" customHeight="1" spans="1:3">
      <c r="A260" s="120">
        <v>2340199</v>
      </c>
      <c r="B260" s="120" t="s">
        <v>2320</v>
      </c>
      <c r="C260" s="96">
        <v>0</v>
      </c>
    </row>
    <row r="261" ht="17" customHeight="1" spans="1:3">
      <c r="A261" s="120">
        <v>23402</v>
      </c>
      <c r="B261" s="131" t="s">
        <v>2321</v>
      </c>
      <c r="C261" s="96">
        <f>SUM(C262:C267)</f>
        <v>27</v>
      </c>
    </row>
    <row r="262" ht="17" customHeight="1" spans="1:3">
      <c r="A262" s="120">
        <v>2340201</v>
      </c>
      <c r="B262" s="120" t="s">
        <v>1513</v>
      </c>
      <c r="C262" s="96">
        <v>0</v>
      </c>
    </row>
    <row r="263" ht="17" customHeight="1" spans="1:3">
      <c r="A263" s="120">
        <v>2340202</v>
      </c>
      <c r="B263" s="120" t="s">
        <v>1558</v>
      </c>
      <c r="C263" s="96">
        <v>0</v>
      </c>
    </row>
    <row r="264" ht="17" customHeight="1" spans="1:3">
      <c r="A264" s="120">
        <v>2340203</v>
      </c>
      <c r="B264" s="120" t="s">
        <v>2322</v>
      </c>
      <c r="C264" s="96">
        <v>0</v>
      </c>
    </row>
    <row r="265" ht="17" customHeight="1" spans="1:3">
      <c r="A265" s="120">
        <v>2340204</v>
      </c>
      <c r="B265" s="120" t="s">
        <v>2323</v>
      </c>
      <c r="C265" s="96">
        <v>0</v>
      </c>
    </row>
    <row r="266" ht="17" customHeight="1" spans="1:3">
      <c r="A266" s="120">
        <v>2340205</v>
      </c>
      <c r="B266" s="120" t="s">
        <v>2324</v>
      </c>
      <c r="C266" s="96">
        <v>0</v>
      </c>
    </row>
    <row r="267" ht="17" customHeight="1" spans="1:3">
      <c r="A267" s="120">
        <v>2340299</v>
      </c>
      <c r="B267" s="120" t="s">
        <v>2325</v>
      </c>
      <c r="C267" s="96">
        <v>27</v>
      </c>
    </row>
  </sheetData>
  <mergeCells count="1">
    <mergeCell ref="A1:C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topLeftCell="A3" workbookViewId="0">
      <selection activeCell="J4" sqref="J4"/>
    </sheetView>
  </sheetViews>
  <sheetFormatPr defaultColWidth="12.1833333333333" defaultRowHeight="15.5" customHeight="1" outlineLevelCol="3"/>
  <cols>
    <col min="1" max="1" width="35" style="64" customWidth="1"/>
    <col min="2" max="2" width="18.9083333333333" style="64" customWidth="1"/>
    <col min="3" max="3" width="35" style="64" customWidth="1"/>
    <col min="4" max="4" width="18.9083333333333" style="64" customWidth="1"/>
    <col min="5" max="256" width="12.1833333333333" style="64" customWidth="1"/>
    <col min="257" max="16384" width="12.1833333333333" style="64"/>
  </cols>
  <sheetData>
    <row r="1" ht="34" customHeight="1" spans="1:4">
      <c r="A1" s="91" t="s">
        <v>2327</v>
      </c>
      <c r="B1" s="91"/>
      <c r="C1" s="91"/>
      <c r="D1" s="91"/>
    </row>
    <row r="2" ht="17" customHeight="1" spans="1:4">
      <c r="A2" s="92" t="s">
        <v>705</v>
      </c>
      <c r="B2" s="92"/>
      <c r="C2" s="92"/>
      <c r="D2" s="92"/>
    </row>
    <row r="3" ht="17" customHeight="1" spans="1:4">
      <c r="A3" s="93" t="s">
        <v>1809</v>
      </c>
      <c r="B3" s="93" t="s">
        <v>36</v>
      </c>
      <c r="C3" s="93" t="s">
        <v>1809</v>
      </c>
      <c r="D3" s="93" t="s">
        <v>36</v>
      </c>
    </row>
    <row r="4" ht="17.25" customHeight="1" spans="1:4">
      <c r="A4" s="97" t="s">
        <v>2026</v>
      </c>
      <c r="B4" s="96">
        <f>'[1]L10'!C6</f>
        <v>15946</v>
      </c>
      <c r="C4" s="97" t="s">
        <v>2097</v>
      </c>
      <c r="D4" s="96">
        <f>'[1]L10'!O6</f>
        <v>59187</v>
      </c>
    </row>
    <row r="5" ht="17.25" customHeight="1" spans="1:4">
      <c r="A5" s="97" t="s">
        <v>2328</v>
      </c>
      <c r="B5" s="96">
        <f>B6</f>
        <v>2977</v>
      </c>
      <c r="C5" s="97" t="s">
        <v>2329</v>
      </c>
      <c r="D5" s="96">
        <f>D6</f>
        <v>0</v>
      </c>
    </row>
    <row r="6" ht="17.25" customHeight="1" spans="1:4">
      <c r="A6" s="97" t="s">
        <v>2330</v>
      </c>
      <c r="B6" s="96">
        <f>SUM(B7:B15)</f>
        <v>2977</v>
      </c>
      <c r="C6" s="97" t="s">
        <v>2331</v>
      </c>
      <c r="D6" s="96">
        <f>SUM(D7:D15)</f>
        <v>0</v>
      </c>
    </row>
    <row r="7" ht="17.25" customHeight="1" spans="1:4">
      <c r="A7" s="97" t="s">
        <v>1912</v>
      </c>
      <c r="B7" s="96">
        <f>'[1]L10'!D7</f>
        <v>0</v>
      </c>
      <c r="C7" s="97" t="s">
        <v>1912</v>
      </c>
      <c r="D7" s="96">
        <f>'[1]L10'!P7</f>
        <v>0</v>
      </c>
    </row>
    <row r="8" ht="17.25" customHeight="1" spans="1:4">
      <c r="A8" s="97" t="s">
        <v>1913</v>
      </c>
      <c r="B8" s="96">
        <f>'[1]L10'!D8+'[1]L10'!D9</f>
        <v>5</v>
      </c>
      <c r="C8" s="97" t="s">
        <v>1913</v>
      </c>
      <c r="D8" s="96">
        <f>'[1]L10'!P8+'[1]L10'!P9</f>
        <v>0</v>
      </c>
    </row>
    <row r="9" ht="17.25" customHeight="1" spans="1:4">
      <c r="A9" s="97" t="s">
        <v>1914</v>
      </c>
      <c r="B9" s="96">
        <f>'[1]L10'!D10+'[1]L10'!D11</f>
        <v>1563</v>
      </c>
      <c r="C9" s="97" t="s">
        <v>1914</v>
      </c>
      <c r="D9" s="96">
        <f>'[1]L10'!P10+'[1]L10'!P11</f>
        <v>0</v>
      </c>
    </row>
    <row r="10" ht="17.25" customHeight="1" spans="1:4">
      <c r="A10" s="97" t="s">
        <v>1916</v>
      </c>
      <c r="B10" s="96">
        <f>'[1]L10'!D12+'[1]L10'!D13</f>
        <v>0</v>
      </c>
      <c r="C10" s="97" t="s">
        <v>1916</v>
      </c>
      <c r="D10" s="96">
        <f>'[1]L10'!P12+'[1]L10'!P13</f>
        <v>0</v>
      </c>
    </row>
    <row r="11" ht="17.25" customHeight="1" spans="1:4">
      <c r="A11" s="97" t="s">
        <v>1917</v>
      </c>
      <c r="B11" s="96">
        <f>'[1]L10'!D14+'[1]L10'!D15+'[1]L10'!D16+'[1]L10'!D17+'[1]L10'!D18</f>
        <v>2</v>
      </c>
      <c r="C11" s="97" t="s">
        <v>1917</v>
      </c>
      <c r="D11" s="96">
        <f>'[1]L10'!P14+'[1]L10'!P15+'[1]L10'!P16+'[1]L10'!P17+'[1]L10'!P18</f>
        <v>0</v>
      </c>
    </row>
    <row r="12" ht="17.25" customHeight="1" spans="1:4">
      <c r="A12" s="97" t="s">
        <v>1918</v>
      </c>
      <c r="B12" s="96">
        <f>'[1]L10'!D19+'[1]L10'!D20+'[1]L10'!D21</f>
        <v>0</v>
      </c>
      <c r="C12" s="97" t="s">
        <v>1918</v>
      </c>
      <c r="D12" s="96">
        <f>'[1]L10'!P19+'[1]L10'!P20+'[1]L10'!P21</f>
        <v>0</v>
      </c>
    </row>
    <row r="13" ht="17.25" customHeight="1" spans="1:4">
      <c r="A13" s="97" t="s">
        <v>1919</v>
      </c>
      <c r="B13" s="96">
        <f>'[1]L10'!D22+'[1]L10'!D23+'[1]L10'!D24+'[1]L10'!D25+'[1]L10'!D26</f>
        <v>0</v>
      </c>
      <c r="C13" s="97" t="s">
        <v>1919</v>
      </c>
      <c r="D13" s="96">
        <f>'[1]L10'!P22+'[1]L10'!P23+'[1]L10'!P24+'[1]L10'!P25+'[1]L10'!P26</f>
        <v>0</v>
      </c>
    </row>
    <row r="14" ht="17.25" customHeight="1" spans="1:4">
      <c r="A14" s="97" t="s">
        <v>1920</v>
      </c>
      <c r="B14" s="96">
        <f>'[1]L10'!D27</f>
        <v>0</v>
      </c>
      <c r="C14" s="97" t="s">
        <v>1920</v>
      </c>
      <c r="D14" s="96">
        <f>'[1]L10'!P27</f>
        <v>0</v>
      </c>
    </row>
    <row r="15" ht="17.25" customHeight="1" spans="1:4">
      <c r="A15" s="97" t="s">
        <v>1927</v>
      </c>
      <c r="B15" s="100">
        <f>'[1]L10'!D30+'[1]L10'!D31+'[1]L10'!D32</f>
        <v>1407</v>
      </c>
      <c r="C15" s="97" t="s">
        <v>862</v>
      </c>
      <c r="D15" s="96">
        <f>'[1]L10'!P30+'[1]L10'!P31+'[1]L10'!P32</f>
        <v>0</v>
      </c>
    </row>
    <row r="16" ht="17.25" customHeight="1" spans="1:4">
      <c r="A16" s="101" t="s">
        <v>2332</v>
      </c>
      <c r="B16" s="96">
        <v>0</v>
      </c>
      <c r="C16" s="129" t="s">
        <v>2333</v>
      </c>
      <c r="D16" s="96">
        <v>48</v>
      </c>
    </row>
    <row r="17" ht="17.25" customHeight="1" spans="1:4">
      <c r="A17" s="97" t="s">
        <v>2334</v>
      </c>
      <c r="B17" s="103">
        <v>0</v>
      </c>
      <c r="C17" s="97"/>
      <c r="D17" s="98"/>
    </row>
    <row r="18" ht="17.25" customHeight="1" spans="1:4">
      <c r="A18" s="97" t="s">
        <v>2335</v>
      </c>
      <c r="B18" s="100">
        <v>2220</v>
      </c>
      <c r="C18" s="97"/>
      <c r="D18" s="98"/>
    </row>
    <row r="19" ht="17.25" customHeight="1" spans="1:4">
      <c r="A19" s="101" t="s">
        <v>2336</v>
      </c>
      <c r="B19" s="96">
        <f>B21</f>
        <v>3731</v>
      </c>
      <c r="C19" s="129" t="s">
        <v>2337</v>
      </c>
      <c r="D19" s="96">
        <v>0</v>
      </c>
    </row>
    <row r="20" customHeight="1" spans="1:4">
      <c r="A20" s="97" t="s">
        <v>2338</v>
      </c>
      <c r="B20" s="123"/>
      <c r="C20" s="97"/>
      <c r="D20" s="96"/>
    </row>
    <row r="21" customHeight="1" spans="1:4">
      <c r="A21" s="97" t="s">
        <v>2339</v>
      </c>
      <c r="B21" s="96">
        <f>SUM(B22:B23)</f>
        <v>3731</v>
      </c>
      <c r="C21" s="97"/>
      <c r="D21" s="96"/>
    </row>
    <row r="22" ht="17.25" customHeight="1" spans="1:4">
      <c r="A22" s="97" t="s">
        <v>2340</v>
      </c>
      <c r="B22" s="96">
        <v>0</v>
      </c>
      <c r="C22" s="97"/>
      <c r="D22" s="124"/>
    </row>
    <row r="23" ht="17.25" customHeight="1" spans="1:4">
      <c r="A23" s="97" t="s">
        <v>2341</v>
      </c>
      <c r="B23" s="96">
        <v>3731</v>
      </c>
      <c r="C23" s="97"/>
      <c r="D23" s="124"/>
    </row>
    <row r="24" ht="17.25" customHeight="1" spans="1:4">
      <c r="A24" s="97" t="s">
        <v>1941</v>
      </c>
      <c r="B24" s="96">
        <f t="shared" ref="B24:B27" si="0">B25</f>
        <v>0</v>
      </c>
      <c r="C24" s="97" t="s">
        <v>1942</v>
      </c>
      <c r="D24" s="96">
        <f>D25</f>
        <v>0</v>
      </c>
    </row>
    <row r="25" ht="17.25" customHeight="1" spans="1:4">
      <c r="A25" s="97" t="s">
        <v>1943</v>
      </c>
      <c r="B25" s="96">
        <f t="shared" si="0"/>
        <v>0</v>
      </c>
      <c r="C25" s="97" t="s">
        <v>2342</v>
      </c>
      <c r="D25" s="96">
        <v>0</v>
      </c>
    </row>
    <row r="26" ht="17.25" customHeight="1" spans="1:4">
      <c r="A26" s="97" t="s">
        <v>2343</v>
      </c>
      <c r="B26" s="96">
        <v>0</v>
      </c>
      <c r="C26" s="97" t="s">
        <v>2344</v>
      </c>
      <c r="D26" s="124"/>
    </row>
    <row r="27" ht="17.25" customHeight="1" spans="1:4">
      <c r="A27" s="97" t="s">
        <v>1954</v>
      </c>
      <c r="B27" s="96">
        <f t="shared" si="0"/>
        <v>37400</v>
      </c>
      <c r="C27" s="97" t="s">
        <v>1955</v>
      </c>
      <c r="D27" s="96">
        <v>0</v>
      </c>
    </row>
    <row r="28" ht="17.25" customHeight="1" spans="1:4">
      <c r="A28" s="97" t="s">
        <v>2345</v>
      </c>
      <c r="B28" s="96">
        <v>37400</v>
      </c>
      <c r="C28" s="97"/>
      <c r="D28" s="98"/>
    </row>
    <row r="29" ht="17.25" customHeight="1" spans="1:4">
      <c r="A29" s="97" t="s">
        <v>2346</v>
      </c>
      <c r="B29" s="96">
        <v>0</v>
      </c>
      <c r="C29" s="97" t="s">
        <v>2347</v>
      </c>
      <c r="D29" s="96">
        <v>0</v>
      </c>
    </row>
    <row r="30" ht="17.25" customHeight="1" spans="1:4">
      <c r="A30" s="97" t="s">
        <v>2348</v>
      </c>
      <c r="B30" s="96">
        <v>0</v>
      </c>
      <c r="C30" s="97" t="s">
        <v>2349</v>
      </c>
      <c r="D30" s="96">
        <v>0</v>
      </c>
    </row>
    <row r="31" ht="17.25" customHeight="1" spans="1:4">
      <c r="A31" s="97"/>
      <c r="B31" s="98"/>
      <c r="C31" s="97" t="s">
        <v>2350</v>
      </c>
      <c r="D31" s="96">
        <f>'[1]L10'!Y6</f>
        <v>0</v>
      </c>
    </row>
    <row r="32" ht="17.25" customHeight="1" spans="1:4">
      <c r="A32" s="97"/>
      <c r="B32" s="98"/>
      <c r="C32" s="97" t="s">
        <v>2351</v>
      </c>
      <c r="D32" s="96">
        <f>B33-D4-D5-D16-D19-D24-D27-D29-D30-D31</f>
        <v>3039</v>
      </c>
    </row>
    <row r="33" ht="17" customHeight="1" spans="1:4">
      <c r="A33" s="93" t="s">
        <v>2352</v>
      </c>
      <c r="B33" s="96">
        <f>SUM(B4,B5,B16:B19,B24,B27,B29,B30)</f>
        <v>62274</v>
      </c>
      <c r="C33" s="93" t="s">
        <v>2353</v>
      </c>
      <c r="D33" s="96">
        <f>SUM(D4,D5,D16,D19,D24,D27,D29:D32)</f>
        <v>62274</v>
      </c>
    </row>
  </sheetData>
  <mergeCells count="2">
    <mergeCell ref="A1:D1"/>
    <mergeCell ref="A2:D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view="pageBreakPreview" zoomScale="90" zoomScaleNormal="90" workbookViewId="0">
      <selection activeCell="B5" sqref="B5"/>
    </sheetView>
  </sheetViews>
  <sheetFormatPr defaultColWidth="8.90833333333333" defaultRowHeight="13.5" outlineLevelRow="7" outlineLevelCol="2"/>
  <cols>
    <col min="1" max="1" width="35.5416666666667" customWidth="1"/>
    <col min="2" max="2" width="54.9083333333333" customWidth="1"/>
  </cols>
  <sheetData>
    <row r="1" s="43" customFormat="1" ht="24.15" customHeight="1" spans="1:3">
      <c r="A1" s="126" t="s">
        <v>2354</v>
      </c>
      <c r="B1" s="126"/>
      <c r="C1" s="126"/>
    </row>
    <row r="2" s="43" customFormat="1" ht="19.75" customHeight="1" spans="1:3">
      <c r="A2" s="127"/>
      <c r="B2" s="128" t="s">
        <v>2018</v>
      </c>
      <c r="C2" s="128"/>
    </row>
    <row r="3" ht="30" customHeight="1" spans="1:2">
      <c r="A3" s="60" t="s">
        <v>1809</v>
      </c>
      <c r="B3" s="60" t="s">
        <v>2355</v>
      </c>
    </row>
    <row r="4" ht="30" customHeight="1" spans="1:2">
      <c r="A4" s="61" t="s">
        <v>2020</v>
      </c>
      <c r="B4" s="61">
        <v>130600</v>
      </c>
    </row>
    <row r="5" ht="30" customHeight="1" spans="1:2">
      <c r="A5" s="61" t="s">
        <v>2021</v>
      </c>
      <c r="B5" s="61">
        <v>130565</v>
      </c>
    </row>
    <row r="6" ht="30" customHeight="1" spans="1:2">
      <c r="A6" s="61" t="s">
        <v>2022</v>
      </c>
      <c r="B6" s="61">
        <v>37400</v>
      </c>
    </row>
    <row r="7" ht="30" customHeight="1" spans="1:2">
      <c r="A7" s="61" t="s">
        <v>2023</v>
      </c>
      <c r="B7" s="61">
        <v>0</v>
      </c>
    </row>
    <row r="8" ht="30" customHeight="1" spans="1:2">
      <c r="A8" s="61" t="s">
        <v>2024</v>
      </c>
      <c r="B8" s="61">
        <v>3731.16</v>
      </c>
    </row>
  </sheetData>
  <mergeCells count="1">
    <mergeCell ref="A1:C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zoomScale="90" zoomScaleNormal="90" topLeftCell="A48" workbookViewId="0">
      <selection activeCell="J63" sqref="J63"/>
    </sheetView>
  </sheetViews>
  <sheetFormatPr defaultColWidth="12.1833333333333" defaultRowHeight="17" customHeight="1"/>
  <cols>
    <col min="1" max="1" width="12.1833333333333" style="64" customWidth="1"/>
    <col min="2" max="2" width="39.725" style="64" customWidth="1"/>
    <col min="3" max="5" width="16.45" style="64" customWidth="1"/>
    <col min="6" max="6" width="12.0916666666667" style="64" customWidth="1"/>
    <col min="7" max="7" width="37.1833333333333" style="64" customWidth="1"/>
    <col min="8" max="10" width="16.45" style="64" customWidth="1"/>
    <col min="11" max="256" width="12.1833333333333" style="64" customWidth="1"/>
    <col min="257" max="16384" width="12.1833333333333" style="64"/>
  </cols>
  <sheetData>
    <row r="1" ht="34" customHeight="1" spans="1:10">
      <c r="A1" s="91" t="s">
        <v>2356</v>
      </c>
      <c r="B1" s="91"/>
      <c r="C1" s="91"/>
      <c r="D1" s="91"/>
      <c r="E1" s="91"/>
      <c r="F1" s="91"/>
      <c r="G1" s="91"/>
      <c r="H1" s="91"/>
      <c r="I1" s="91"/>
      <c r="J1" s="91"/>
    </row>
    <row r="2" customHeight="1" spans="1:10">
      <c r="A2" s="92" t="s">
        <v>705</v>
      </c>
      <c r="B2" s="92"/>
      <c r="C2" s="92"/>
      <c r="D2" s="92"/>
      <c r="E2" s="92"/>
      <c r="F2" s="92"/>
      <c r="G2" s="92"/>
      <c r="H2" s="92"/>
      <c r="I2" s="92"/>
      <c r="J2" s="92"/>
    </row>
    <row r="3" customHeight="1" spans="1:10">
      <c r="A3" s="93" t="s">
        <v>34</v>
      </c>
      <c r="B3" s="93" t="s">
        <v>2357</v>
      </c>
      <c r="C3" s="93" t="s">
        <v>1786</v>
      </c>
      <c r="D3" s="93" t="s">
        <v>1787</v>
      </c>
      <c r="E3" s="93" t="s">
        <v>36</v>
      </c>
      <c r="F3" s="93" t="s">
        <v>34</v>
      </c>
      <c r="G3" s="93" t="s">
        <v>2357</v>
      </c>
      <c r="H3" s="93" t="s">
        <v>1786</v>
      </c>
      <c r="I3" s="93" t="s">
        <v>1787</v>
      </c>
      <c r="J3" s="93" t="s">
        <v>36</v>
      </c>
    </row>
    <row r="4" customHeight="1" spans="1:10">
      <c r="A4" s="93"/>
      <c r="B4" s="93" t="s">
        <v>2358</v>
      </c>
      <c r="C4" s="96">
        <f>C5</f>
        <v>0</v>
      </c>
      <c r="D4" s="96">
        <f>D5</f>
        <v>0</v>
      </c>
      <c r="E4" s="96">
        <f>E5</f>
        <v>0</v>
      </c>
      <c r="F4" s="120"/>
      <c r="G4" s="93" t="s">
        <v>2359</v>
      </c>
      <c r="H4" s="96">
        <f t="shared" ref="H4:J4" si="0">H5+H8</f>
        <v>0</v>
      </c>
      <c r="I4" s="96">
        <f t="shared" si="0"/>
        <v>2</v>
      </c>
      <c r="J4" s="96">
        <f t="shared" si="0"/>
        <v>2</v>
      </c>
    </row>
    <row r="5" customHeight="1" spans="1:10">
      <c r="A5" s="120">
        <v>103</v>
      </c>
      <c r="B5" s="99" t="s">
        <v>369</v>
      </c>
      <c r="C5" s="96">
        <f t="shared" ref="C5:J5" si="1">C6</f>
        <v>0</v>
      </c>
      <c r="D5" s="96">
        <f t="shared" si="1"/>
        <v>0</v>
      </c>
      <c r="E5" s="96">
        <f t="shared" si="1"/>
        <v>0</v>
      </c>
      <c r="F5" s="120">
        <v>208</v>
      </c>
      <c r="G5" s="99" t="s">
        <v>1077</v>
      </c>
      <c r="H5" s="96">
        <f t="shared" si="1"/>
        <v>0</v>
      </c>
      <c r="I5" s="96">
        <f t="shared" si="1"/>
        <v>0</v>
      </c>
      <c r="J5" s="96">
        <f t="shared" si="1"/>
        <v>0</v>
      </c>
    </row>
    <row r="6" customHeight="1" spans="1:10">
      <c r="A6" s="120">
        <v>10306</v>
      </c>
      <c r="B6" s="99" t="s">
        <v>614</v>
      </c>
      <c r="C6" s="96">
        <f>C7+C39+C44+C50+C54</f>
        <v>0</v>
      </c>
      <c r="D6" s="96">
        <f>D7+D39+D44+D50+D54</f>
        <v>0</v>
      </c>
      <c r="E6" s="96">
        <f>E7+E39+E44+E50+E54</f>
        <v>0</v>
      </c>
      <c r="F6" s="120">
        <v>20804</v>
      </c>
      <c r="G6" s="99" t="s">
        <v>1097</v>
      </c>
      <c r="H6" s="96">
        <f t="shared" ref="H6:J6" si="2">H7</f>
        <v>0</v>
      </c>
      <c r="I6" s="96">
        <f t="shared" si="2"/>
        <v>0</v>
      </c>
      <c r="J6" s="96">
        <f t="shared" si="2"/>
        <v>0</v>
      </c>
    </row>
    <row r="7" customHeight="1" spans="1:10">
      <c r="A7" s="120">
        <v>1030601</v>
      </c>
      <c r="B7" s="99" t="s">
        <v>615</v>
      </c>
      <c r="C7" s="96">
        <f>SUM(C8:C38)</f>
        <v>0</v>
      </c>
      <c r="D7" s="96">
        <f>SUM(D8:D38)</f>
        <v>0</v>
      </c>
      <c r="E7" s="96">
        <f>SUM(E8:E38)</f>
        <v>0</v>
      </c>
      <c r="F7" s="120">
        <v>2080451</v>
      </c>
      <c r="G7" s="97" t="s">
        <v>2360</v>
      </c>
      <c r="H7" s="96">
        <v>0</v>
      </c>
      <c r="I7" s="96">
        <v>0</v>
      </c>
      <c r="J7" s="96">
        <v>0</v>
      </c>
    </row>
    <row r="8" customHeight="1" spans="1:10">
      <c r="A8" s="120">
        <v>103060103</v>
      </c>
      <c r="B8" s="97" t="s">
        <v>2361</v>
      </c>
      <c r="C8" s="96">
        <v>0</v>
      </c>
      <c r="D8" s="96">
        <v>0</v>
      </c>
      <c r="E8" s="100">
        <v>0</v>
      </c>
      <c r="F8" s="120">
        <v>223</v>
      </c>
      <c r="G8" s="99" t="s">
        <v>2359</v>
      </c>
      <c r="H8" s="96">
        <f t="shared" ref="H8:J8" si="3">H9+H20+H30+H32</f>
        <v>0</v>
      </c>
      <c r="I8" s="96">
        <f t="shared" si="3"/>
        <v>2</v>
      </c>
      <c r="J8" s="96">
        <f t="shared" si="3"/>
        <v>2</v>
      </c>
    </row>
    <row r="9" customHeight="1" spans="1:10">
      <c r="A9" s="120">
        <v>103060104</v>
      </c>
      <c r="B9" s="97" t="s">
        <v>2362</v>
      </c>
      <c r="C9" s="96">
        <v>0</v>
      </c>
      <c r="D9" s="121">
        <v>0</v>
      </c>
      <c r="E9" s="96">
        <v>0</v>
      </c>
      <c r="F9" s="122">
        <v>22301</v>
      </c>
      <c r="G9" s="99" t="s">
        <v>2363</v>
      </c>
      <c r="H9" s="96">
        <f t="shared" ref="H9:J9" si="4">SUM(H10:H19)</f>
        <v>0</v>
      </c>
      <c r="I9" s="96">
        <f t="shared" si="4"/>
        <v>2</v>
      </c>
      <c r="J9" s="96">
        <f t="shared" si="4"/>
        <v>2</v>
      </c>
    </row>
    <row r="10" customHeight="1" spans="1:10">
      <c r="A10" s="120">
        <v>103060105</v>
      </c>
      <c r="B10" s="97" t="s">
        <v>2364</v>
      </c>
      <c r="C10" s="96">
        <v>0</v>
      </c>
      <c r="D10" s="96">
        <v>0</v>
      </c>
      <c r="E10" s="103">
        <v>0</v>
      </c>
      <c r="F10" s="120">
        <v>2230101</v>
      </c>
      <c r="G10" s="97" t="s">
        <v>2365</v>
      </c>
      <c r="H10" s="96">
        <v>0</v>
      </c>
      <c r="I10" s="96">
        <v>0</v>
      </c>
      <c r="J10" s="96">
        <v>0</v>
      </c>
    </row>
    <row r="11" customHeight="1" spans="1:10">
      <c r="A11" s="120">
        <v>103060106</v>
      </c>
      <c r="B11" s="97" t="s">
        <v>2366</v>
      </c>
      <c r="C11" s="96">
        <v>0</v>
      </c>
      <c r="D11" s="96">
        <v>0</v>
      </c>
      <c r="E11" s="96">
        <v>0</v>
      </c>
      <c r="F11" s="120">
        <v>2230102</v>
      </c>
      <c r="G11" s="97" t="s">
        <v>2367</v>
      </c>
      <c r="H11" s="96">
        <v>0</v>
      </c>
      <c r="I11" s="96">
        <v>0</v>
      </c>
      <c r="J11" s="96">
        <v>0</v>
      </c>
    </row>
    <row r="12" customHeight="1" spans="1:10">
      <c r="A12" s="120">
        <v>103060107</v>
      </c>
      <c r="B12" s="97" t="s">
        <v>2368</v>
      </c>
      <c r="C12" s="96">
        <v>0</v>
      </c>
      <c r="D12" s="96">
        <v>0</v>
      </c>
      <c r="E12" s="96">
        <v>0</v>
      </c>
      <c r="F12" s="120">
        <v>2230103</v>
      </c>
      <c r="G12" s="97" t="s">
        <v>2369</v>
      </c>
      <c r="H12" s="96">
        <v>0</v>
      </c>
      <c r="I12" s="96">
        <v>0</v>
      </c>
      <c r="J12" s="96">
        <v>0</v>
      </c>
    </row>
    <row r="13" customHeight="1" spans="1:10">
      <c r="A13" s="120">
        <v>103060108</v>
      </c>
      <c r="B13" s="97" t="s">
        <v>2370</v>
      </c>
      <c r="C13" s="96">
        <v>0</v>
      </c>
      <c r="D13" s="96">
        <v>0</v>
      </c>
      <c r="E13" s="96">
        <v>0</v>
      </c>
      <c r="F13" s="120">
        <v>2230104</v>
      </c>
      <c r="G13" s="97" t="s">
        <v>2371</v>
      </c>
      <c r="H13" s="96">
        <v>0</v>
      </c>
      <c r="I13" s="96">
        <v>0</v>
      </c>
      <c r="J13" s="96">
        <v>0</v>
      </c>
    </row>
    <row r="14" customHeight="1" spans="1:10">
      <c r="A14" s="120">
        <v>103060109</v>
      </c>
      <c r="B14" s="97" t="s">
        <v>2372</v>
      </c>
      <c r="C14" s="96">
        <v>0</v>
      </c>
      <c r="D14" s="96">
        <v>0</v>
      </c>
      <c r="E14" s="96">
        <v>0</v>
      </c>
      <c r="F14" s="120">
        <v>2230105</v>
      </c>
      <c r="G14" s="97" t="s">
        <v>2373</v>
      </c>
      <c r="H14" s="96">
        <v>0</v>
      </c>
      <c r="I14" s="96">
        <v>0</v>
      </c>
      <c r="J14" s="96">
        <v>0</v>
      </c>
    </row>
    <row r="15" customHeight="1" spans="1:10">
      <c r="A15" s="120">
        <v>103060112</v>
      </c>
      <c r="B15" s="97" t="s">
        <v>2374</v>
      </c>
      <c r="C15" s="96">
        <v>0</v>
      </c>
      <c r="D15" s="96">
        <v>0</v>
      </c>
      <c r="E15" s="96">
        <v>0</v>
      </c>
      <c r="F15" s="120">
        <v>2230106</v>
      </c>
      <c r="G15" s="97" t="s">
        <v>2375</v>
      </c>
      <c r="H15" s="96">
        <v>0</v>
      </c>
      <c r="I15" s="96">
        <v>0</v>
      </c>
      <c r="J15" s="96">
        <v>0</v>
      </c>
    </row>
    <row r="16" customHeight="1" spans="1:10">
      <c r="A16" s="120">
        <v>103060113</v>
      </c>
      <c r="B16" s="97" t="s">
        <v>2376</v>
      </c>
      <c r="C16" s="96">
        <v>0</v>
      </c>
      <c r="D16" s="96">
        <v>0</v>
      </c>
      <c r="E16" s="96">
        <v>0</v>
      </c>
      <c r="F16" s="120">
        <v>2230107</v>
      </c>
      <c r="G16" s="97" t="s">
        <v>2377</v>
      </c>
      <c r="H16" s="96">
        <v>0</v>
      </c>
      <c r="I16" s="96">
        <v>0</v>
      </c>
      <c r="J16" s="96">
        <v>0</v>
      </c>
    </row>
    <row r="17" customHeight="1" spans="1:10">
      <c r="A17" s="120">
        <v>103060114</v>
      </c>
      <c r="B17" s="97" t="s">
        <v>2378</v>
      </c>
      <c r="C17" s="96">
        <v>0</v>
      </c>
      <c r="D17" s="96">
        <v>0</v>
      </c>
      <c r="E17" s="96">
        <v>0</v>
      </c>
      <c r="F17" s="120">
        <v>2230108</v>
      </c>
      <c r="G17" s="97" t="s">
        <v>2379</v>
      </c>
      <c r="H17" s="100">
        <v>0</v>
      </c>
      <c r="I17" s="96">
        <v>0</v>
      </c>
      <c r="J17" s="96">
        <v>0</v>
      </c>
    </row>
    <row r="18" customHeight="1" spans="1:10">
      <c r="A18" s="120">
        <v>103060115</v>
      </c>
      <c r="B18" s="97" t="s">
        <v>2380</v>
      </c>
      <c r="C18" s="96">
        <v>0</v>
      </c>
      <c r="D18" s="96">
        <v>0</v>
      </c>
      <c r="E18" s="96">
        <v>0</v>
      </c>
      <c r="F18" s="120">
        <v>2230109</v>
      </c>
      <c r="G18" s="101" t="s">
        <v>2381</v>
      </c>
      <c r="H18" s="96">
        <v>0</v>
      </c>
      <c r="I18" s="102">
        <v>0</v>
      </c>
      <c r="J18" s="96">
        <v>0</v>
      </c>
    </row>
    <row r="19" customHeight="1" spans="1:10">
      <c r="A19" s="120">
        <v>103060116</v>
      </c>
      <c r="B19" s="97" t="s">
        <v>2382</v>
      </c>
      <c r="C19" s="96">
        <v>0</v>
      </c>
      <c r="D19" s="96">
        <v>0</v>
      </c>
      <c r="E19" s="96">
        <v>0</v>
      </c>
      <c r="F19" s="120">
        <v>2230199</v>
      </c>
      <c r="G19" s="97" t="s">
        <v>2383</v>
      </c>
      <c r="H19" s="103">
        <v>0</v>
      </c>
      <c r="I19" s="96">
        <v>2</v>
      </c>
      <c r="J19" s="96">
        <v>2</v>
      </c>
    </row>
    <row r="20" customHeight="1" spans="1:10">
      <c r="A20" s="120">
        <v>103060117</v>
      </c>
      <c r="B20" s="97" t="s">
        <v>2384</v>
      </c>
      <c r="C20" s="96">
        <v>0</v>
      </c>
      <c r="D20" s="96">
        <v>0</v>
      </c>
      <c r="E20" s="96">
        <v>0</v>
      </c>
      <c r="F20" s="120">
        <v>22302</v>
      </c>
      <c r="G20" s="99" t="s">
        <v>2385</v>
      </c>
      <c r="H20" s="96">
        <f t="shared" ref="H20:J20" si="5">SUM(H21:H29)</f>
        <v>0</v>
      </c>
      <c r="I20" s="96">
        <f t="shared" si="5"/>
        <v>0</v>
      </c>
      <c r="J20" s="96">
        <f t="shared" si="5"/>
        <v>0</v>
      </c>
    </row>
    <row r="21" customHeight="1" spans="1:10">
      <c r="A21" s="120">
        <v>103060118</v>
      </c>
      <c r="B21" s="97" t="s">
        <v>2386</v>
      </c>
      <c r="C21" s="96">
        <v>0</v>
      </c>
      <c r="D21" s="96">
        <v>0</v>
      </c>
      <c r="E21" s="96">
        <v>0</v>
      </c>
      <c r="F21" s="120">
        <v>2230201</v>
      </c>
      <c r="G21" s="97" t="s">
        <v>2387</v>
      </c>
      <c r="H21" s="96">
        <v>0</v>
      </c>
      <c r="I21" s="96">
        <v>0</v>
      </c>
      <c r="J21" s="96">
        <v>0</v>
      </c>
    </row>
    <row r="22" customHeight="1" spans="1:10">
      <c r="A22" s="120">
        <v>103060119</v>
      </c>
      <c r="B22" s="97" t="s">
        <v>2388</v>
      </c>
      <c r="C22" s="96">
        <v>0</v>
      </c>
      <c r="D22" s="96">
        <v>0</v>
      </c>
      <c r="E22" s="96">
        <v>0</v>
      </c>
      <c r="F22" s="120">
        <v>2230202</v>
      </c>
      <c r="G22" s="97" t="s">
        <v>2389</v>
      </c>
      <c r="H22" s="96">
        <v>0</v>
      </c>
      <c r="I22" s="96">
        <v>0</v>
      </c>
      <c r="J22" s="96">
        <v>0</v>
      </c>
    </row>
    <row r="23" customHeight="1" spans="1:10">
      <c r="A23" s="120">
        <v>103060120</v>
      </c>
      <c r="B23" s="97" t="s">
        <v>2390</v>
      </c>
      <c r="C23" s="96">
        <v>0</v>
      </c>
      <c r="D23" s="96">
        <v>0</v>
      </c>
      <c r="E23" s="96">
        <v>0</v>
      </c>
      <c r="F23" s="120">
        <v>2230203</v>
      </c>
      <c r="G23" s="97" t="s">
        <v>2391</v>
      </c>
      <c r="H23" s="96">
        <v>0</v>
      </c>
      <c r="I23" s="96">
        <v>0</v>
      </c>
      <c r="J23" s="96">
        <v>0</v>
      </c>
    </row>
    <row r="24" customHeight="1" spans="1:10">
      <c r="A24" s="120">
        <v>103060121</v>
      </c>
      <c r="B24" s="97" t="s">
        <v>2392</v>
      </c>
      <c r="C24" s="96">
        <v>0</v>
      </c>
      <c r="D24" s="96">
        <v>0</v>
      </c>
      <c r="E24" s="96">
        <v>0</v>
      </c>
      <c r="F24" s="120">
        <v>2230204</v>
      </c>
      <c r="G24" s="97" t="s">
        <v>2393</v>
      </c>
      <c r="H24" s="96">
        <v>0</v>
      </c>
      <c r="I24" s="96">
        <v>0</v>
      </c>
      <c r="J24" s="96">
        <v>0</v>
      </c>
    </row>
    <row r="25" customHeight="1" spans="1:10">
      <c r="A25" s="120">
        <v>103060122</v>
      </c>
      <c r="B25" s="97" t="s">
        <v>2394</v>
      </c>
      <c r="C25" s="96">
        <v>0</v>
      </c>
      <c r="D25" s="96">
        <v>0</v>
      </c>
      <c r="E25" s="96">
        <v>0</v>
      </c>
      <c r="F25" s="120">
        <v>2230205</v>
      </c>
      <c r="G25" s="97" t="s">
        <v>2395</v>
      </c>
      <c r="H25" s="96">
        <v>0</v>
      </c>
      <c r="I25" s="96">
        <v>0</v>
      </c>
      <c r="J25" s="96">
        <v>0</v>
      </c>
    </row>
    <row r="26" customHeight="1" spans="1:10">
      <c r="A26" s="120">
        <v>103060123</v>
      </c>
      <c r="B26" s="97" t="s">
        <v>2396</v>
      </c>
      <c r="C26" s="96">
        <v>0</v>
      </c>
      <c r="D26" s="96">
        <v>0</v>
      </c>
      <c r="E26" s="96">
        <v>0</v>
      </c>
      <c r="F26" s="120">
        <v>2230206</v>
      </c>
      <c r="G26" s="97" t="s">
        <v>2397</v>
      </c>
      <c r="H26" s="96">
        <v>0</v>
      </c>
      <c r="I26" s="96">
        <v>0</v>
      </c>
      <c r="J26" s="96">
        <v>0</v>
      </c>
    </row>
    <row r="27" customHeight="1" spans="1:10">
      <c r="A27" s="120">
        <v>103060124</v>
      </c>
      <c r="B27" s="97" t="s">
        <v>2398</v>
      </c>
      <c r="C27" s="96">
        <v>0</v>
      </c>
      <c r="D27" s="96">
        <v>0</v>
      </c>
      <c r="E27" s="96">
        <v>0</v>
      </c>
      <c r="F27" s="120">
        <v>2230207</v>
      </c>
      <c r="G27" s="97" t="s">
        <v>2399</v>
      </c>
      <c r="H27" s="96">
        <v>0</v>
      </c>
      <c r="I27" s="96">
        <v>0</v>
      </c>
      <c r="J27" s="96">
        <v>0</v>
      </c>
    </row>
    <row r="28" customHeight="1" spans="1:10">
      <c r="A28" s="120">
        <v>103060125</v>
      </c>
      <c r="B28" s="97" t="s">
        <v>2400</v>
      </c>
      <c r="C28" s="96">
        <v>0</v>
      </c>
      <c r="D28" s="96">
        <v>0</v>
      </c>
      <c r="E28" s="96">
        <v>0</v>
      </c>
      <c r="F28" s="120">
        <v>2230208</v>
      </c>
      <c r="G28" s="97" t="s">
        <v>2401</v>
      </c>
      <c r="H28" s="96">
        <v>0</v>
      </c>
      <c r="I28" s="96">
        <v>0</v>
      </c>
      <c r="J28" s="96">
        <v>0</v>
      </c>
    </row>
    <row r="29" customHeight="1" spans="1:10">
      <c r="A29" s="120">
        <v>103060126</v>
      </c>
      <c r="B29" s="97" t="s">
        <v>2402</v>
      </c>
      <c r="C29" s="96">
        <v>0</v>
      </c>
      <c r="D29" s="96">
        <v>0</v>
      </c>
      <c r="E29" s="96">
        <v>0</v>
      </c>
      <c r="F29" s="120">
        <v>2230299</v>
      </c>
      <c r="G29" s="97" t="s">
        <v>2403</v>
      </c>
      <c r="H29" s="96">
        <v>0</v>
      </c>
      <c r="I29" s="96">
        <v>0</v>
      </c>
      <c r="J29" s="96">
        <v>0</v>
      </c>
    </row>
    <row r="30" customHeight="1" spans="1:10">
      <c r="A30" s="120">
        <v>103060127</v>
      </c>
      <c r="B30" s="97" t="s">
        <v>2404</v>
      </c>
      <c r="C30" s="96">
        <v>0</v>
      </c>
      <c r="D30" s="96">
        <v>0</v>
      </c>
      <c r="E30" s="96">
        <v>0</v>
      </c>
      <c r="F30" s="120">
        <v>22303</v>
      </c>
      <c r="G30" s="99" t="s">
        <v>2405</v>
      </c>
      <c r="H30" s="96">
        <f t="shared" ref="H30:J30" si="6">H31</f>
        <v>0</v>
      </c>
      <c r="I30" s="96">
        <f t="shared" si="6"/>
        <v>0</v>
      </c>
      <c r="J30" s="96">
        <f t="shared" si="6"/>
        <v>0</v>
      </c>
    </row>
    <row r="31" customHeight="1" spans="1:10">
      <c r="A31" s="120">
        <v>103060128</v>
      </c>
      <c r="B31" s="97" t="s">
        <v>2406</v>
      </c>
      <c r="C31" s="96">
        <v>0</v>
      </c>
      <c r="D31" s="96">
        <v>0</v>
      </c>
      <c r="E31" s="96">
        <v>0</v>
      </c>
      <c r="F31" s="120">
        <v>2230301</v>
      </c>
      <c r="G31" s="97" t="s">
        <v>2407</v>
      </c>
      <c r="H31" s="96">
        <v>0</v>
      </c>
      <c r="I31" s="96">
        <v>0</v>
      </c>
      <c r="J31" s="96">
        <v>0</v>
      </c>
    </row>
    <row r="32" customHeight="1" spans="1:10">
      <c r="A32" s="120">
        <v>103060129</v>
      </c>
      <c r="B32" s="97" t="s">
        <v>2408</v>
      </c>
      <c r="C32" s="96">
        <v>0</v>
      </c>
      <c r="D32" s="96">
        <v>0</v>
      </c>
      <c r="E32" s="96">
        <v>0</v>
      </c>
      <c r="F32" s="120">
        <v>22399</v>
      </c>
      <c r="G32" s="99" t="s">
        <v>2409</v>
      </c>
      <c r="H32" s="100">
        <f t="shared" ref="H32:J32" si="7">H33</f>
        <v>0</v>
      </c>
      <c r="I32" s="96">
        <f t="shared" si="7"/>
        <v>0</v>
      </c>
      <c r="J32" s="96">
        <f t="shared" si="7"/>
        <v>0</v>
      </c>
    </row>
    <row r="33" customHeight="1" spans="1:10">
      <c r="A33" s="120">
        <v>103060130</v>
      </c>
      <c r="B33" s="97" t="s">
        <v>2410</v>
      </c>
      <c r="C33" s="96">
        <v>0</v>
      </c>
      <c r="D33" s="96">
        <v>0</v>
      </c>
      <c r="E33" s="96">
        <v>0</v>
      </c>
      <c r="F33" s="120">
        <v>2239999</v>
      </c>
      <c r="G33" s="101" t="s">
        <v>2411</v>
      </c>
      <c r="H33" s="96">
        <v>0</v>
      </c>
      <c r="I33" s="102">
        <v>0</v>
      </c>
      <c r="J33" s="96">
        <v>0</v>
      </c>
    </row>
    <row r="34" customHeight="1" spans="1:10">
      <c r="A34" s="120">
        <v>103060131</v>
      </c>
      <c r="B34" s="97" t="s">
        <v>2412</v>
      </c>
      <c r="C34" s="96">
        <v>0</v>
      </c>
      <c r="D34" s="96">
        <v>0</v>
      </c>
      <c r="E34" s="96">
        <v>0</v>
      </c>
      <c r="F34" s="120"/>
      <c r="G34" s="97"/>
      <c r="H34" s="123"/>
      <c r="I34" s="124"/>
      <c r="J34" s="124"/>
    </row>
    <row r="35" customHeight="1" spans="1:10">
      <c r="A35" s="120">
        <v>103060132</v>
      </c>
      <c r="B35" s="97" t="s">
        <v>2413</v>
      </c>
      <c r="C35" s="96">
        <v>0</v>
      </c>
      <c r="D35" s="96">
        <v>0</v>
      </c>
      <c r="E35" s="96">
        <v>0</v>
      </c>
      <c r="F35" s="120"/>
      <c r="G35" s="97"/>
      <c r="H35" s="124"/>
      <c r="I35" s="124"/>
      <c r="J35" s="124"/>
    </row>
    <row r="36" customHeight="1" spans="1:10">
      <c r="A36" s="120">
        <v>103060133</v>
      </c>
      <c r="B36" s="97" t="s">
        <v>2414</v>
      </c>
      <c r="C36" s="96">
        <v>0</v>
      </c>
      <c r="D36" s="96">
        <v>0</v>
      </c>
      <c r="E36" s="96">
        <v>0</v>
      </c>
      <c r="F36" s="120"/>
      <c r="G36" s="97"/>
      <c r="H36" s="124"/>
      <c r="I36" s="124"/>
      <c r="J36" s="124"/>
    </row>
    <row r="37" customHeight="1" spans="1:10">
      <c r="A37" s="120">
        <v>103060134</v>
      </c>
      <c r="B37" s="97" t="s">
        <v>617</v>
      </c>
      <c r="C37" s="96">
        <v>0</v>
      </c>
      <c r="D37" s="96">
        <v>0</v>
      </c>
      <c r="E37" s="96">
        <v>0</v>
      </c>
      <c r="F37" s="120"/>
      <c r="G37" s="97"/>
      <c r="H37" s="124"/>
      <c r="I37" s="124"/>
      <c r="J37" s="124"/>
    </row>
    <row r="38" customHeight="1" spans="1:10">
      <c r="A38" s="120">
        <v>103060198</v>
      </c>
      <c r="B38" s="97" t="s">
        <v>2415</v>
      </c>
      <c r="C38" s="96">
        <v>0</v>
      </c>
      <c r="D38" s="96">
        <v>0</v>
      </c>
      <c r="E38" s="96">
        <v>0</v>
      </c>
      <c r="F38" s="120"/>
      <c r="G38" s="97"/>
      <c r="H38" s="124"/>
      <c r="I38" s="124"/>
      <c r="J38" s="124"/>
    </row>
    <row r="39" customHeight="1" spans="1:10">
      <c r="A39" s="120">
        <v>1030602</v>
      </c>
      <c r="B39" s="99" t="s">
        <v>619</v>
      </c>
      <c r="C39" s="96">
        <f>SUM(C40:C43)</f>
        <v>0</v>
      </c>
      <c r="D39" s="96">
        <f>SUM(D40:D43)</f>
        <v>0</v>
      </c>
      <c r="E39" s="96">
        <f>SUM(E40:E43)</f>
        <v>0</v>
      </c>
      <c r="F39" s="120"/>
      <c r="G39" s="97"/>
      <c r="H39" s="124"/>
      <c r="I39" s="124"/>
      <c r="J39" s="124"/>
    </row>
    <row r="40" customHeight="1" spans="1:10">
      <c r="A40" s="120">
        <v>103060202</v>
      </c>
      <c r="B40" s="97" t="s">
        <v>2416</v>
      </c>
      <c r="C40" s="96">
        <v>0</v>
      </c>
      <c r="D40" s="96">
        <v>0</v>
      </c>
      <c r="E40" s="96">
        <v>0</v>
      </c>
      <c r="F40" s="120"/>
      <c r="G40" s="97"/>
      <c r="H40" s="124"/>
      <c r="I40" s="124"/>
      <c r="J40" s="124"/>
    </row>
    <row r="41" customHeight="1" spans="1:10">
      <c r="A41" s="120">
        <v>103060203</v>
      </c>
      <c r="B41" s="97" t="s">
        <v>2417</v>
      </c>
      <c r="C41" s="96">
        <v>0</v>
      </c>
      <c r="D41" s="96">
        <v>0</v>
      </c>
      <c r="E41" s="96">
        <v>0</v>
      </c>
      <c r="F41" s="120"/>
      <c r="G41" s="97"/>
      <c r="H41" s="124"/>
      <c r="I41" s="124"/>
      <c r="J41" s="124"/>
    </row>
    <row r="42" customHeight="1" spans="1:10">
      <c r="A42" s="120">
        <v>103060204</v>
      </c>
      <c r="B42" s="97" t="s">
        <v>2418</v>
      </c>
      <c r="C42" s="96">
        <v>0</v>
      </c>
      <c r="D42" s="96">
        <v>0</v>
      </c>
      <c r="E42" s="96">
        <v>0</v>
      </c>
      <c r="F42" s="120"/>
      <c r="G42" s="97"/>
      <c r="H42" s="124"/>
      <c r="I42" s="124"/>
      <c r="J42" s="124"/>
    </row>
    <row r="43" customHeight="1" spans="1:10">
      <c r="A43" s="120">
        <v>103060298</v>
      </c>
      <c r="B43" s="97" t="s">
        <v>2419</v>
      </c>
      <c r="C43" s="96">
        <v>0</v>
      </c>
      <c r="D43" s="96">
        <v>0</v>
      </c>
      <c r="E43" s="96">
        <v>0</v>
      </c>
      <c r="F43" s="120"/>
      <c r="G43" s="97"/>
      <c r="H43" s="124"/>
      <c r="I43" s="124"/>
      <c r="J43" s="124"/>
    </row>
    <row r="44" customHeight="1" spans="1:10">
      <c r="A44" s="120">
        <v>1030603</v>
      </c>
      <c r="B44" s="99" t="s">
        <v>622</v>
      </c>
      <c r="C44" s="96">
        <f>SUM(C45:C49)</f>
        <v>0</v>
      </c>
      <c r="D44" s="96">
        <f>SUM(D45:D49)</f>
        <v>0</v>
      </c>
      <c r="E44" s="96">
        <f>SUM(E45:E49)</f>
        <v>0</v>
      </c>
      <c r="F44" s="120"/>
      <c r="G44" s="97"/>
      <c r="H44" s="124"/>
      <c r="I44" s="124"/>
      <c r="J44" s="124"/>
    </row>
    <row r="45" customHeight="1" spans="1:10">
      <c r="A45" s="120">
        <v>103060301</v>
      </c>
      <c r="B45" s="97" t="s">
        <v>2420</v>
      </c>
      <c r="C45" s="96">
        <v>0</v>
      </c>
      <c r="D45" s="96">
        <v>0</v>
      </c>
      <c r="E45" s="96">
        <v>0</v>
      </c>
      <c r="F45" s="120"/>
      <c r="G45" s="97"/>
      <c r="H45" s="124"/>
      <c r="I45" s="124"/>
      <c r="J45" s="124"/>
    </row>
    <row r="46" customHeight="1" spans="1:10">
      <c r="A46" s="120">
        <v>103060304</v>
      </c>
      <c r="B46" s="97" t="s">
        <v>2421</v>
      </c>
      <c r="C46" s="96">
        <v>0</v>
      </c>
      <c r="D46" s="96">
        <v>0</v>
      </c>
      <c r="E46" s="96">
        <v>0</v>
      </c>
      <c r="F46" s="120"/>
      <c r="G46" s="97"/>
      <c r="H46" s="124"/>
      <c r="I46" s="124"/>
      <c r="J46" s="124"/>
    </row>
    <row r="47" customHeight="1" spans="1:10">
      <c r="A47" s="120">
        <v>103060305</v>
      </c>
      <c r="B47" s="97" t="s">
        <v>2422</v>
      </c>
      <c r="C47" s="96">
        <v>0</v>
      </c>
      <c r="D47" s="96">
        <v>0</v>
      </c>
      <c r="E47" s="96">
        <v>0</v>
      </c>
      <c r="F47" s="120"/>
      <c r="G47" s="97"/>
      <c r="H47" s="125"/>
      <c r="I47" s="125"/>
      <c r="J47" s="125"/>
    </row>
    <row r="48" customHeight="1" spans="1:10">
      <c r="A48" s="120">
        <v>103060307</v>
      </c>
      <c r="B48" s="97" t="s">
        <v>2423</v>
      </c>
      <c r="C48" s="96">
        <v>0</v>
      </c>
      <c r="D48" s="96">
        <v>0</v>
      </c>
      <c r="E48" s="96">
        <v>0</v>
      </c>
      <c r="F48" s="120"/>
      <c r="G48" s="97"/>
      <c r="H48" s="125"/>
      <c r="I48" s="125"/>
      <c r="J48" s="125"/>
    </row>
    <row r="49" customHeight="1" spans="1:10">
      <c r="A49" s="120">
        <v>103060398</v>
      </c>
      <c r="B49" s="97" t="s">
        <v>2424</v>
      </c>
      <c r="C49" s="96">
        <v>0</v>
      </c>
      <c r="D49" s="96">
        <v>0</v>
      </c>
      <c r="E49" s="96">
        <v>0</v>
      </c>
      <c r="F49" s="120"/>
      <c r="G49" s="97"/>
      <c r="H49" s="125"/>
      <c r="I49" s="125"/>
      <c r="J49" s="125"/>
    </row>
    <row r="50" customHeight="1" spans="1:10">
      <c r="A50" s="120">
        <v>1030604</v>
      </c>
      <c r="B50" s="99" t="s">
        <v>624</v>
      </c>
      <c r="C50" s="96">
        <f>SUM(C51:C53)</f>
        <v>0</v>
      </c>
      <c r="D50" s="96">
        <f>SUM(D51:D53)</f>
        <v>0</v>
      </c>
      <c r="E50" s="96">
        <f>SUM(E51:E53)</f>
        <v>0</v>
      </c>
      <c r="F50" s="120"/>
      <c r="G50" s="97"/>
      <c r="H50" s="125"/>
      <c r="I50" s="125"/>
      <c r="J50" s="125"/>
    </row>
    <row r="51" customHeight="1" spans="1:10">
      <c r="A51" s="120">
        <v>103060401</v>
      </c>
      <c r="B51" s="97" t="s">
        <v>2425</v>
      </c>
      <c r="C51" s="96">
        <v>0</v>
      </c>
      <c r="D51" s="96">
        <v>0</v>
      </c>
      <c r="E51" s="96">
        <v>0</v>
      </c>
      <c r="F51" s="120"/>
      <c r="G51" s="97"/>
      <c r="H51" s="124"/>
      <c r="I51" s="124"/>
      <c r="J51" s="124"/>
    </row>
    <row r="52" customHeight="1" spans="1:10">
      <c r="A52" s="120">
        <v>103060402</v>
      </c>
      <c r="B52" s="97" t="s">
        <v>2426</v>
      </c>
      <c r="C52" s="96">
        <v>0</v>
      </c>
      <c r="D52" s="96">
        <v>0</v>
      </c>
      <c r="E52" s="96">
        <v>0</v>
      </c>
      <c r="F52" s="120"/>
      <c r="G52" s="97"/>
      <c r="H52" s="124"/>
      <c r="I52" s="124"/>
      <c r="J52" s="124"/>
    </row>
    <row r="53" customHeight="1" spans="1:10">
      <c r="A53" s="120">
        <v>103060498</v>
      </c>
      <c r="B53" s="97" t="s">
        <v>2427</v>
      </c>
      <c r="C53" s="96">
        <v>0</v>
      </c>
      <c r="D53" s="96">
        <v>0</v>
      </c>
      <c r="E53" s="96">
        <v>0</v>
      </c>
      <c r="F53" s="120"/>
      <c r="G53" s="97"/>
      <c r="H53" s="124"/>
      <c r="I53" s="124"/>
      <c r="J53" s="124"/>
    </row>
    <row r="54" customHeight="1" spans="1:10">
      <c r="A54" s="120">
        <v>1030698</v>
      </c>
      <c r="B54" s="99" t="s">
        <v>2428</v>
      </c>
      <c r="C54" s="96">
        <v>0</v>
      </c>
      <c r="D54" s="96">
        <v>0</v>
      </c>
      <c r="E54" s="96">
        <v>0</v>
      </c>
      <c r="F54" s="120"/>
      <c r="G54" s="97"/>
      <c r="H54" s="124"/>
      <c r="I54" s="124"/>
      <c r="J54" s="124"/>
    </row>
  </sheetData>
  <mergeCells count="2">
    <mergeCell ref="A1:J1"/>
    <mergeCell ref="A2:J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J9" sqref="J9"/>
    </sheetView>
  </sheetViews>
  <sheetFormatPr defaultColWidth="6.725" defaultRowHeight="23.15" customHeight="1" outlineLevelCol="4"/>
  <cols>
    <col min="1" max="1" width="26.0916666666667" style="105" customWidth="1"/>
    <col min="2" max="2" width="11.9083333333333" style="105" customWidth="1"/>
    <col min="3" max="5" width="13.9083333333333" style="105" customWidth="1"/>
    <col min="6" max="196" width="6.725" style="105"/>
    <col min="197" max="197" width="37.0916666666667" style="105" customWidth="1"/>
    <col min="198" max="198" width="12.0916666666667" style="105" customWidth="1"/>
    <col min="199" max="199" width="11.3666666666667" style="105" customWidth="1"/>
    <col min="200" max="200" width="10.9083333333333" style="105" customWidth="1"/>
    <col min="201" max="256" width="6.725" style="105" hidden="1" customWidth="1"/>
    <col min="257" max="452" width="6.725" style="105"/>
    <col min="453" max="453" width="37.0916666666667" style="105" customWidth="1"/>
    <col min="454" max="454" width="12.0916666666667" style="105" customWidth="1"/>
    <col min="455" max="455" width="11.3666666666667" style="105" customWidth="1"/>
    <col min="456" max="456" width="10.9083333333333" style="105" customWidth="1"/>
    <col min="457" max="512" width="6.725" style="105" hidden="1" customWidth="1"/>
    <col min="513" max="708" width="6.725" style="105"/>
    <col min="709" max="709" width="37.0916666666667" style="105" customWidth="1"/>
    <col min="710" max="710" width="12.0916666666667" style="105" customWidth="1"/>
    <col min="711" max="711" width="11.3666666666667" style="105" customWidth="1"/>
    <col min="712" max="712" width="10.9083333333333" style="105" customWidth="1"/>
    <col min="713" max="768" width="6.725" style="105" hidden="1" customWidth="1"/>
    <col min="769" max="964" width="6.725" style="105"/>
    <col min="965" max="965" width="37.0916666666667" style="105" customWidth="1"/>
    <col min="966" max="966" width="12.0916666666667" style="105" customWidth="1"/>
    <col min="967" max="967" width="11.3666666666667" style="105" customWidth="1"/>
    <col min="968" max="968" width="10.9083333333333" style="105" customWidth="1"/>
    <col min="969" max="1024" width="6.725" style="105" hidden="1" customWidth="1"/>
    <col min="1025" max="1220" width="6.725" style="105"/>
    <col min="1221" max="1221" width="37.0916666666667" style="105" customWidth="1"/>
    <col min="1222" max="1222" width="12.0916666666667" style="105" customWidth="1"/>
    <col min="1223" max="1223" width="11.3666666666667" style="105" customWidth="1"/>
    <col min="1224" max="1224" width="10.9083333333333" style="105" customWidth="1"/>
    <col min="1225" max="1280" width="6.725" style="105" hidden="1" customWidth="1"/>
    <col min="1281" max="1476" width="6.725" style="105"/>
    <col min="1477" max="1477" width="37.0916666666667" style="105" customWidth="1"/>
    <col min="1478" max="1478" width="12.0916666666667" style="105" customWidth="1"/>
    <col min="1479" max="1479" width="11.3666666666667" style="105" customWidth="1"/>
    <col min="1480" max="1480" width="10.9083333333333" style="105" customWidth="1"/>
    <col min="1481" max="1536" width="6.725" style="105" hidden="1" customWidth="1"/>
    <col min="1537" max="1732" width="6.725" style="105"/>
    <col min="1733" max="1733" width="37.0916666666667" style="105" customWidth="1"/>
    <col min="1734" max="1734" width="12.0916666666667" style="105" customWidth="1"/>
    <col min="1735" max="1735" width="11.3666666666667" style="105" customWidth="1"/>
    <col min="1736" max="1736" width="10.9083333333333" style="105" customWidth="1"/>
    <col min="1737" max="1792" width="6.725" style="105" hidden="1" customWidth="1"/>
    <col min="1793" max="1988" width="6.725" style="105"/>
    <col min="1989" max="1989" width="37.0916666666667" style="105" customWidth="1"/>
    <col min="1990" max="1990" width="12.0916666666667" style="105" customWidth="1"/>
    <col min="1991" max="1991" width="11.3666666666667" style="105" customWidth="1"/>
    <col min="1992" max="1992" width="10.9083333333333" style="105" customWidth="1"/>
    <col min="1993" max="2048" width="6.725" style="105" hidden="1" customWidth="1"/>
    <col min="2049" max="2244" width="6.725" style="105"/>
    <col min="2245" max="2245" width="37.0916666666667" style="105" customWidth="1"/>
    <col min="2246" max="2246" width="12.0916666666667" style="105" customWidth="1"/>
    <col min="2247" max="2247" width="11.3666666666667" style="105" customWidth="1"/>
    <col min="2248" max="2248" width="10.9083333333333" style="105" customWidth="1"/>
    <col min="2249" max="2304" width="6.725" style="105" hidden="1" customWidth="1"/>
    <col min="2305" max="2500" width="6.725" style="105"/>
    <col min="2501" max="2501" width="37.0916666666667" style="105" customWidth="1"/>
    <col min="2502" max="2502" width="12.0916666666667" style="105" customWidth="1"/>
    <col min="2503" max="2503" width="11.3666666666667" style="105" customWidth="1"/>
    <col min="2504" max="2504" width="10.9083333333333" style="105" customWidth="1"/>
    <col min="2505" max="2560" width="6.725" style="105" hidden="1" customWidth="1"/>
    <col min="2561" max="2756" width="6.725" style="105"/>
    <col min="2757" max="2757" width="37.0916666666667" style="105" customWidth="1"/>
    <col min="2758" max="2758" width="12.0916666666667" style="105" customWidth="1"/>
    <col min="2759" max="2759" width="11.3666666666667" style="105" customWidth="1"/>
    <col min="2760" max="2760" width="10.9083333333333" style="105" customWidth="1"/>
    <col min="2761" max="2816" width="6.725" style="105" hidden="1" customWidth="1"/>
    <col min="2817" max="3012" width="6.725" style="105"/>
    <col min="3013" max="3013" width="37.0916666666667" style="105" customWidth="1"/>
    <col min="3014" max="3014" width="12.0916666666667" style="105" customWidth="1"/>
    <col min="3015" max="3015" width="11.3666666666667" style="105" customWidth="1"/>
    <col min="3016" max="3016" width="10.9083333333333" style="105" customWidth="1"/>
    <col min="3017" max="3072" width="6.725" style="105" hidden="1" customWidth="1"/>
    <col min="3073" max="3268" width="6.725" style="105"/>
    <col min="3269" max="3269" width="37.0916666666667" style="105" customWidth="1"/>
    <col min="3270" max="3270" width="12.0916666666667" style="105" customWidth="1"/>
    <col min="3271" max="3271" width="11.3666666666667" style="105" customWidth="1"/>
    <col min="3272" max="3272" width="10.9083333333333" style="105" customWidth="1"/>
    <col min="3273" max="3328" width="6.725" style="105" hidden="1" customWidth="1"/>
    <col min="3329" max="3524" width="6.725" style="105"/>
    <col min="3525" max="3525" width="37.0916666666667" style="105" customWidth="1"/>
    <col min="3526" max="3526" width="12.0916666666667" style="105" customWidth="1"/>
    <col min="3527" max="3527" width="11.3666666666667" style="105" customWidth="1"/>
    <col min="3528" max="3528" width="10.9083333333333" style="105" customWidth="1"/>
    <col min="3529" max="3584" width="6.725" style="105" hidden="1" customWidth="1"/>
    <col min="3585" max="3780" width="6.725" style="105"/>
    <col min="3781" max="3781" width="37.0916666666667" style="105" customWidth="1"/>
    <col min="3782" max="3782" width="12.0916666666667" style="105" customWidth="1"/>
    <col min="3783" max="3783" width="11.3666666666667" style="105" customWidth="1"/>
    <col min="3784" max="3784" width="10.9083333333333" style="105" customWidth="1"/>
    <col min="3785" max="3840" width="6.725" style="105" hidden="1" customWidth="1"/>
    <col min="3841" max="4036" width="6.725" style="105"/>
    <col min="4037" max="4037" width="37.0916666666667" style="105" customWidth="1"/>
    <col min="4038" max="4038" width="12.0916666666667" style="105" customWidth="1"/>
    <col min="4039" max="4039" width="11.3666666666667" style="105" customWidth="1"/>
    <col min="4040" max="4040" width="10.9083333333333" style="105" customWidth="1"/>
    <col min="4041" max="4096" width="6.725" style="105" hidden="1" customWidth="1"/>
    <col min="4097" max="4292" width="6.725" style="105"/>
    <col min="4293" max="4293" width="37.0916666666667" style="105" customWidth="1"/>
    <col min="4294" max="4294" width="12.0916666666667" style="105" customWidth="1"/>
    <col min="4295" max="4295" width="11.3666666666667" style="105" customWidth="1"/>
    <col min="4296" max="4296" width="10.9083333333333" style="105" customWidth="1"/>
    <col min="4297" max="4352" width="6.725" style="105" hidden="1" customWidth="1"/>
    <col min="4353" max="4548" width="6.725" style="105"/>
    <col min="4549" max="4549" width="37.0916666666667" style="105" customWidth="1"/>
    <col min="4550" max="4550" width="12.0916666666667" style="105" customWidth="1"/>
    <col min="4551" max="4551" width="11.3666666666667" style="105" customWidth="1"/>
    <col min="4552" max="4552" width="10.9083333333333" style="105" customWidth="1"/>
    <col min="4553" max="4608" width="6.725" style="105" hidden="1" customWidth="1"/>
    <col min="4609" max="4804" width="6.725" style="105"/>
    <col min="4805" max="4805" width="37.0916666666667" style="105" customWidth="1"/>
    <col min="4806" max="4806" width="12.0916666666667" style="105" customWidth="1"/>
    <col min="4807" max="4807" width="11.3666666666667" style="105" customWidth="1"/>
    <col min="4808" max="4808" width="10.9083333333333" style="105" customWidth="1"/>
    <col min="4809" max="4864" width="6.725" style="105" hidden="1" customWidth="1"/>
    <col min="4865" max="5060" width="6.725" style="105"/>
    <col min="5061" max="5061" width="37.0916666666667" style="105" customWidth="1"/>
    <col min="5062" max="5062" width="12.0916666666667" style="105" customWidth="1"/>
    <col min="5063" max="5063" width="11.3666666666667" style="105" customWidth="1"/>
    <col min="5064" max="5064" width="10.9083333333333" style="105" customWidth="1"/>
    <col min="5065" max="5120" width="6.725" style="105" hidden="1" customWidth="1"/>
    <col min="5121" max="5316" width="6.725" style="105"/>
    <col min="5317" max="5317" width="37.0916666666667" style="105" customWidth="1"/>
    <col min="5318" max="5318" width="12.0916666666667" style="105" customWidth="1"/>
    <col min="5319" max="5319" width="11.3666666666667" style="105" customWidth="1"/>
    <col min="5320" max="5320" width="10.9083333333333" style="105" customWidth="1"/>
    <col min="5321" max="5376" width="6.725" style="105" hidden="1" customWidth="1"/>
    <col min="5377" max="5572" width="6.725" style="105"/>
    <col min="5573" max="5573" width="37.0916666666667" style="105" customWidth="1"/>
    <col min="5574" max="5574" width="12.0916666666667" style="105" customWidth="1"/>
    <col min="5575" max="5575" width="11.3666666666667" style="105" customWidth="1"/>
    <col min="5576" max="5576" width="10.9083333333333" style="105" customWidth="1"/>
    <col min="5577" max="5632" width="6.725" style="105" hidden="1" customWidth="1"/>
    <col min="5633" max="5828" width="6.725" style="105"/>
    <col min="5829" max="5829" width="37.0916666666667" style="105" customWidth="1"/>
    <col min="5830" max="5830" width="12.0916666666667" style="105" customWidth="1"/>
    <col min="5831" max="5831" width="11.3666666666667" style="105" customWidth="1"/>
    <col min="5832" max="5832" width="10.9083333333333" style="105" customWidth="1"/>
    <col min="5833" max="5888" width="6.725" style="105" hidden="1" customWidth="1"/>
    <col min="5889" max="6084" width="6.725" style="105"/>
    <col min="6085" max="6085" width="37.0916666666667" style="105" customWidth="1"/>
    <col min="6086" max="6086" width="12.0916666666667" style="105" customWidth="1"/>
    <col min="6087" max="6087" width="11.3666666666667" style="105" customWidth="1"/>
    <col min="6088" max="6088" width="10.9083333333333" style="105" customWidth="1"/>
    <col min="6089" max="6144" width="6.725" style="105" hidden="1" customWidth="1"/>
    <col min="6145" max="6340" width="6.725" style="105"/>
    <col min="6341" max="6341" width="37.0916666666667" style="105" customWidth="1"/>
    <col min="6342" max="6342" width="12.0916666666667" style="105" customWidth="1"/>
    <col min="6343" max="6343" width="11.3666666666667" style="105" customWidth="1"/>
    <col min="6344" max="6344" width="10.9083333333333" style="105" customWidth="1"/>
    <col min="6345" max="6400" width="6.725" style="105" hidden="1" customWidth="1"/>
    <col min="6401" max="6596" width="6.725" style="105"/>
    <col min="6597" max="6597" width="37.0916666666667" style="105" customWidth="1"/>
    <col min="6598" max="6598" width="12.0916666666667" style="105" customWidth="1"/>
    <col min="6599" max="6599" width="11.3666666666667" style="105" customWidth="1"/>
    <col min="6600" max="6600" width="10.9083333333333" style="105" customWidth="1"/>
    <col min="6601" max="6656" width="6.725" style="105" hidden="1" customWidth="1"/>
    <col min="6657" max="6852" width="6.725" style="105"/>
    <col min="6853" max="6853" width="37.0916666666667" style="105" customWidth="1"/>
    <col min="6854" max="6854" width="12.0916666666667" style="105" customWidth="1"/>
    <col min="6855" max="6855" width="11.3666666666667" style="105" customWidth="1"/>
    <col min="6856" max="6856" width="10.9083333333333" style="105" customWidth="1"/>
    <col min="6857" max="6912" width="6.725" style="105" hidden="1" customWidth="1"/>
    <col min="6913" max="7108" width="6.725" style="105"/>
    <col min="7109" max="7109" width="37.0916666666667" style="105" customWidth="1"/>
    <col min="7110" max="7110" width="12.0916666666667" style="105" customWidth="1"/>
    <col min="7111" max="7111" width="11.3666666666667" style="105" customWidth="1"/>
    <col min="7112" max="7112" width="10.9083333333333" style="105" customWidth="1"/>
    <col min="7113" max="7168" width="6.725" style="105" hidden="1" customWidth="1"/>
    <col min="7169" max="7364" width="6.725" style="105"/>
    <col min="7365" max="7365" width="37.0916666666667" style="105" customWidth="1"/>
    <col min="7366" max="7366" width="12.0916666666667" style="105" customWidth="1"/>
    <col min="7367" max="7367" width="11.3666666666667" style="105" customWidth="1"/>
    <col min="7368" max="7368" width="10.9083333333333" style="105" customWidth="1"/>
    <col min="7369" max="7424" width="6.725" style="105" hidden="1" customWidth="1"/>
    <col min="7425" max="7620" width="6.725" style="105"/>
    <col min="7621" max="7621" width="37.0916666666667" style="105" customWidth="1"/>
    <col min="7622" max="7622" width="12.0916666666667" style="105" customWidth="1"/>
    <col min="7623" max="7623" width="11.3666666666667" style="105" customWidth="1"/>
    <col min="7624" max="7624" width="10.9083333333333" style="105" customWidth="1"/>
    <col min="7625" max="7680" width="6.725" style="105" hidden="1" customWidth="1"/>
    <col min="7681" max="7876" width="6.725" style="105"/>
    <col min="7877" max="7877" width="37.0916666666667" style="105" customWidth="1"/>
    <col min="7878" max="7878" width="12.0916666666667" style="105" customWidth="1"/>
    <col min="7879" max="7879" width="11.3666666666667" style="105" customWidth="1"/>
    <col min="7880" max="7880" width="10.9083333333333" style="105" customWidth="1"/>
    <col min="7881" max="7936" width="6.725" style="105" hidden="1" customWidth="1"/>
    <col min="7937" max="8132" width="6.725" style="105"/>
    <col min="8133" max="8133" width="37.0916666666667" style="105" customWidth="1"/>
    <col min="8134" max="8134" width="12.0916666666667" style="105" customWidth="1"/>
    <col min="8135" max="8135" width="11.3666666666667" style="105" customWidth="1"/>
    <col min="8136" max="8136" width="10.9083333333333" style="105" customWidth="1"/>
    <col min="8137" max="8192" width="6.725" style="105" hidden="1" customWidth="1"/>
    <col min="8193" max="8388" width="6.725" style="105"/>
    <col min="8389" max="8389" width="37.0916666666667" style="105" customWidth="1"/>
    <col min="8390" max="8390" width="12.0916666666667" style="105" customWidth="1"/>
    <col min="8391" max="8391" width="11.3666666666667" style="105" customWidth="1"/>
    <col min="8392" max="8392" width="10.9083333333333" style="105" customWidth="1"/>
    <col min="8393" max="8448" width="6.725" style="105" hidden="1" customWidth="1"/>
    <col min="8449" max="8644" width="6.725" style="105"/>
    <col min="8645" max="8645" width="37.0916666666667" style="105" customWidth="1"/>
    <col min="8646" max="8646" width="12.0916666666667" style="105" customWidth="1"/>
    <col min="8647" max="8647" width="11.3666666666667" style="105" customWidth="1"/>
    <col min="8648" max="8648" width="10.9083333333333" style="105" customWidth="1"/>
    <col min="8649" max="8704" width="6.725" style="105" hidden="1" customWidth="1"/>
    <col min="8705" max="8900" width="6.725" style="105"/>
    <col min="8901" max="8901" width="37.0916666666667" style="105" customWidth="1"/>
    <col min="8902" max="8902" width="12.0916666666667" style="105" customWidth="1"/>
    <col min="8903" max="8903" width="11.3666666666667" style="105" customWidth="1"/>
    <col min="8904" max="8904" width="10.9083333333333" style="105" customWidth="1"/>
    <col min="8905" max="8960" width="6.725" style="105" hidden="1" customWidth="1"/>
    <col min="8961" max="9156" width="6.725" style="105"/>
    <col min="9157" max="9157" width="37.0916666666667" style="105" customWidth="1"/>
    <col min="9158" max="9158" width="12.0916666666667" style="105" customWidth="1"/>
    <col min="9159" max="9159" width="11.3666666666667" style="105" customWidth="1"/>
    <col min="9160" max="9160" width="10.9083333333333" style="105" customWidth="1"/>
    <col min="9161" max="9216" width="6.725" style="105" hidden="1" customWidth="1"/>
    <col min="9217" max="9412" width="6.725" style="105"/>
    <col min="9413" max="9413" width="37.0916666666667" style="105" customWidth="1"/>
    <col min="9414" max="9414" width="12.0916666666667" style="105" customWidth="1"/>
    <col min="9415" max="9415" width="11.3666666666667" style="105" customWidth="1"/>
    <col min="9416" max="9416" width="10.9083333333333" style="105" customWidth="1"/>
    <col min="9417" max="9472" width="6.725" style="105" hidden="1" customWidth="1"/>
    <col min="9473" max="9668" width="6.725" style="105"/>
    <col min="9669" max="9669" width="37.0916666666667" style="105" customWidth="1"/>
    <col min="9670" max="9670" width="12.0916666666667" style="105" customWidth="1"/>
    <col min="9671" max="9671" width="11.3666666666667" style="105" customWidth="1"/>
    <col min="9672" max="9672" width="10.9083333333333" style="105" customWidth="1"/>
    <col min="9673" max="9728" width="6.725" style="105" hidden="1" customWidth="1"/>
    <col min="9729" max="9924" width="6.725" style="105"/>
    <col min="9925" max="9925" width="37.0916666666667" style="105" customWidth="1"/>
    <col min="9926" max="9926" width="12.0916666666667" style="105" customWidth="1"/>
    <col min="9927" max="9927" width="11.3666666666667" style="105" customWidth="1"/>
    <col min="9928" max="9928" width="10.9083333333333" style="105" customWidth="1"/>
    <col min="9929" max="9984" width="6.725" style="105" hidden="1" customWidth="1"/>
    <col min="9985" max="10180" width="6.725" style="105"/>
    <col min="10181" max="10181" width="37.0916666666667" style="105" customWidth="1"/>
    <col min="10182" max="10182" width="12.0916666666667" style="105" customWidth="1"/>
    <col min="10183" max="10183" width="11.3666666666667" style="105" customWidth="1"/>
    <col min="10184" max="10184" width="10.9083333333333" style="105" customWidth="1"/>
    <col min="10185" max="10240" width="6.725" style="105" hidden="1" customWidth="1"/>
    <col min="10241" max="10436" width="6.725" style="105"/>
    <col min="10437" max="10437" width="37.0916666666667" style="105" customWidth="1"/>
    <col min="10438" max="10438" width="12.0916666666667" style="105" customWidth="1"/>
    <col min="10439" max="10439" width="11.3666666666667" style="105" customWidth="1"/>
    <col min="10440" max="10440" width="10.9083333333333" style="105" customWidth="1"/>
    <col min="10441" max="10496" width="6.725" style="105" hidden="1" customWidth="1"/>
    <col min="10497" max="10692" width="6.725" style="105"/>
    <col min="10693" max="10693" width="37.0916666666667" style="105" customWidth="1"/>
    <col min="10694" max="10694" width="12.0916666666667" style="105" customWidth="1"/>
    <col min="10695" max="10695" width="11.3666666666667" style="105" customWidth="1"/>
    <col min="10696" max="10696" width="10.9083333333333" style="105" customWidth="1"/>
    <col min="10697" max="10752" width="6.725" style="105" hidden="1" customWidth="1"/>
    <col min="10753" max="10948" width="6.725" style="105"/>
    <col min="10949" max="10949" width="37.0916666666667" style="105" customWidth="1"/>
    <col min="10950" max="10950" width="12.0916666666667" style="105" customWidth="1"/>
    <col min="10951" max="10951" width="11.3666666666667" style="105" customWidth="1"/>
    <col min="10952" max="10952" width="10.9083333333333" style="105" customWidth="1"/>
    <col min="10953" max="11008" width="6.725" style="105" hidden="1" customWidth="1"/>
    <col min="11009" max="11204" width="6.725" style="105"/>
    <col min="11205" max="11205" width="37.0916666666667" style="105" customWidth="1"/>
    <col min="11206" max="11206" width="12.0916666666667" style="105" customWidth="1"/>
    <col min="11207" max="11207" width="11.3666666666667" style="105" customWidth="1"/>
    <col min="11208" max="11208" width="10.9083333333333" style="105" customWidth="1"/>
    <col min="11209" max="11264" width="6.725" style="105" hidden="1" customWidth="1"/>
    <col min="11265" max="11460" width="6.725" style="105"/>
    <col min="11461" max="11461" width="37.0916666666667" style="105" customWidth="1"/>
    <col min="11462" max="11462" width="12.0916666666667" style="105" customWidth="1"/>
    <col min="11463" max="11463" width="11.3666666666667" style="105" customWidth="1"/>
    <col min="11464" max="11464" width="10.9083333333333" style="105" customWidth="1"/>
    <col min="11465" max="11520" width="6.725" style="105" hidden="1" customWidth="1"/>
    <col min="11521" max="11716" width="6.725" style="105"/>
    <col min="11717" max="11717" width="37.0916666666667" style="105" customWidth="1"/>
    <col min="11718" max="11718" width="12.0916666666667" style="105" customWidth="1"/>
    <col min="11719" max="11719" width="11.3666666666667" style="105" customWidth="1"/>
    <col min="11720" max="11720" width="10.9083333333333" style="105" customWidth="1"/>
    <col min="11721" max="11776" width="6.725" style="105" hidden="1" customWidth="1"/>
    <col min="11777" max="11972" width="6.725" style="105"/>
    <col min="11973" max="11973" width="37.0916666666667" style="105" customWidth="1"/>
    <col min="11974" max="11974" width="12.0916666666667" style="105" customWidth="1"/>
    <col min="11975" max="11975" width="11.3666666666667" style="105" customWidth="1"/>
    <col min="11976" max="11976" width="10.9083333333333" style="105" customWidth="1"/>
    <col min="11977" max="12032" width="6.725" style="105" hidden="1" customWidth="1"/>
    <col min="12033" max="12228" width="6.725" style="105"/>
    <col min="12229" max="12229" width="37.0916666666667" style="105" customWidth="1"/>
    <col min="12230" max="12230" width="12.0916666666667" style="105" customWidth="1"/>
    <col min="12231" max="12231" width="11.3666666666667" style="105" customWidth="1"/>
    <col min="12232" max="12232" width="10.9083333333333" style="105" customWidth="1"/>
    <col min="12233" max="12288" width="6.725" style="105" hidden="1" customWidth="1"/>
    <col min="12289" max="12484" width="6.725" style="105"/>
    <col min="12485" max="12485" width="37.0916666666667" style="105" customWidth="1"/>
    <col min="12486" max="12486" width="12.0916666666667" style="105" customWidth="1"/>
    <col min="12487" max="12487" width="11.3666666666667" style="105" customWidth="1"/>
    <col min="12488" max="12488" width="10.9083333333333" style="105" customWidth="1"/>
    <col min="12489" max="12544" width="6.725" style="105" hidden="1" customWidth="1"/>
    <col min="12545" max="12740" width="6.725" style="105"/>
    <col min="12741" max="12741" width="37.0916666666667" style="105" customWidth="1"/>
    <col min="12742" max="12742" width="12.0916666666667" style="105" customWidth="1"/>
    <col min="12743" max="12743" width="11.3666666666667" style="105" customWidth="1"/>
    <col min="12744" max="12744" width="10.9083333333333" style="105" customWidth="1"/>
    <col min="12745" max="12800" width="6.725" style="105" hidden="1" customWidth="1"/>
    <col min="12801" max="12996" width="6.725" style="105"/>
    <col min="12997" max="12997" width="37.0916666666667" style="105" customWidth="1"/>
    <col min="12998" max="12998" width="12.0916666666667" style="105" customWidth="1"/>
    <col min="12999" max="12999" width="11.3666666666667" style="105" customWidth="1"/>
    <col min="13000" max="13000" width="10.9083333333333" style="105" customWidth="1"/>
    <col min="13001" max="13056" width="6.725" style="105" hidden="1" customWidth="1"/>
    <col min="13057" max="13252" width="6.725" style="105"/>
    <col min="13253" max="13253" width="37.0916666666667" style="105" customWidth="1"/>
    <col min="13254" max="13254" width="12.0916666666667" style="105" customWidth="1"/>
    <col min="13255" max="13255" width="11.3666666666667" style="105" customWidth="1"/>
    <col min="13256" max="13256" width="10.9083333333333" style="105" customWidth="1"/>
    <col min="13257" max="13312" width="6.725" style="105" hidden="1" customWidth="1"/>
    <col min="13313" max="13508" width="6.725" style="105"/>
    <col min="13509" max="13509" width="37.0916666666667" style="105" customWidth="1"/>
    <col min="13510" max="13510" width="12.0916666666667" style="105" customWidth="1"/>
    <col min="13511" max="13511" width="11.3666666666667" style="105" customWidth="1"/>
    <col min="13512" max="13512" width="10.9083333333333" style="105" customWidth="1"/>
    <col min="13513" max="13568" width="6.725" style="105" hidden="1" customWidth="1"/>
    <col min="13569" max="13764" width="6.725" style="105"/>
    <col min="13765" max="13765" width="37.0916666666667" style="105" customWidth="1"/>
    <col min="13766" max="13766" width="12.0916666666667" style="105" customWidth="1"/>
    <col min="13767" max="13767" width="11.3666666666667" style="105" customWidth="1"/>
    <col min="13768" max="13768" width="10.9083333333333" style="105" customWidth="1"/>
    <col min="13769" max="13824" width="6.725" style="105" hidden="1" customWidth="1"/>
    <col min="13825" max="14020" width="6.725" style="105"/>
    <col min="14021" max="14021" width="37.0916666666667" style="105" customWidth="1"/>
    <col min="14022" max="14022" width="12.0916666666667" style="105" customWidth="1"/>
    <col min="14023" max="14023" width="11.3666666666667" style="105" customWidth="1"/>
    <col min="14024" max="14024" width="10.9083333333333" style="105" customWidth="1"/>
    <col min="14025" max="14080" width="6.725" style="105" hidden="1" customWidth="1"/>
    <col min="14081" max="14276" width="6.725" style="105"/>
    <col min="14277" max="14277" width="37.0916666666667" style="105" customWidth="1"/>
    <col min="14278" max="14278" width="12.0916666666667" style="105" customWidth="1"/>
    <col min="14279" max="14279" width="11.3666666666667" style="105" customWidth="1"/>
    <col min="14280" max="14280" width="10.9083333333333" style="105" customWidth="1"/>
    <col min="14281" max="14336" width="6.725" style="105" hidden="1" customWidth="1"/>
    <col min="14337" max="14532" width="6.725" style="105"/>
    <col min="14533" max="14533" width="37.0916666666667" style="105" customWidth="1"/>
    <col min="14534" max="14534" width="12.0916666666667" style="105" customWidth="1"/>
    <col min="14535" max="14535" width="11.3666666666667" style="105" customWidth="1"/>
    <col min="14536" max="14536" width="10.9083333333333" style="105" customWidth="1"/>
    <col min="14537" max="14592" width="6.725" style="105" hidden="1" customWidth="1"/>
    <col min="14593" max="14788" width="6.725" style="105"/>
    <col min="14789" max="14789" width="37.0916666666667" style="105" customWidth="1"/>
    <col min="14790" max="14790" width="12.0916666666667" style="105" customWidth="1"/>
    <col min="14791" max="14791" width="11.3666666666667" style="105" customWidth="1"/>
    <col min="14792" max="14792" width="10.9083333333333" style="105" customWidth="1"/>
    <col min="14793" max="14848" width="6.725" style="105" hidden="1" customWidth="1"/>
    <col min="14849" max="15044" width="6.725" style="105"/>
    <col min="15045" max="15045" width="37.0916666666667" style="105" customWidth="1"/>
    <col min="15046" max="15046" width="12.0916666666667" style="105" customWidth="1"/>
    <col min="15047" max="15047" width="11.3666666666667" style="105" customWidth="1"/>
    <col min="15048" max="15048" width="10.9083333333333" style="105" customWidth="1"/>
    <col min="15049" max="15104" width="6.725" style="105" hidden="1" customWidth="1"/>
    <col min="15105" max="15300" width="6.725" style="105"/>
    <col min="15301" max="15301" width="37.0916666666667" style="105" customWidth="1"/>
    <col min="15302" max="15302" width="12.0916666666667" style="105" customWidth="1"/>
    <col min="15303" max="15303" width="11.3666666666667" style="105" customWidth="1"/>
    <col min="15304" max="15304" width="10.9083333333333" style="105" customWidth="1"/>
    <col min="15305" max="15360" width="6.725" style="105" hidden="1" customWidth="1"/>
    <col min="15361" max="15556" width="6.725" style="105"/>
    <col min="15557" max="15557" width="37.0916666666667" style="105" customWidth="1"/>
    <col min="15558" max="15558" width="12.0916666666667" style="105" customWidth="1"/>
    <col min="15559" max="15559" width="11.3666666666667" style="105" customWidth="1"/>
    <col min="15560" max="15560" width="10.9083333333333" style="105" customWidth="1"/>
    <col min="15561" max="15616" width="6.725" style="105" hidden="1" customWidth="1"/>
    <col min="15617" max="15812" width="6.725" style="105"/>
    <col min="15813" max="15813" width="37.0916666666667" style="105" customWidth="1"/>
    <col min="15814" max="15814" width="12.0916666666667" style="105" customWidth="1"/>
    <col min="15815" max="15815" width="11.3666666666667" style="105" customWidth="1"/>
    <col min="15816" max="15816" width="10.9083333333333" style="105" customWidth="1"/>
    <col min="15817" max="15872" width="6.725" style="105" hidden="1" customWidth="1"/>
    <col min="15873" max="16068" width="6.725" style="105"/>
    <col min="16069" max="16069" width="37.0916666666667" style="105" customWidth="1"/>
    <col min="16070" max="16070" width="12.0916666666667" style="105" customWidth="1"/>
    <col min="16071" max="16071" width="11.3666666666667" style="105" customWidth="1"/>
    <col min="16072" max="16072" width="10.9083333333333" style="105" customWidth="1"/>
    <col min="16073" max="16128" width="6.725" style="105" hidden="1" customWidth="1"/>
    <col min="16129" max="16376" width="6.725" style="105"/>
    <col min="16377" max="16384" width="7" style="105" customWidth="1"/>
  </cols>
  <sheetData>
    <row r="1" ht="35.15" customHeight="1" spans="1:5">
      <c r="A1" s="106" t="s">
        <v>2429</v>
      </c>
      <c r="B1" s="107"/>
      <c r="C1" s="107"/>
      <c r="D1" s="107"/>
      <c r="E1" s="107"/>
    </row>
    <row r="2" s="104" customFormat="1" customHeight="1" spans="1:5">
      <c r="A2" s="108" t="s">
        <v>2430</v>
      </c>
      <c r="B2" s="108" t="s">
        <v>2431</v>
      </c>
      <c r="C2" s="108" t="s">
        <v>1786</v>
      </c>
      <c r="D2" s="108" t="s">
        <v>1787</v>
      </c>
      <c r="E2" s="108" t="s">
        <v>36</v>
      </c>
    </row>
    <row r="3" customHeight="1" spans="1:5">
      <c r="A3" s="109" t="s">
        <v>2432</v>
      </c>
      <c r="B3" s="110"/>
      <c r="C3" s="111"/>
      <c r="D3" s="111"/>
      <c r="E3" s="111"/>
    </row>
    <row r="4" customHeight="1" spans="1:5">
      <c r="A4" s="109" t="s">
        <v>2433</v>
      </c>
      <c r="B4" s="110"/>
      <c r="C4" s="111"/>
      <c r="D4" s="111"/>
      <c r="E4" s="111"/>
    </row>
    <row r="5" customHeight="1" spans="1:5">
      <c r="A5" s="109" t="s">
        <v>2434</v>
      </c>
      <c r="B5" s="110"/>
      <c r="C5" s="111"/>
      <c r="D5" s="111"/>
      <c r="E5" s="111"/>
    </row>
    <row r="6" customHeight="1" spans="1:5">
      <c r="A6" s="109" t="s">
        <v>2435</v>
      </c>
      <c r="B6" s="110"/>
      <c r="C6" s="111"/>
      <c r="D6" s="111"/>
      <c r="E6" s="111"/>
    </row>
    <row r="7" customHeight="1" spans="1:5">
      <c r="A7" s="109" t="s">
        <v>2436</v>
      </c>
      <c r="B7" s="110"/>
      <c r="C7" s="111"/>
      <c r="D7" s="111"/>
      <c r="E7" s="111"/>
    </row>
    <row r="8" s="104" customFormat="1" customHeight="1" spans="1:5">
      <c r="A8" s="108" t="s">
        <v>2437</v>
      </c>
      <c r="B8" s="112"/>
      <c r="C8" s="112"/>
      <c r="D8" s="112"/>
      <c r="E8" s="112"/>
    </row>
    <row r="9" customHeight="1" spans="1:5">
      <c r="A9" s="109" t="s">
        <v>1811</v>
      </c>
      <c r="B9" s="110"/>
      <c r="C9" s="111"/>
      <c r="D9" s="111"/>
      <c r="E9" s="111">
        <v>12</v>
      </c>
    </row>
    <row r="10" customHeight="1" spans="1:5">
      <c r="A10" s="109" t="s">
        <v>2438</v>
      </c>
      <c r="B10" s="110"/>
      <c r="C10" s="111"/>
      <c r="D10" s="111"/>
      <c r="E10" s="111">
        <v>4</v>
      </c>
    </row>
    <row r="11" customHeight="1" spans="1:5">
      <c r="A11" s="109" t="s">
        <v>2007</v>
      </c>
      <c r="B11" s="110"/>
      <c r="C11" s="111"/>
      <c r="D11" s="111"/>
      <c r="E11" s="111"/>
    </row>
    <row r="12" customHeight="1" spans="1:5">
      <c r="A12" s="109"/>
      <c r="B12" s="110"/>
      <c r="C12" s="111"/>
      <c r="D12" s="111"/>
      <c r="E12" s="111"/>
    </row>
    <row r="13" customHeight="1" spans="1:5">
      <c r="A13" s="109"/>
      <c r="B13" s="110"/>
      <c r="C13" s="111"/>
      <c r="D13" s="111"/>
      <c r="E13" s="111"/>
    </row>
    <row r="14" customHeight="1" spans="1:5">
      <c r="A14" s="109"/>
      <c r="B14" s="110"/>
      <c r="C14" s="111"/>
      <c r="D14" s="111"/>
      <c r="E14" s="111"/>
    </row>
    <row r="15" s="104" customFormat="1" customHeight="1" spans="1:5">
      <c r="A15" s="108" t="s">
        <v>2015</v>
      </c>
      <c r="B15" s="112"/>
      <c r="C15" s="112"/>
      <c r="D15" s="112"/>
      <c r="E15" s="112">
        <f>E8+E9+E10+E11</f>
        <v>16</v>
      </c>
    </row>
    <row r="16" customHeight="1" spans="1:5">
      <c r="A16" s="119"/>
      <c r="B16" s="119"/>
      <c r="C16" s="119"/>
      <c r="D16" s="119"/>
      <c r="E16" s="119"/>
    </row>
  </sheetData>
  <mergeCells count="2">
    <mergeCell ref="A1:E1"/>
    <mergeCell ref="A16:E1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I12" sqref="I12"/>
    </sheetView>
  </sheetViews>
  <sheetFormatPr defaultColWidth="6.725" defaultRowHeight="23.15" customHeight="1" outlineLevelCol="4"/>
  <cols>
    <col min="1" max="1" width="42.45" style="105" customWidth="1"/>
    <col min="2" max="2" width="11.9083333333333" style="105" customWidth="1"/>
    <col min="3" max="5" width="13.9083333333333" style="105" customWidth="1"/>
    <col min="6" max="196" width="6.725" style="105"/>
    <col min="197" max="197" width="37.0916666666667" style="105" customWidth="1"/>
    <col min="198" max="198" width="12.0916666666667" style="105" customWidth="1"/>
    <col min="199" max="199" width="11.3666666666667" style="105" customWidth="1"/>
    <col min="200" max="200" width="10.9083333333333" style="105" customWidth="1"/>
    <col min="201" max="256" width="6.725" style="105" hidden="1" customWidth="1"/>
    <col min="257" max="452" width="6.725" style="105"/>
    <col min="453" max="453" width="37.0916666666667" style="105" customWidth="1"/>
    <col min="454" max="454" width="12.0916666666667" style="105" customWidth="1"/>
    <col min="455" max="455" width="11.3666666666667" style="105" customWidth="1"/>
    <col min="456" max="456" width="10.9083333333333" style="105" customWidth="1"/>
    <col min="457" max="512" width="6.725" style="105" hidden="1" customWidth="1"/>
    <col min="513" max="708" width="6.725" style="105"/>
    <col min="709" max="709" width="37.0916666666667" style="105" customWidth="1"/>
    <col min="710" max="710" width="12.0916666666667" style="105" customWidth="1"/>
    <col min="711" max="711" width="11.3666666666667" style="105" customWidth="1"/>
    <col min="712" max="712" width="10.9083333333333" style="105" customWidth="1"/>
    <col min="713" max="768" width="6.725" style="105" hidden="1" customWidth="1"/>
    <col min="769" max="964" width="6.725" style="105"/>
    <col min="965" max="965" width="37.0916666666667" style="105" customWidth="1"/>
    <col min="966" max="966" width="12.0916666666667" style="105" customWidth="1"/>
    <col min="967" max="967" width="11.3666666666667" style="105" customWidth="1"/>
    <col min="968" max="968" width="10.9083333333333" style="105" customWidth="1"/>
    <col min="969" max="1024" width="6.725" style="105" hidden="1" customWidth="1"/>
    <col min="1025" max="1220" width="6.725" style="105"/>
    <col min="1221" max="1221" width="37.0916666666667" style="105" customWidth="1"/>
    <col min="1222" max="1222" width="12.0916666666667" style="105" customWidth="1"/>
    <col min="1223" max="1223" width="11.3666666666667" style="105" customWidth="1"/>
    <col min="1224" max="1224" width="10.9083333333333" style="105" customWidth="1"/>
    <col min="1225" max="1280" width="6.725" style="105" hidden="1" customWidth="1"/>
    <col min="1281" max="1476" width="6.725" style="105"/>
    <col min="1477" max="1477" width="37.0916666666667" style="105" customWidth="1"/>
    <col min="1478" max="1478" width="12.0916666666667" style="105" customWidth="1"/>
    <col min="1479" max="1479" width="11.3666666666667" style="105" customWidth="1"/>
    <col min="1480" max="1480" width="10.9083333333333" style="105" customWidth="1"/>
    <col min="1481" max="1536" width="6.725" style="105" hidden="1" customWidth="1"/>
    <col min="1537" max="1732" width="6.725" style="105"/>
    <col min="1733" max="1733" width="37.0916666666667" style="105" customWidth="1"/>
    <col min="1734" max="1734" width="12.0916666666667" style="105" customWidth="1"/>
    <col min="1735" max="1735" width="11.3666666666667" style="105" customWidth="1"/>
    <col min="1736" max="1736" width="10.9083333333333" style="105" customWidth="1"/>
    <col min="1737" max="1792" width="6.725" style="105" hidden="1" customWidth="1"/>
    <col min="1793" max="1988" width="6.725" style="105"/>
    <col min="1989" max="1989" width="37.0916666666667" style="105" customWidth="1"/>
    <col min="1990" max="1990" width="12.0916666666667" style="105" customWidth="1"/>
    <col min="1991" max="1991" width="11.3666666666667" style="105" customWidth="1"/>
    <col min="1992" max="1992" width="10.9083333333333" style="105" customWidth="1"/>
    <col min="1993" max="2048" width="6.725" style="105" hidden="1" customWidth="1"/>
    <col min="2049" max="2244" width="6.725" style="105"/>
    <col min="2245" max="2245" width="37.0916666666667" style="105" customWidth="1"/>
    <col min="2246" max="2246" width="12.0916666666667" style="105" customWidth="1"/>
    <col min="2247" max="2247" width="11.3666666666667" style="105" customWidth="1"/>
    <col min="2248" max="2248" width="10.9083333333333" style="105" customWidth="1"/>
    <col min="2249" max="2304" width="6.725" style="105" hidden="1" customWidth="1"/>
    <col min="2305" max="2500" width="6.725" style="105"/>
    <col min="2501" max="2501" width="37.0916666666667" style="105" customWidth="1"/>
    <col min="2502" max="2502" width="12.0916666666667" style="105" customWidth="1"/>
    <col min="2503" max="2503" width="11.3666666666667" style="105" customWidth="1"/>
    <col min="2504" max="2504" width="10.9083333333333" style="105" customWidth="1"/>
    <col min="2505" max="2560" width="6.725" style="105" hidden="1" customWidth="1"/>
    <col min="2561" max="2756" width="6.725" style="105"/>
    <col min="2757" max="2757" width="37.0916666666667" style="105" customWidth="1"/>
    <col min="2758" max="2758" width="12.0916666666667" style="105" customWidth="1"/>
    <col min="2759" max="2759" width="11.3666666666667" style="105" customWidth="1"/>
    <col min="2760" max="2760" width="10.9083333333333" style="105" customWidth="1"/>
    <col min="2761" max="2816" width="6.725" style="105" hidden="1" customWidth="1"/>
    <col min="2817" max="3012" width="6.725" style="105"/>
    <col min="3013" max="3013" width="37.0916666666667" style="105" customWidth="1"/>
    <col min="3014" max="3014" width="12.0916666666667" style="105" customWidth="1"/>
    <col min="3015" max="3015" width="11.3666666666667" style="105" customWidth="1"/>
    <col min="3016" max="3016" width="10.9083333333333" style="105" customWidth="1"/>
    <col min="3017" max="3072" width="6.725" style="105" hidden="1" customWidth="1"/>
    <col min="3073" max="3268" width="6.725" style="105"/>
    <col min="3269" max="3269" width="37.0916666666667" style="105" customWidth="1"/>
    <col min="3270" max="3270" width="12.0916666666667" style="105" customWidth="1"/>
    <col min="3271" max="3271" width="11.3666666666667" style="105" customWidth="1"/>
    <col min="3272" max="3272" width="10.9083333333333" style="105" customWidth="1"/>
    <col min="3273" max="3328" width="6.725" style="105" hidden="1" customWidth="1"/>
    <col min="3329" max="3524" width="6.725" style="105"/>
    <col min="3525" max="3525" width="37.0916666666667" style="105" customWidth="1"/>
    <col min="3526" max="3526" width="12.0916666666667" style="105" customWidth="1"/>
    <col min="3527" max="3527" width="11.3666666666667" style="105" customWidth="1"/>
    <col min="3528" max="3528" width="10.9083333333333" style="105" customWidth="1"/>
    <col min="3529" max="3584" width="6.725" style="105" hidden="1" customWidth="1"/>
    <col min="3585" max="3780" width="6.725" style="105"/>
    <col min="3781" max="3781" width="37.0916666666667" style="105" customWidth="1"/>
    <col min="3782" max="3782" width="12.0916666666667" style="105" customWidth="1"/>
    <col min="3783" max="3783" width="11.3666666666667" style="105" customWidth="1"/>
    <col min="3784" max="3784" width="10.9083333333333" style="105" customWidth="1"/>
    <col min="3785" max="3840" width="6.725" style="105" hidden="1" customWidth="1"/>
    <col min="3841" max="4036" width="6.725" style="105"/>
    <col min="4037" max="4037" width="37.0916666666667" style="105" customWidth="1"/>
    <col min="4038" max="4038" width="12.0916666666667" style="105" customWidth="1"/>
    <col min="4039" max="4039" width="11.3666666666667" style="105" customWidth="1"/>
    <col min="4040" max="4040" width="10.9083333333333" style="105" customWidth="1"/>
    <col min="4041" max="4096" width="6.725" style="105" hidden="1" customWidth="1"/>
    <col min="4097" max="4292" width="6.725" style="105"/>
    <col min="4293" max="4293" width="37.0916666666667" style="105" customWidth="1"/>
    <col min="4294" max="4294" width="12.0916666666667" style="105" customWidth="1"/>
    <col min="4295" max="4295" width="11.3666666666667" style="105" customWidth="1"/>
    <col min="4296" max="4296" width="10.9083333333333" style="105" customWidth="1"/>
    <col min="4297" max="4352" width="6.725" style="105" hidden="1" customWidth="1"/>
    <col min="4353" max="4548" width="6.725" style="105"/>
    <col min="4549" max="4549" width="37.0916666666667" style="105" customWidth="1"/>
    <col min="4550" max="4550" width="12.0916666666667" style="105" customWidth="1"/>
    <col min="4551" max="4551" width="11.3666666666667" style="105" customWidth="1"/>
    <col min="4552" max="4552" width="10.9083333333333" style="105" customWidth="1"/>
    <col min="4553" max="4608" width="6.725" style="105" hidden="1" customWidth="1"/>
    <col min="4609" max="4804" width="6.725" style="105"/>
    <col min="4805" max="4805" width="37.0916666666667" style="105" customWidth="1"/>
    <col min="4806" max="4806" width="12.0916666666667" style="105" customWidth="1"/>
    <col min="4807" max="4807" width="11.3666666666667" style="105" customWidth="1"/>
    <col min="4808" max="4808" width="10.9083333333333" style="105" customWidth="1"/>
    <col min="4809" max="4864" width="6.725" style="105" hidden="1" customWidth="1"/>
    <col min="4865" max="5060" width="6.725" style="105"/>
    <col min="5061" max="5061" width="37.0916666666667" style="105" customWidth="1"/>
    <col min="5062" max="5062" width="12.0916666666667" style="105" customWidth="1"/>
    <col min="5063" max="5063" width="11.3666666666667" style="105" customWidth="1"/>
    <col min="5064" max="5064" width="10.9083333333333" style="105" customWidth="1"/>
    <col min="5065" max="5120" width="6.725" style="105" hidden="1" customWidth="1"/>
    <col min="5121" max="5316" width="6.725" style="105"/>
    <col min="5317" max="5317" width="37.0916666666667" style="105" customWidth="1"/>
    <col min="5318" max="5318" width="12.0916666666667" style="105" customWidth="1"/>
    <col min="5319" max="5319" width="11.3666666666667" style="105" customWidth="1"/>
    <col min="5320" max="5320" width="10.9083333333333" style="105" customWidth="1"/>
    <col min="5321" max="5376" width="6.725" style="105" hidden="1" customWidth="1"/>
    <col min="5377" max="5572" width="6.725" style="105"/>
    <col min="5573" max="5573" width="37.0916666666667" style="105" customWidth="1"/>
    <col min="5574" max="5574" width="12.0916666666667" style="105" customWidth="1"/>
    <col min="5575" max="5575" width="11.3666666666667" style="105" customWidth="1"/>
    <col min="5576" max="5576" width="10.9083333333333" style="105" customWidth="1"/>
    <col min="5577" max="5632" width="6.725" style="105" hidden="1" customWidth="1"/>
    <col min="5633" max="5828" width="6.725" style="105"/>
    <col min="5829" max="5829" width="37.0916666666667" style="105" customWidth="1"/>
    <col min="5830" max="5830" width="12.0916666666667" style="105" customWidth="1"/>
    <col min="5831" max="5831" width="11.3666666666667" style="105" customWidth="1"/>
    <col min="5832" max="5832" width="10.9083333333333" style="105" customWidth="1"/>
    <col min="5833" max="5888" width="6.725" style="105" hidden="1" customWidth="1"/>
    <col min="5889" max="6084" width="6.725" style="105"/>
    <col min="6085" max="6085" width="37.0916666666667" style="105" customWidth="1"/>
    <col min="6086" max="6086" width="12.0916666666667" style="105" customWidth="1"/>
    <col min="6087" max="6087" width="11.3666666666667" style="105" customWidth="1"/>
    <col min="6088" max="6088" width="10.9083333333333" style="105" customWidth="1"/>
    <col min="6089" max="6144" width="6.725" style="105" hidden="1" customWidth="1"/>
    <col min="6145" max="6340" width="6.725" style="105"/>
    <col min="6341" max="6341" width="37.0916666666667" style="105" customWidth="1"/>
    <col min="6342" max="6342" width="12.0916666666667" style="105" customWidth="1"/>
    <col min="6343" max="6343" width="11.3666666666667" style="105" customWidth="1"/>
    <col min="6344" max="6344" width="10.9083333333333" style="105" customWidth="1"/>
    <col min="6345" max="6400" width="6.725" style="105" hidden="1" customWidth="1"/>
    <col min="6401" max="6596" width="6.725" style="105"/>
    <col min="6597" max="6597" width="37.0916666666667" style="105" customWidth="1"/>
    <col min="6598" max="6598" width="12.0916666666667" style="105" customWidth="1"/>
    <col min="6599" max="6599" width="11.3666666666667" style="105" customWidth="1"/>
    <col min="6600" max="6600" width="10.9083333333333" style="105" customWidth="1"/>
    <col min="6601" max="6656" width="6.725" style="105" hidden="1" customWidth="1"/>
    <col min="6657" max="6852" width="6.725" style="105"/>
    <col min="6853" max="6853" width="37.0916666666667" style="105" customWidth="1"/>
    <col min="6854" max="6854" width="12.0916666666667" style="105" customWidth="1"/>
    <col min="6855" max="6855" width="11.3666666666667" style="105" customWidth="1"/>
    <col min="6856" max="6856" width="10.9083333333333" style="105" customWidth="1"/>
    <col min="6857" max="6912" width="6.725" style="105" hidden="1" customWidth="1"/>
    <col min="6913" max="7108" width="6.725" style="105"/>
    <col min="7109" max="7109" width="37.0916666666667" style="105" customWidth="1"/>
    <col min="7110" max="7110" width="12.0916666666667" style="105" customWidth="1"/>
    <col min="7111" max="7111" width="11.3666666666667" style="105" customWidth="1"/>
    <col min="7112" max="7112" width="10.9083333333333" style="105" customWidth="1"/>
    <col min="7113" max="7168" width="6.725" style="105" hidden="1" customWidth="1"/>
    <col min="7169" max="7364" width="6.725" style="105"/>
    <col min="7365" max="7365" width="37.0916666666667" style="105" customWidth="1"/>
    <col min="7366" max="7366" width="12.0916666666667" style="105" customWidth="1"/>
    <col min="7367" max="7367" width="11.3666666666667" style="105" customWidth="1"/>
    <col min="7368" max="7368" width="10.9083333333333" style="105" customWidth="1"/>
    <col min="7369" max="7424" width="6.725" style="105" hidden="1" customWidth="1"/>
    <col min="7425" max="7620" width="6.725" style="105"/>
    <col min="7621" max="7621" width="37.0916666666667" style="105" customWidth="1"/>
    <col min="7622" max="7622" width="12.0916666666667" style="105" customWidth="1"/>
    <col min="7623" max="7623" width="11.3666666666667" style="105" customWidth="1"/>
    <col min="7624" max="7624" width="10.9083333333333" style="105" customWidth="1"/>
    <col min="7625" max="7680" width="6.725" style="105" hidden="1" customWidth="1"/>
    <col min="7681" max="7876" width="6.725" style="105"/>
    <col min="7877" max="7877" width="37.0916666666667" style="105" customWidth="1"/>
    <col min="7878" max="7878" width="12.0916666666667" style="105" customWidth="1"/>
    <col min="7879" max="7879" width="11.3666666666667" style="105" customWidth="1"/>
    <col min="7880" max="7880" width="10.9083333333333" style="105" customWidth="1"/>
    <col min="7881" max="7936" width="6.725" style="105" hidden="1" customWidth="1"/>
    <col min="7937" max="8132" width="6.725" style="105"/>
    <col min="8133" max="8133" width="37.0916666666667" style="105" customWidth="1"/>
    <col min="8134" max="8134" width="12.0916666666667" style="105" customWidth="1"/>
    <col min="8135" max="8135" width="11.3666666666667" style="105" customWidth="1"/>
    <col min="8136" max="8136" width="10.9083333333333" style="105" customWidth="1"/>
    <col min="8137" max="8192" width="6.725" style="105" hidden="1" customWidth="1"/>
    <col min="8193" max="8388" width="6.725" style="105"/>
    <col min="8389" max="8389" width="37.0916666666667" style="105" customWidth="1"/>
    <col min="8390" max="8390" width="12.0916666666667" style="105" customWidth="1"/>
    <col min="8391" max="8391" width="11.3666666666667" style="105" customWidth="1"/>
    <col min="8392" max="8392" width="10.9083333333333" style="105" customWidth="1"/>
    <col min="8393" max="8448" width="6.725" style="105" hidden="1" customWidth="1"/>
    <col min="8449" max="8644" width="6.725" style="105"/>
    <col min="8645" max="8645" width="37.0916666666667" style="105" customWidth="1"/>
    <col min="8646" max="8646" width="12.0916666666667" style="105" customWidth="1"/>
    <col min="8647" max="8647" width="11.3666666666667" style="105" customWidth="1"/>
    <col min="8648" max="8648" width="10.9083333333333" style="105" customWidth="1"/>
    <col min="8649" max="8704" width="6.725" style="105" hidden="1" customWidth="1"/>
    <col min="8705" max="8900" width="6.725" style="105"/>
    <col min="8901" max="8901" width="37.0916666666667" style="105" customWidth="1"/>
    <col min="8902" max="8902" width="12.0916666666667" style="105" customWidth="1"/>
    <col min="8903" max="8903" width="11.3666666666667" style="105" customWidth="1"/>
    <col min="8904" max="8904" width="10.9083333333333" style="105" customWidth="1"/>
    <col min="8905" max="8960" width="6.725" style="105" hidden="1" customWidth="1"/>
    <col min="8961" max="9156" width="6.725" style="105"/>
    <col min="9157" max="9157" width="37.0916666666667" style="105" customWidth="1"/>
    <col min="9158" max="9158" width="12.0916666666667" style="105" customWidth="1"/>
    <col min="9159" max="9159" width="11.3666666666667" style="105" customWidth="1"/>
    <col min="9160" max="9160" width="10.9083333333333" style="105" customWidth="1"/>
    <col min="9161" max="9216" width="6.725" style="105" hidden="1" customWidth="1"/>
    <col min="9217" max="9412" width="6.725" style="105"/>
    <col min="9413" max="9413" width="37.0916666666667" style="105" customWidth="1"/>
    <col min="9414" max="9414" width="12.0916666666667" style="105" customWidth="1"/>
    <col min="9415" max="9415" width="11.3666666666667" style="105" customWidth="1"/>
    <col min="9416" max="9416" width="10.9083333333333" style="105" customWidth="1"/>
    <col min="9417" max="9472" width="6.725" style="105" hidden="1" customWidth="1"/>
    <col min="9473" max="9668" width="6.725" style="105"/>
    <col min="9669" max="9669" width="37.0916666666667" style="105" customWidth="1"/>
    <col min="9670" max="9670" width="12.0916666666667" style="105" customWidth="1"/>
    <col min="9671" max="9671" width="11.3666666666667" style="105" customWidth="1"/>
    <col min="9672" max="9672" width="10.9083333333333" style="105" customWidth="1"/>
    <col min="9673" max="9728" width="6.725" style="105" hidden="1" customWidth="1"/>
    <col min="9729" max="9924" width="6.725" style="105"/>
    <col min="9925" max="9925" width="37.0916666666667" style="105" customWidth="1"/>
    <col min="9926" max="9926" width="12.0916666666667" style="105" customWidth="1"/>
    <col min="9927" max="9927" width="11.3666666666667" style="105" customWidth="1"/>
    <col min="9928" max="9928" width="10.9083333333333" style="105" customWidth="1"/>
    <col min="9929" max="9984" width="6.725" style="105" hidden="1" customWidth="1"/>
    <col min="9985" max="10180" width="6.725" style="105"/>
    <col min="10181" max="10181" width="37.0916666666667" style="105" customWidth="1"/>
    <col min="10182" max="10182" width="12.0916666666667" style="105" customWidth="1"/>
    <col min="10183" max="10183" width="11.3666666666667" style="105" customWidth="1"/>
    <col min="10184" max="10184" width="10.9083333333333" style="105" customWidth="1"/>
    <col min="10185" max="10240" width="6.725" style="105" hidden="1" customWidth="1"/>
    <col min="10241" max="10436" width="6.725" style="105"/>
    <col min="10437" max="10437" width="37.0916666666667" style="105" customWidth="1"/>
    <col min="10438" max="10438" width="12.0916666666667" style="105" customWidth="1"/>
    <col min="10439" max="10439" width="11.3666666666667" style="105" customWidth="1"/>
    <col min="10440" max="10440" width="10.9083333333333" style="105" customWidth="1"/>
    <col min="10441" max="10496" width="6.725" style="105" hidden="1" customWidth="1"/>
    <col min="10497" max="10692" width="6.725" style="105"/>
    <col min="10693" max="10693" width="37.0916666666667" style="105" customWidth="1"/>
    <col min="10694" max="10694" width="12.0916666666667" style="105" customWidth="1"/>
    <col min="10695" max="10695" width="11.3666666666667" style="105" customWidth="1"/>
    <col min="10696" max="10696" width="10.9083333333333" style="105" customWidth="1"/>
    <col min="10697" max="10752" width="6.725" style="105" hidden="1" customWidth="1"/>
    <col min="10753" max="10948" width="6.725" style="105"/>
    <col min="10949" max="10949" width="37.0916666666667" style="105" customWidth="1"/>
    <col min="10950" max="10950" width="12.0916666666667" style="105" customWidth="1"/>
    <col min="10951" max="10951" width="11.3666666666667" style="105" customWidth="1"/>
    <col min="10952" max="10952" width="10.9083333333333" style="105" customWidth="1"/>
    <col min="10953" max="11008" width="6.725" style="105" hidden="1" customWidth="1"/>
    <col min="11009" max="11204" width="6.725" style="105"/>
    <col min="11205" max="11205" width="37.0916666666667" style="105" customWidth="1"/>
    <col min="11206" max="11206" width="12.0916666666667" style="105" customWidth="1"/>
    <col min="11207" max="11207" width="11.3666666666667" style="105" customWidth="1"/>
    <col min="11208" max="11208" width="10.9083333333333" style="105" customWidth="1"/>
    <col min="11209" max="11264" width="6.725" style="105" hidden="1" customWidth="1"/>
    <col min="11265" max="11460" width="6.725" style="105"/>
    <col min="11461" max="11461" width="37.0916666666667" style="105" customWidth="1"/>
    <col min="11462" max="11462" width="12.0916666666667" style="105" customWidth="1"/>
    <col min="11463" max="11463" width="11.3666666666667" style="105" customWidth="1"/>
    <col min="11464" max="11464" width="10.9083333333333" style="105" customWidth="1"/>
    <col min="11465" max="11520" width="6.725" style="105" hidden="1" customWidth="1"/>
    <col min="11521" max="11716" width="6.725" style="105"/>
    <col min="11717" max="11717" width="37.0916666666667" style="105" customWidth="1"/>
    <col min="11718" max="11718" width="12.0916666666667" style="105" customWidth="1"/>
    <col min="11719" max="11719" width="11.3666666666667" style="105" customWidth="1"/>
    <col min="11720" max="11720" width="10.9083333333333" style="105" customWidth="1"/>
    <col min="11721" max="11776" width="6.725" style="105" hidden="1" customWidth="1"/>
    <col min="11777" max="11972" width="6.725" style="105"/>
    <col min="11973" max="11973" width="37.0916666666667" style="105" customWidth="1"/>
    <col min="11974" max="11974" width="12.0916666666667" style="105" customWidth="1"/>
    <col min="11975" max="11975" width="11.3666666666667" style="105" customWidth="1"/>
    <col min="11976" max="11976" width="10.9083333333333" style="105" customWidth="1"/>
    <col min="11977" max="12032" width="6.725" style="105" hidden="1" customWidth="1"/>
    <col min="12033" max="12228" width="6.725" style="105"/>
    <col min="12229" max="12229" width="37.0916666666667" style="105" customWidth="1"/>
    <col min="12230" max="12230" width="12.0916666666667" style="105" customWidth="1"/>
    <col min="12231" max="12231" width="11.3666666666667" style="105" customWidth="1"/>
    <col min="12232" max="12232" width="10.9083333333333" style="105" customWidth="1"/>
    <col min="12233" max="12288" width="6.725" style="105" hidden="1" customWidth="1"/>
    <col min="12289" max="12484" width="6.725" style="105"/>
    <col min="12485" max="12485" width="37.0916666666667" style="105" customWidth="1"/>
    <col min="12486" max="12486" width="12.0916666666667" style="105" customWidth="1"/>
    <col min="12487" max="12487" width="11.3666666666667" style="105" customWidth="1"/>
    <col min="12488" max="12488" width="10.9083333333333" style="105" customWidth="1"/>
    <col min="12489" max="12544" width="6.725" style="105" hidden="1" customWidth="1"/>
    <col min="12545" max="12740" width="6.725" style="105"/>
    <col min="12741" max="12741" width="37.0916666666667" style="105" customWidth="1"/>
    <col min="12742" max="12742" width="12.0916666666667" style="105" customWidth="1"/>
    <col min="12743" max="12743" width="11.3666666666667" style="105" customWidth="1"/>
    <col min="12744" max="12744" width="10.9083333333333" style="105" customWidth="1"/>
    <col min="12745" max="12800" width="6.725" style="105" hidden="1" customWidth="1"/>
    <col min="12801" max="12996" width="6.725" style="105"/>
    <col min="12997" max="12997" width="37.0916666666667" style="105" customWidth="1"/>
    <col min="12998" max="12998" width="12.0916666666667" style="105" customWidth="1"/>
    <col min="12999" max="12999" width="11.3666666666667" style="105" customWidth="1"/>
    <col min="13000" max="13000" width="10.9083333333333" style="105" customWidth="1"/>
    <col min="13001" max="13056" width="6.725" style="105" hidden="1" customWidth="1"/>
    <col min="13057" max="13252" width="6.725" style="105"/>
    <col min="13253" max="13253" width="37.0916666666667" style="105" customWidth="1"/>
    <col min="13254" max="13254" width="12.0916666666667" style="105" customWidth="1"/>
    <col min="13255" max="13255" width="11.3666666666667" style="105" customWidth="1"/>
    <col min="13256" max="13256" width="10.9083333333333" style="105" customWidth="1"/>
    <col min="13257" max="13312" width="6.725" style="105" hidden="1" customWidth="1"/>
    <col min="13313" max="13508" width="6.725" style="105"/>
    <col min="13509" max="13509" width="37.0916666666667" style="105" customWidth="1"/>
    <col min="13510" max="13510" width="12.0916666666667" style="105" customWidth="1"/>
    <col min="13511" max="13511" width="11.3666666666667" style="105" customWidth="1"/>
    <col min="13512" max="13512" width="10.9083333333333" style="105" customWidth="1"/>
    <col min="13513" max="13568" width="6.725" style="105" hidden="1" customWidth="1"/>
    <col min="13569" max="13764" width="6.725" style="105"/>
    <col min="13765" max="13765" width="37.0916666666667" style="105" customWidth="1"/>
    <col min="13766" max="13766" width="12.0916666666667" style="105" customWidth="1"/>
    <col min="13767" max="13767" width="11.3666666666667" style="105" customWidth="1"/>
    <col min="13768" max="13768" width="10.9083333333333" style="105" customWidth="1"/>
    <col min="13769" max="13824" width="6.725" style="105" hidden="1" customWidth="1"/>
    <col min="13825" max="14020" width="6.725" style="105"/>
    <col min="14021" max="14021" width="37.0916666666667" style="105" customWidth="1"/>
    <col min="14022" max="14022" width="12.0916666666667" style="105" customWidth="1"/>
    <col min="14023" max="14023" width="11.3666666666667" style="105" customWidth="1"/>
    <col min="14024" max="14024" width="10.9083333333333" style="105" customWidth="1"/>
    <col min="14025" max="14080" width="6.725" style="105" hidden="1" customWidth="1"/>
    <col min="14081" max="14276" width="6.725" style="105"/>
    <col min="14277" max="14277" width="37.0916666666667" style="105" customWidth="1"/>
    <col min="14278" max="14278" width="12.0916666666667" style="105" customWidth="1"/>
    <col min="14279" max="14279" width="11.3666666666667" style="105" customWidth="1"/>
    <col min="14280" max="14280" width="10.9083333333333" style="105" customWidth="1"/>
    <col min="14281" max="14336" width="6.725" style="105" hidden="1" customWidth="1"/>
    <col min="14337" max="14532" width="6.725" style="105"/>
    <col min="14533" max="14533" width="37.0916666666667" style="105" customWidth="1"/>
    <col min="14534" max="14534" width="12.0916666666667" style="105" customWidth="1"/>
    <col min="14535" max="14535" width="11.3666666666667" style="105" customWidth="1"/>
    <col min="14536" max="14536" width="10.9083333333333" style="105" customWidth="1"/>
    <col min="14537" max="14592" width="6.725" style="105" hidden="1" customWidth="1"/>
    <col min="14593" max="14788" width="6.725" style="105"/>
    <col min="14789" max="14789" width="37.0916666666667" style="105" customWidth="1"/>
    <col min="14790" max="14790" width="12.0916666666667" style="105" customWidth="1"/>
    <col min="14791" max="14791" width="11.3666666666667" style="105" customWidth="1"/>
    <col min="14792" max="14792" width="10.9083333333333" style="105" customWidth="1"/>
    <col min="14793" max="14848" width="6.725" style="105" hidden="1" customWidth="1"/>
    <col min="14849" max="15044" width="6.725" style="105"/>
    <col min="15045" max="15045" width="37.0916666666667" style="105" customWidth="1"/>
    <col min="15046" max="15046" width="12.0916666666667" style="105" customWidth="1"/>
    <col min="15047" max="15047" width="11.3666666666667" style="105" customWidth="1"/>
    <col min="15048" max="15048" width="10.9083333333333" style="105" customWidth="1"/>
    <col min="15049" max="15104" width="6.725" style="105" hidden="1" customWidth="1"/>
    <col min="15105" max="15300" width="6.725" style="105"/>
    <col min="15301" max="15301" width="37.0916666666667" style="105" customWidth="1"/>
    <col min="15302" max="15302" width="12.0916666666667" style="105" customWidth="1"/>
    <col min="15303" max="15303" width="11.3666666666667" style="105" customWidth="1"/>
    <col min="15304" max="15304" width="10.9083333333333" style="105" customWidth="1"/>
    <col min="15305" max="15360" width="6.725" style="105" hidden="1" customWidth="1"/>
    <col min="15361" max="15556" width="6.725" style="105"/>
    <col min="15557" max="15557" width="37.0916666666667" style="105" customWidth="1"/>
    <col min="15558" max="15558" width="12.0916666666667" style="105" customWidth="1"/>
    <col min="15559" max="15559" width="11.3666666666667" style="105" customWidth="1"/>
    <col min="15560" max="15560" width="10.9083333333333" style="105" customWidth="1"/>
    <col min="15561" max="15616" width="6.725" style="105" hidden="1" customWidth="1"/>
    <col min="15617" max="15812" width="6.725" style="105"/>
    <col min="15813" max="15813" width="37.0916666666667" style="105" customWidth="1"/>
    <col min="15814" max="15814" width="12.0916666666667" style="105" customWidth="1"/>
    <col min="15815" max="15815" width="11.3666666666667" style="105" customWidth="1"/>
    <col min="15816" max="15816" width="10.9083333333333" style="105" customWidth="1"/>
    <col min="15817" max="15872" width="6.725" style="105" hidden="1" customWidth="1"/>
    <col min="15873" max="16068" width="6.725" style="105"/>
    <col min="16069" max="16069" width="37.0916666666667" style="105" customWidth="1"/>
    <col min="16070" max="16070" width="12.0916666666667" style="105" customWidth="1"/>
    <col min="16071" max="16071" width="11.3666666666667" style="105" customWidth="1"/>
    <col min="16072" max="16072" width="10.9083333333333" style="105" customWidth="1"/>
    <col min="16073" max="16128" width="6.725" style="105" hidden="1" customWidth="1"/>
    <col min="16129" max="16376" width="6.725" style="105"/>
    <col min="16377" max="16384" width="7" style="105" customWidth="1"/>
  </cols>
  <sheetData>
    <row r="1" ht="35.15" customHeight="1" spans="1:5">
      <c r="A1" s="106" t="s">
        <v>2439</v>
      </c>
      <c r="B1" s="107"/>
      <c r="C1" s="107"/>
      <c r="D1" s="107"/>
      <c r="E1" s="107"/>
    </row>
    <row r="2" s="104" customFormat="1" customHeight="1" spans="1:5">
      <c r="A2" s="108" t="s">
        <v>2430</v>
      </c>
      <c r="B2" s="108" t="s">
        <v>2431</v>
      </c>
      <c r="C2" s="108" t="s">
        <v>1786</v>
      </c>
      <c r="D2" s="108" t="s">
        <v>1787</v>
      </c>
      <c r="E2" s="108" t="s">
        <v>36</v>
      </c>
    </row>
    <row r="3" customHeight="1" spans="1:5">
      <c r="A3" s="109" t="s">
        <v>2440</v>
      </c>
      <c r="B3" s="110"/>
      <c r="C3" s="110"/>
      <c r="D3" s="111"/>
      <c r="E3" s="111">
        <v>2</v>
      </c>
    </row>
    <row r="4" customHeight="1" spans="1:5">
      <c r="A4" s="109" t="s">
        <v>2441</v>
      </c>
      <c r="B4" s="110"/>
      <c r="C4" s="110"/>
      <c r="D4" s="111"/>
      <c r="E4" s="111"/>
    </row>
    <row r="5" customHeight="1" spans="1:5">
      <c r="A5" s="109" t="s">
        <v>2442</v>
      </c>
      <c r="B5" s="110"/>
      <c r="C5" s="110"/>
      <c r="D5" s="111"/>
      <c r="E5" s="111"/>
    </row>
    <row r="6" customHeight="1" spans="1:5">
      <c r="A6" s="109" t="s">
        <v>2443</v>
      </c>
      <c r="B6" s="110"/>
      <c r="C6" s="110"/>
      <c r="D6" s="111"/>
      <c r="E6" s="111"/>
    </row>
    <row r="7" customHeight="1" spans="1:5">
      <c r="A7" s="109" t="s">
        <v>2444</v>
      </c>
      <c r="B7" s="110"/>
      <c r="C7" s="110"/>
      <c r="D7" s="111"/>
      <c r="E7" s="111"/>
    </row>
    <row r="8" s="104" customFormat="1" customHeight="1" spans="1:5">
      <c r="A8" s="108" t="s">
        <v>2445</v>
      </c>
      <c r="B8" s="112">
        <f>B3+B4+B5+B6+B7</f>
        <v>0</v>
      </c>
      <c r="C8" s="112"/>
      <c r="D8" s="112">
        <f>D3+D4+D5+D6+D7</f>
        <v>0</v>
      </c>
      <c r="E8" s="112">
        <f>E3+E4+E5+E6+E7</f>
        <v>2</v>
      </c>
    </row>
    <row r="9" customHeight="1" spans="1:5">
      <c r="A9" s="109" t="s">
        <v>1929</v>
      </c>
      <c r="B9" s="110"/>
      <c r="C9" s="111"/>
      <c r="D9" s="111"/>
      <c r="E9" s="111"/>
    </row>
    <row r="10" customHeight="1" spans="1:5">
      <c r="A10" s="109"/>
      <c r="B10" s="110"/>
      <c r="C10" s="111"/>
      <c r="D10" s="111"/>
      <c r="E10" s="111"/>
    </row>
    <row r="11" customHeight="1" spans="1:5">
      <c r="A11" s="109" t="s">
        <v>2008</v>
      </c>
      <c r="B11" s="110"/>
      <c r="C11" s="111"/>
      <c r="D11" s="111"/>
      <c r="E11" s="111"/>
    </row>
    <row r="12" customHeight="1" spans="1:5">
      <c r="A12" s="109" t="s">
        <v>1937</v>
      </c>
      <c r="B12" s="110"/>
      <c r="C12" s="111"/>
      <c r="D12" s="111"/>
      <c r="E12" s="111"/>
    </row>
    <row r="13" customHeight="1" spans="1:5">
      <c r="A13" s="109" t="s">
        <v>2012</v>
      </c>
      <c r="B13" s="110"/>
      <c r="C13" s="111"/>
      <c r="D13" s="111"/>
      <c r="E13" s="111">
        <v>14</v>
      </c>
    </row>
    <row r="14" customHeight="1" spans="1:5">
      <c r="A14" s="109"/>
      <c r="B14" s="110"/>
      <c r="C14" s="111"/>
      <c r="D14" s="111"/>
      <c r="E14" s="111"/>
    </row>
    <row r="15" s="104" customFormat="1" customHeight="1" spans="1:5">
      <c r="A15" s="108" t="s">
        <v>2016</v>
      </c>
      <c r="B15" s="112"/>
      <c r="C15" s="118"/>
      <c r="D15" s="118"/>
      <c r="E15" s="118">
        <f>E8+E9+E10+E11+E12+E13</f>
        <v>16</v>
      </c>
    </row>
    <row r="16" customHeight="1" spans="1:5">
      <c r="A16" s="119"/>
      <c r="B16" s="119"/>
      <c r="C16" s="119"/>
      <c r="D16" s="119"/>
      <c r="E16" s="119"/>
    </row>
  </sheetData>
  <mergeCells count="2">
    <mergeCell ref="A1:E1"/>
    <mergeCell ref="A16:E1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32"/>
  <sheetViews>
    <sheetView view="pageBreakPreview" zoomScale="80" zoomScaleNormal="100" topLeftCell="A10" workbookViewId="0">
      <selection activeCell="A32" sqref="A32"/>
    </sheetView>
  </sheetViews>
  <sheetFormatPr defaultColWidth="6.725" defaultRowHeight="23.15" customHeight="1" outlineLevelCol="4"/>
  <cols>
    <col min="1" max="1" width="55" style="105" customWidth="1"/>
    <col min="2" max="3" width="11.9083333333333" style="115" customWidth="1"/>
    <col min="4" max="5" width="13.9083333333333" style="115" customWidth="1"/>
    <col min="6" max="196" width="6.725" style="105"/>
    <col min="197" max="197" width="37.0916666666667" style="105" customWidth="1"/>
    <col min="198" max="198" width="12.0916666666667" style="105" customWidth="1"/>
    <col min="199" max="199" width="11.3666666666667" style="105" customWidth="1"/>
    <col min="200" max="200" width="10.9083333333333" style="105" customWidth="1"/>
    <col min="201" max="256" width="6.725" style="105" hidden="1" customWidth="1"/>
    <col min="257" max="452" width="6.725" style="105"/>
    <col min="453" max="453" width="37.0916666666667" style="105" customWidth="1"/>
    <col min="454" max="454" width="12.0916666666667" style="105" customWidth="1"/>
    <col min="455" max="455" width="11.3666666666667" style="105" customWidth="1"/>
    <col min="456" max="456" width="10.9083333333333" style="105" customWidth="1"/>
    <col min="457" max="512" width="6.725" style="105" hidden="1" customWidth="1"/>
    <col min="513" max="708" width="6.725" style="105"/>
    <col min="709" max="709" width="37.0916666666667" style="105" customWidth="1"/>
    <col min="710" max="710" width="12.0916666666667" style="105" customWidth="1"/>
    <col min="711" max="711" width="11.3666666666667" style="105" customWidth="1"/>
    <col min="712" max="712" width="10.9083333333333" style="105" customWidth="1"/>
    <col min="713" max="768" width="6.725" style="105" hidden="1" customWidth="1"/>
    <col min="769" max="964" width="6.725" style="105"/>
    <col min="965" max="965" width="37.0916666666667" style="105" customWidth="1"/>
    <col min="966" max="966" width="12.0916666666667" style="105" customWidth="1"/>
    <col min="967" max="967" width="11.3666666666667" style="105" customWidth="1"/>
    <col min="968" max="968" width="10.9083333333333" style="105" customWidth="1"/>
    <col min="969" max="1024" width="6.725" style="105" hidden="1" customWidth="1"/>
    <col min="1025" max="1220" width="6.725" style="105"/>
    <col min="1221" max="1221" width="37.0916666666667" style="105" customWidth="1"/>
    <col min="1222" max="1222" width="12.0916666666667" style="105" customWidth="1"/>
    <col min="1223" max="1223" width="11.3666666666667" style="105" customWidth="1"/>
    <col min="1224" max="1224" width="10.9083333333333" style="105" customWidth="1"/>
    <col min="1225" max="1280" width="6.725" style="105" hidden="1" customWidth="1"/>
    <col min="1281" max="1476" width="6.725" style="105"/>
    <col min="1477" max="1477" width="37.0916666666667" style="105" customWidth="1"/>
    <col min="1478" max="1478" width="12.0916666666667" style="105" customWidth="1"/>
    <col min="1479" max="1479" width="11.3666666666667" style="105" customWidth="1"/>
    <col min="1480" max="1480" width="10.9083333333333" style="105" customWidth="1"/>
    <col min="1481" max="1536" width="6.725" style="105" hidden="1" customWidth="1"/>
    <col min="1537" max="1732" width="6.725" style="105"/>
    <col min="1733" max="1733" width="37.0916666666667" style="105" customWidth="1"/>
    <col min="1734" max="1734" width="12.0916666666667" style="105" customWidth="1"/>
    <col min="1735" max="1735" width="11.3666666666667" style="105" customWidth="1"/>
    <col min="1736" max="1736" width="10.9083333333333" style="105" customWidth="1"/>
    <col min="1737" max="1792" width="6.725" style="105" hidden="1" customWidth="1"/>
    <col min="1793" max="1988" width="6.725" style="105"/>
    <col min="1989" max="1989" width="37.0916666666667" style="105" customWidth="1"/>
    <col min="1990" max="1990" width="12.0916666666667" style="105" customWidth="1"/>
    <col min="1991" max="1991" width="11.3666666666667" style="105" customWidth="1"/>
    <col min="1992" max="1992" width="10.9083333333333" style="105" customWidth="1"/>
    <col min="1993" max="2048" width="6.725" style="105" hidden="1" customWidth="1"/>
    <col min="2049" max="2244" width="6.725" style="105"/>
    <col min="2245" max="2245" width="37.0916666666667" style="105" customWidth="1"/>
    <col min="2246" max="2246" width="12.0916666666667" style="105" customWidth="1"/>
    <col min="2247" max="2247" width="11.3666666666667" style="105" customWidth="1"/>
    <col min="2248" max="2248" width="10.9083333333333" style="105" customWidth="1"/>
    <col min="2249" max="2304" width="6.725" style="105" hidden="1" customWidth="1"/>
    <col min="2305" max="2500" width="6.725" style="105"/>
    <col min="2501" max="2501" width="37.0916666666667" style="105" customWidth="1"/>
    <col min="2502" max="2502" width="12.0916666666667" style="105" customWidth="1"/>
    <col min="2503" max="2503" width="11.3666666666667" style="105" customWidth="1"/>
    <col min="2504" max="2504" width="10.9083333333333" style="105" customWidth="1"/>
    <col min="2505" max="2560" width="6.725" style="105" hidden="1" customWidth="1"/>
    <col min="2561" max="2756" width="6.725" style="105"/>
    <col min="2757" max="2757" width="37.0916666666667" style="105" customWidth="1"/>
    <col min="2758" max="2758" width="12.0916666666667" style="105" customWidth="1"/>
    <col min="2759" max="2759" width="11.3666666666667" style="105" customWidth="1"/>
    <col min="2760" max="2760" width="10.9083333333333" style="105" customWidth="1"/>
    <col min="2761" max="2816" width="6.725" style="105" hidden="1" customWidth="1"/>
    <col min="2817" max="3012" width="6.725" style="105"/>
    <col min="3013" max="3013" width="37.0916666666667" style="105" customWidth="1"/>
    <col min="3014" max="3014" width="12.0916666666667" style="105" customWidth="1"/>
    <col min="3015" max="3015" width="11.3666666666667" style="105" customWidth="1"/>
    <col min="3016" max="3016" width="10.9083333333333" style="105" customWidth="1"/>
    <col min="3017" max="3072" width="6.725" style="105" hidden="1" customWidth="1"/>
    <col min="3073" max="3268" width="6.725" style="105"/>
    <col min="3269" max="3269" width="37.0916666666667" style="105" customWidth="1"/>
    <col min="3270" max="3270" width="12.0916666666667" style="105" customWidth="1"/>
    <col min="3271" max="3271" width="11.3666666666667" style="105" customWidth="1"/>
    <col min="3272" max="3272" width="10.9083333333333" style="105" customWidth="1"/>
    <col min="3273" max="3328" width="6.725" style="105" hidden="1" customWidth="1"/>
    <col min="3329" max="3524" width="6.725" style="105"/>
    <col min="3525" max="3525" width="37.0916666666667" style="105" customWidth="1"/>
    <col min="3526" max="3526" width="12.0916666666667" style="105" customWidth="1"/>
    <col min="3527" max="3527" width="11.3666666666667" style="105" customWidth="1"/>
    <col min="3528" max="3528" width="10.9083333333333" style="105" customWidth="1"/>
    <col min="3529" max="3584" width="6.725" style="105" hidden="1" customWidth="1"/>
    <col min="3585" max="3780" width="6.725" style="105"/>
    <col min="3781" max="3781" width="37.0916666666667" style="105" customWidth="1"/>
    <col min="3782" max="3782" width="12.0916666666667" style="105" customWidth="1"/>
    <col min="3783" max="3783" width="11.3666666666667" style="105" customWidth="1"/>
    <col min="3784" max="3784" width="10.9083333333333" style="105" customWidth="1"/>
    <col min="3785" max="3840" width="6.725" style="105" hidden="1" customWidth="1"/>
    <col min="3841" max="4036" width="6.725" style="105"/>
    <col min="4037" max="4037" width="37.0916666666667" style="105" customWidth="1"/>
    <col min="4038" max="4038" width="12.0916666666667" style="105" customWidth="1"/>
    <col min="4039" max="4039" width="11.3666666666667" style="105" customWidth="1"/>
    <col min="4040" max="4040" width="10.9083333333333" style="105" customWidth="1"/>
    <col min="4041" max="4096" width="6.725" style="105" hidden="1" customWidth="1"/>
    <col min="4097" max="4292" width="6.725" style="105"/>
    <col min="4293" max="4293" width="37.0916666666667" style="105" customWidth="1"/>
    <col min="4294" max="4294" width="12.0916666666667" style="105" customWidth="1"/>
    <col min="4295" max="4295" width="11.3666666666667" style="105" customWidth="1"/>
    <col min="4296" max="4296" width="10.9083333333333" style="105" customWidth="1"/>
    <col min="4297" max="4352" width="6.725" style="105" hidden="1" customWidth="1"/>
    <col min="4353" max="4548" width="6.725" style="105"/>
    <col min="4549" max="4549" width="37.0916666666667" style="105" customWidth="1"/>
    <col min="4550" max="4550" width="12.0916666666667" style="105" customWidth="1"/>
    <col min="4551" max="4551" width="11.3666666666667" style="105" customWidth="1"/>
    <col min="4552" max="4552" width="10.9083333333333" style="105" customWidth="1"/>
    <col min="4553" max="4608" width="6.725" style="105" hidden="1" customWidth="1"/>
    <col min="4609" max="4804" width="6.725" style="105"/>
    <col min="4805" max="4805" width="37.0916666666667" style="105" customWidth="1"/>
    <col min="4806" max="4806" width="12.0916666666667" style="105" customWidth="1"/>
    <col min="4807" max="4807" width="11.3666666666667" style="105" customWidth="1"/>
    <col min="4808" max="4808" width="10.9083333333333" style="105" customWidth="1"/>
    <col min="4809" max="4864" width="6.725" style="105" hidden="1" customWidth="1"/>
    <col min="4865" max="5060" width="6.725" style="105"/>
    <col min="5061" max="5061" width="37.0916666666667" style="105" customWidth="1"/>
    <col min="5062" max="5062" width="12.0916666666667" style="105" customWidth="1"/>
    <col min="5063" max="5063" width="11.3666666666667" style="105" customWidth="1"/>
    <col min="5064" max="5064" width="10.9083333333333" style="105" customWidth="1"/>
    <col min="5065" max="5120" width="6.725" style="105" hidden="1" customWidth="1"/>
    <col min="5121" max="5316" width="6.725" style="105"/>
    <col min="5317" max="5317" width="37.0916666666667" style="105" customWidth="1"/>
    <col min="5318" max="5318" width="12.0916666666667" style="105" customWidth="1"/>
    <col min="5319" max="5319" width="11.3666666666667" style="105" customWidth="1"/>
    <col min="5320" max="5320" width="10.9083333333333" style="105" customWidth="1"/>
    <col min="5321" max="5376" width="6.725" style="105" hidden="1" customWidth="1"/>
    <col min="5377" max="5572" width="6.725" style="105"/>
    <col min="5573" max="5573" width="37.0916666666667" style="105" customWidth="1"/>
    <col min="5574" max="5574" width="12.0916666666667" style="105" customWidth="1"/>
    <col min="5575" max="5575" width="11.3666666666667" style="105" customWidth="1"/>
    <col min="5576" max="5576" width="10.9083333333333" style="105" customWidth="1"/>
    <col min="5577" max="5632" width="6.725" style="105" hidden="1" customWidth="1"/>
    <col min="5633" max="5828" width="6.725" style="105"/>
    <col min="5829" max="5829" width="37.0916666666667" style="105" customWidth="1"/>
    <col min="5830" max="5830" width="12.0916666666667" style="105" customWidth="1"/>
    <col min="5831" max="5831" width="11.3666666666667" style="105" customWidth="1"/>
    <col min="5832" max="5832" width="10.9083333333333" style="105" customWidth="1"/>
    <col min="5833" max="5888" width="6.725" style="105" hidden="1" customWidth="1"/>
    <col min="5889" max="6084" width="6.725" style="105"/>
    <col min="6085" max="6085" width="37.0916666666667" style="105" customWidth="1"/>
    <col min="6086" max="6086" width="12.0916666666667" style="105" customWidth="1"/>
    <col min="6087" max="6087" width="11.3666666666667" style="105" customWidth="1"/>
    <col min="6088" max="6088" width="10.9083333333333" style="105" customWidth="1"/>
    <col min="6089" max="6144" width="6.725" style="105" hidden="1" customWidth="1"/>
    <col min="6145" max="6340" width="6.725" style="105"/>
    <col min="6341" max="6341" width="37.0916666666667" style="105" customWidth="1"/>
    <col min="6342" max="6342" width="12.0916666666667" style="105" customWidth="1"/>
    <col min="6343" max="6343" width="11.3666666666667" style="105" customWidth="1"/>
    <col min="6344" max="6344" width="10.9083333333333" style="105" customWidth="1"/>
    <col min="6345" max="6400" width="6.725" style="105" hidden="1" customWidth="1"/>
    <col min="6401" max="6596" width="6.725" style="105"/>
    <col min="6597" max="6597" width="37.0916666666667" style="105" customWidth="1"/>
    <col min="6598" max="6598" width="12.0916666666667" style="105" customWidth="1"/>
    <col min="6599" max="6599" width="11.3666666666667" style="105" customWidth="1"/>
    <col min="6600" max="6600" width="10.9083333333333" style="105" customWidth="1"/>
    <col min="6601" max="6656" width="6.725" style="105" hidden="1" customWidth="1"/>
    <col min="6657" max="6852" width="6.725" style="105"/>
    <col min="6853" max="6853" width="37.0916666666667" style="105" customWidth="1"/>
    <col min="6854" max="6854" width="12.0916666666667" style="105" customWidth="1"/>
    <col min="6855" max="6855" width="11.3666666666667" style="105" customWidth="1"/>
    <col min="6856" max="6856" width="10.9083333333333" style="105" customWidth="1"/>
    <col min="6857" max="6912" width="6.725" style="105" hidden="1" customWidth="1"/>
    <col min="6913" max="7108" width="6.725" style="105"/>
    <col min="7109" max="7109" width="37.0916666666667" style="105" customWidth="1"/>
    <col min="7110" max="7110" width="12.0916666666667" style="105" customWidth="1"/>
    <col min="7111" max="7111" width="11.3666666666667" style="105" customWidth="1"/>
    <col min="7112" max="7112" width="10.9083333333333" style="105" customWidth="1"/>
    <col min="7113" max="7168" width="6.725" style="105" hidden="1" customWidth="1"/>
    <col min="7169" max="7364" width="6.725" style="105"/>
    <col min="7365" max="7365" width="37.0916666666667" style="105" customWidth="1"/>
    <col min="7366" max="7366" width="12.0916666666667" style="105" customWidth="1"/>
    <col min="7367" max="7367" width="11.3666666666667" style="105" customWidth="1"/>
    <col min="7368" max="7368" width="10.9083333333333" style="105" customWidth="1"/>
    <col min="7369" max="7424" width="6.725" style="105" hidden="1" customWidth="1"/>
    <col min="7425" max="7620" width="6.725" style="105"/>
    <col min="7621" max="7621" width="37.0916666666667" style="105" customWidth="1"/>
    <col min="7622" max="7622" width="12.0916666666667" style="105" customWidth="1"/>
    <col min="7623" max="7623" width="11.3666666666667" style="105" customWidth="1"/>
    <col min="7624" max="7624" width="10.9083333333333" style="105" customWidth="1"/>
    <col min="7625" max="7680" width="6.725" style="105" hidden="1" customWidth="1"/>
    <col min="7681" max="7876" width="6.725" style="105"/>
    <col min="7877" max="7877" width="37.0916666666667" style="105" customWidth="1"/>
    <col min="7878" max="7878" width="12.0916666666667" style="105" customWidth="1"/>
    <col min="7879" max="7879" width="11.3666666666667" style="105" customWidth="1"/>
    <col min="7880" max="7880" width="10.9083333333333" style="105" customWidth="1"/>
    <col min="7881" max="7936" width="6.725" style="105" hidden="1" customWidth="1"/>
    <col min="7937" max="8132" width="6.725" style="105"/>
    <col min="8133" max="8133" width="37.0916666666667" style="105" customWidth="1"/>
    <col min="8134" max="8134" width="12.0916666666667" style="105" customWidth="1"/>
    <col min="8135" max="8135" width="11.3666666666667" style="105" customWidth="1"/>
    <col min="8136" max="8136" width="10.9083333333333" style="105" customWidth="1"/>
    <col min="8137" max="8192" width="6.725" style="105" hidden="1" customWidth="1"/>
    <col min="8193" max="8388" width="6.725" style="105"/>
    <col min="8389" max="8389" width="37.0916666666667" style="105" customWidth="1"/>
    <col min="8390" max="8390" width="12.0916666666667" style="105" customWidth="1"/>
    <col min="8391" max="8391" width="11.3666666666667" style="105" customWidth="1"/>
    <col min="8392" max="8392" width="10.9083333333333" style="105" customWidth="1"/>
    <col min="8393" max="8448" width="6.725" style="105" hidden="1" customWidth="1"/>
    <col min="8449" max="8644" width="6.725" style="105"/>
    <col min="8645" max="8645" width="37.0916666666667" style="105" customWidth="1"/>
    <col min="8646" max="8646" width="12.0916666666667" style="105" customWidth="1"/>
    <col min="8647" max="8647" width="11.3666666666667" style="105" customWidth="1"/>
    <col min="8648" max="8648" width="10.9083333333333" style="105" customWidth="1"/>
    <col min="8649" max="8704" width="6.725" style="105" hidden="1" customWidth="1"/>
    <col min="8705" max="8900" width="6.725" style="105"/>
    <col min="8901" max="8901" width="37.0916666666667" style="105" customWidth="1"/>
    <col min="8902" max="8902" width="12.0916666666667" style="105" customWidth="1"/>
    <col min="8903" max="8903" width="11.3666666666667" style="105" customWidth="1"/>
    <col min="8904" max="8904" width="10.9083333333333" style="105" customWidth="1"/>
    <col min="8905" max="8960" width="6.725" style="105" hidden="1" customWidth="1"/>
    <col min="8961" max="9156" width="6.725" style="105"/>
    <col min="9157" max="9157" width="37.0916666666667" style="105" customWidth="1"/>
    <col min="9158" max="9158" width="12.0916666666667" style="105" customWidth="1"/>
    <col min="9159" max="9159" width="11.3666666666667" style="105" customWidth="1"/>
    <col min="9160" max="9160" width="10.9083333333333" style="105" customWidth="1"/>
    <col min="9161" max="9216" width="6.725" style="105" hidden="1" customWidth="1"/>
    <col min="9217" max="9412" width="6.725" style="105"/>
    <col min="9413" max="9413" width="37.0916666666667" style="105" customWidth="1"/>
    <col min="9414" max="9414" width="12.0916666666667" style="105" customWidth="1"/>
    <col min="9415" max="9415" width="11.3666666666667" style="105" customWidth="1"/>
    <col min="9416" max="9416" width="10.9083333333333" style="105" customWidth="1"/>
    <col min="9417" max="9472" width="6.725" style="105" hidden="1" customWidth="1"/>
    <col min="9473" max="9668" width="6.725" style="105"/>
    <col min="9669" max="9669" width="37.0916666666667" style="105" customWidth="1"/>
    <col min="9670" max="9670" width="12.0916666666667" style="105" customWidth="1"/>
    <col min="9671" max="9671" width="11.3666666666667" style="105" customWidth="1"/>
    <col min="9672" max="9672" width="10.9083333333333" style="105" customWidth="1"/>
    <col min="9673" max="9728" width="6.725" style="105" hidden="1" customWidth="1"/>
    <col min="9729" max="9924" width="6.725" style="105"/>
    <col min="9925" max="9925" width="37.0916666666667" style="105" customWidth="1"/>
    <col min="9926" max="9926" width="12.0916666666667" style="105" customWidth="1"/>
    <col min="9927" max="9927" width="11.3666666666667" style="105" customWidth="1"/>
    <col min="9928" max="9928" width="10.9083333333333" style="105" customWidth="1"/>
    <col min="9929" max="9984" width="6.725" style="105" hidden="1" customWidth="1"/>
    <col min="9985" max="10180" width="6.725" style="105"/>
    <col min="10181" max="10181" width="37.0916666666667" style="105" customWidth="1"/>
    <col min="10182" max="10182" width="12.0916666666667" style="105" customWidth="1"/>
    <col min="10183" max="10183" width="11.3666666666667" style="105" customWidth="1"/>
    <col min="10184" max="10184" width="10.9083333333333" style="105" customWidth="1"/>
    <col min="10185" max="10240" width="6.725" style="105" hidden="1" customWidth="1"/>
    <col min="10241" max="10436" width="6.725" style="105"/>
    <col min="10437" max="10437" width="37.0916666666667" style="105" customWidth="1"/>
    <col min="10438" max="10438" width="12.0916666666667" style="105" customWidth="1"/>
    <col min="10439" max="10439" width="11.3666666666667" style="105" customWidth="1"/>
    <col min="10440" max="10440" width="10.9083333333333" style="105" customWidth="1"/>
    <col min="10441" max="10496" width="6.725" style="105" hidden="1" customWidth="1"/>
    <col min="10497" max="10692" width="6.725" style="105"/>
    <col min="10693" max="10693" width="37.0916666666667" style="105" customWidth="1"/>
    <col min="10694" max="10694" width="12.0916666666667" style="105" customWidth="1"/>
    <col min="10695" max="10695" width="11.3666666666667" style="105" customWidth="1"/>
    <col min="10696" max="10696" width="10.9083333333333" style="105" customWidth="1"/>
    <col min="10697" max="10752" width="6.725" style="105" hidden="1" customWidth="1"/>
    <col min="10753" max="10948" width="6.725" style="105"/>
    <col min="10949" max="10949" width="37.0916666666667" style="105" customWidth="1"/>
    <col min="10950" max="10950" width="12.0916666666667" style="105" customWidth="1"/>
    <col min="10951" max="10951" width="11.3666666666667" style="105" customWidth="1"/>
    <col min="10952" max="10952" width="10.9083333333333" style="105" customWidth="1"/>
    <col min="10953" max="11008" width="6.725" style="105" hidden="1" customWidth="1"/>
    <col min="11009" max="11204" width="6.725" style="105"/>
    <col min="11205" max="11205" width="37.0916666666667" style="105" customWidth="1"/>
    <col min="11206" max="11206" width="12.0916666666667" style="105" customWidth="1"/>
    <col min="11207" max="11207" width="11.3666666666667" style="105" customWidth="1"/>
    <col min="11208" max="11208" width="10.9083333333333" style="105" customWidth="1"/>
    <col min="11209" max="11264" width="6.725" style="105" hidden="1" customWidth="1"/>
    <col min="11265" max="11460" width="6.725" style="105"/>
    <col min="11461" max="11461" width="37.0916666666667" style="105" customWidth="1"/>
    <col min="11462" max="11462" width="12.0916666666667" style="105" customWidth="1"/>
    <col min="11463" max="11463" width="11.3666666666667" style="105" customWidth="1"/>
    <col min="11464" max="11464" width="10.9083333333333" style="105" customWidth="1"/>
    <col min="11465" max="11520" width="6.725" style="105" hidden="1" customWidth="1"/>
    <col min="11521" max="11716" width="6.725" style="105"/>
    <col min="11717" max="11717" width="37.0916666666667" style="105" customWidth="1"/>
    <col min="11718" max="11718" width="12.0916666666667" style="105" customWidth="1"/>
    <col min="11719" max="11719" width="11.3666666666667" style="105" customWidth="1"/>
    <col min="11720" max="11720" width="10.9083333333333" style="105" customWidth="1"/>
    <col min="11721" max="11776" width="6.725" style="105" hidden="1" customWidth="1"/>
    <col min="11777" max="11972" width="6.725" style="105"/>
    <col min="11973" max="11973" width="37.0916666666667" style="105" customWidth="1"/>
    <col min="11974" max="11974" width="12.0916666666667" style="105" customWidth="1"/>
    <col min="11975" max="11975" width="11.3666666666667" style="105" customWidth="1"/>
    <col min="11976" max="11976" width="10.9083333333333" style="105" customWidth="1"/>
    <col min="11977" max="12032" width="6.725" style="105" hidden="1" customWidth="1"/>
    <col min="12033" max="12228" width="6.725" style="105"/>
    <col min="12229" max="12229" width="37.0916666666667" style="105" customWidth="1"/>
    <col min="12230" max="12230" width="12.0916666666667" style="105" customWidth="1"/>
    <col min="12231" max="12231" width="11.3666666666667" style="105" customWidth="1"/>
    <col min="12232" max="12232" width="10.9083333333333" style="105" customWidth="1"/>
    <col min="12233" max="12288" width="6.725" style="105" hidden="1" customWidth="1"/>
    <col min="12289" max="12484" width="6.725" style="105"/>
    <col min="12485" max="12485" width="37.0916666666667" style="105" customWidth="1"/>
    <col min="12486" max="12486" width="12.0916666666667" style="105" customWidth="1"/>
    <col min="12487" max="12487" width="11.3666666666667" style="105" customWidth="1"/>
    <col min="12488" max="12488" width="10.9083333333333" style="105" customWidth="1"/>
    <col min="12489" max="12544" width="6.725" style="105" hidden="1" customWidth="1"/>
    <col min="12545" max="12740" width="6.725" style="105"/>
    <col min="12741" max="12741" width="37.0916666666667" style="105" customWidth="1"/>
    <col min="12742" max="12742" width="12.0916666666667" style="105" customWidth="1"/>
    <col min="12743" max="12743" width="11.3666666666667" style="105" customWidth="1"/>
    <col min="12744" max="12744" width="10.9083333333333" style="105" customWidth="1"/>
    <col min="12745" max="12800" width="6.725" style="105" hidden="1" customWidth="1"/>
    <col min="12801" max="12996" width="6.725" style="105"/>
    <col min="12997" max="12997" width="37.0916666666667" style="105" customWidth="1"/>
    <col min="12998" max="12998" width="12.0916666666667" style="105" customWidth="1"/>
    <col min="12999" max="12999" width="11.3666666666667" style="105" customWidth="1"/>
    <col min="13000" max="13000" width="10.9083333333333" style="105" customWidth="1"/>
    <col min="13001" max="13056" width="6.725" style="105" hidden="1" customWidth="1"/>
    <col min="13057" max="13252" width="6.725" style="105"/>
    <col min="13253" max="13253" width="37.0916666666667" style="105" customWidth="1"/>
    <col min="13254" max="13254" width="12.0916666666667" style="105" customWidth="1"/>
    <col min="13255" max="13255" width="11.3666666666667" style="105" customWidth="1"/>
    <col min="13256" max="13256" width="10.9083333333333" style="105" customWidth="1"/>
    <col min="13257" max="13312" width="6.725" style="105" hidden="1" customWidth="1"/>
    <col min="13313" max="13508" width="6.725" style="105"/>
    <col min="13509" max="13509" width="37.0916666666667" style="105" customWidth="1"/>
    <col min="13510" max="13510" width="12.0916666666667" style="105" customWidth="1"/>
    <col min="13511" max="13511" width="11.3666666666667" style="105" customWidth="1"/>
    <col min="13512" max="13512" width="10.9083333333333" style="105" customWidth="1"/>
    <col min="13513" max="13568" width="6.725" style="105" hidden="1" customWidth="1"/>
    <col min="13569" max="13764" width="6.725" style="105"/>
    <col min="13765" max="13765" width="37.0916666666667" style="105" customWidth="1"/>
    <col min="13766" max="13766" width="12.0916666666667" style="105" customWidth="1"/>
    <col min="13767" max="13767" width="11.3666666666667" style="105" customWidth="1"/>
    <col min="13768" max="13768" width="10.9083333333333" style="105" customWidth="1"/>
    <col min="13769" max="13824" width="6.725" style="105" hidden="1" customWidth="1"/>
    <col min="13825" max="14020" width="6.725" style="105"/>
    <col min="14021" max="14021" width="37.0916666666667" style="105" customWidth="1"/>
    <col min="14022" max="14022" width="12.0916666666667" style="105" customWidth="1"/>
    <col min="14023" max="14023" width="11.3666666666667" style="105" customWidth="1"/>
    <col min="14024" max="14024" width="10.9083333333333" style="105" customWidth="1"/>
    <col min="14025" max="14080" width="6.725" style="105" hidden="1" customWidth="1"/>
    <col min="14081" max="14276" width="6.725" style="105"/>
    <col min="14277" max="14277" width="37.0916666666667" style="105" customWidth="1"/>
    <col min="14278" max="14278" width="12.0916666666667" style="105" customWidth="1"/>
    <col min="14279" max="14279" width="11.3666666666667" style="105" customWidth="1"/>
    <col min="14280" max="14280" width="10.9083333333333" style="105" customWidth="1"/>
    <col min="14281" max="14336" width="6.725" style="105" hidden="1" customWidth="1"/>
    <col min="14337" max="14532" width="6.725" style="105"/>
    <col min="14533" max="14533" width="37.0916666666667" style="105" customWidth="1"/>
    <col min="14534" max="14534" width="12.0916666666667" style="105" customWidth="1"/>
    <col min="14535" max="14535" width="11.3666666666667" style="105" customWidth="1"/>
    <col min="14536" max="14536" width="10.9083333333333" style="105" customWidth="1"/>
    <col min="14537" max="14592" width="6.725" style="105" hidden="1" customWidth="1"/>
    <col min="14593" max="14788" width="6.725" style="105"/>
    <col min="14789" max="14789" width="37.0916666666667" style="105" customWidth="1"/>
    <col min="14790" max="14790" width="12.0916666666667" style="105" customWidth="1"/>
    <col min="14791" max="14791" width="11.3666666666667" style="105" customWidth="1"/>
    <col min="14792" max="14792" width="10.9083333333333" style="105" customWidth="1"/>
    <col min="14793" max="14848" width="6.725" style="105" hidden="1" customWidth="1"/>
    <col min="14849" max="15044" width="6.725" style="105"/>
    <col min="15045" max="15045" width="37.0916666666667" style="105" customWidth="1"/>
    <col min="15046" max="15046" width="12.0916666666667" style="105" customWidth="1"/>
    <col min="15047" max="15047" width="11.3666666666667" style="105" customWidth="1"/>
    <col min="15048" max="15048" width="10.9083333333333" style="105" customWidth="1"/>
    <col min="15049" max="15104" width="6.725" style="105" hidden="1" customWidth="1"/>
    <col min="15105" max="15300" width="6.725" style="105"/>
    <col min="15301" max="15301" width="37.0916666666667" style="105" customWidth="1"/>
    <col min="15302" max="15302" width="12.0916666666667" style="105" customWidth="1"/>
    <col min="15303" max="15303" width="11.3666666666667" style="105" customWidth="1"/>
    <col min="15304" max="15304" width="10.9083333333333" style="105" customWidth="1"/>
    <col min="15305" max="15360" width="6.725" style="105" hidden="1" customWidth="1"/>
    <col min="15361" max="15556" width="6.725" style="105"/>
    <col min="15557" max="15557" width="37.0916666666667" style="105" customWidth="1"/>
    <col min="15558" max="15558" width="12.0916666666667" style="105" customWidth="1"/>
    <col min="15559" max="15559" width="11.3666666666667" style="105" customWidth="1"/>
    <col min="15560" max="15560" width="10.9083333333333" style="105" customWidth="1"/>
    <col min="15561" max="15616" width="6.725" style="105" hidden="1" customWidth="1"/>
    <col min="15617" max="15812" width="6.725" style="105"/>
    <col min="15813" max="15813" width="37.0916666666667" style="105" customWidth="1"/>
    <col min="15814" max="15814" width="12.0916666666667" style="105" customWidth="1"/>
    <col min="15815" max="15815" width="11.3666666666667" style="105" customWidth="1"/>
    <col min="15816" max="15816" width="10.9083333333333" style="105" customWidth="1"/>
    <col min="15817" max="15872" width="6.725" style="105" hidden="1" customWidth="1"/>
    <col min="15873" max="16068" width="6.725" style="105"/>
    <col min="16069" max="16069" width="37.0916666666667" style="105" customWidth="1"/>
    <col min="16070" max="16070" width="12.0916666666667" style="105" customWidth="1"/>
    <col min="16071" max="16071" width="11.3666666666667" style="105" customWidth="1"/>
    <col min="16072" max="16072" width="10.9083333333333" style="105" customWidth="1"/>
    <col min="16073" max="16128" width="6.725" style="105" hidden="1" customWidth="1"/>
    <col min="16129" max="16376" width="6.725" style="105"/>
    <col min="16377" max="16384" width="7" style="105" customWidth="1"/>
  </cols>
  <sheetData>
    <row r="1" ht="51" customHeight="1" spans="1:5">
      <c r="A1" s="106" t="s">
        <v>2446</v>
      </c>
      <c r="B1" s="107"/>
      <c r="C1" s="107"/>
      <c r="D1" s="107"/>
      <c r="E1" s="107"/>
    </row>
    <row r="2" ht="22.5" customHeight="1" spans="1:5">
      <c r="A2" s="106"/>
      <c r="B2" s="107"/>
      <c r="C2" s="107"/>
      <c r="D2" s="107"/>
      <c r="E2" s="116" t="s">
        <v>705</v>
      </c>
    </row>
    <row r="3" s="114" customFormat="1" customHeight="1" spans="1:5">
      <c r="A3" s="108" t="s">
        <v>1792</v>
      </c>
      <c r="B3" s="108" t="s">
        <v>2431</v>
      </c>
      <c r="C3" s="108" t="s">
        <v>1786</v>
      </c>
      <c r="D3" s="108" t="s">
        <v>1787</v>
      </c>
      <c r="E3" s="108" t="s">
        <v>36</v>
      </c>
    </row>
    <row r="4" customHeight="1" spans="1:5">
      <c r="A4" s="109" t="s">
        <v>2447</v>
      </c>
      <c r="B4" s="117"/>
      <c r="C4" s="117"/>
      <c r="D4" s="117"/>
      <c r="E4" s="117"/>
    </row>
    <row r="5" customHeight="1" spans="1:5">
      <c r="A5" s="109" t="s">
        <v>2448</v>
      </c>
      <c r="B5" s="117"/>
      <c r="C5" s="117"/>
      <c r="D5" s="117"/>
      <c r="E5" s="117"/>
    </row>
    <row r="6" customHeight="1" spans="1:5">
      <c r="A6" s="109" t="s">
        <v>2449</v>
      </c>
      <c r="B6" s="117"/>
      <c r="C6" s="117"/>
      <c r="D6" s="117"/>
      <c r="E6" s="117"/>
    </row>
    <row r="7" s="104" customFormat="1" customHeight="1" spans="1:5">
      <c r="A7" s="109" t="s">
        <v>2450</v>
      </c>
      <c r="B7" s="117"/>
      <c r="C7" s="117"/>
      <c r="D7" s="117"/>
      <c r="E7" s="117">
        <v>2</v>
      </c>
    </row>
    <row r="8" customHeight="1" spans="1:5">
      <c r="A8" s="109" t="s">
        <v>2451</v>
      </c>
      <c r="B8" s="117"/>
      <c r="C8" s="117"/>
      <c r="D8" s="117"/>
      <c r="E8" s="117">
        <v>2</v>
      </c>
    </row>
    <row r="9" customHeight="1" spans="1:5">
      <c r="A9" s="109" t="s">
        <v>2452</v>
      </c>
      <c r="B9" s="117"/>
      <c r="C9" s="117"/>
      <c r="D9" s="117"/>
      <c r="E9" s="117"/>
    </row>
    <row r="10" customHeight="1" spans="1:5">
      <c r="A10" s="109" t="s">
        <v>2453</v>
      </c>
      <c r="B10" s="117"/>
      <c r="C10" s="117"/>
      <c r="D10" s="117"/>
      <c r="E10" s="117"/>
    </row>
    <row r="11" customHeight="1" spans="1:5">
      <c r="A11" s="109" t="s">
        <v>2454</v>
      </c>
      <c r="B11" s="117"/>
      <c r="C11" s="117"/>
      <c r="D11" s="117"/>
      <c r="E11" s="117"/>
    </row>
    <row r="12" customHeight="1" spans="1:5">
      <c r="A12" s="109" t="s">
        <v>2455</v>
      </c>
      <c r="B12" s="117"/>
      <c r="C12" s="117"/>
      <c r="D12" s="117"/>
      <c r="E12" s="117"/>
    </row>
    <row r="13" customHeight="1" spans="1:5">
      <c r="A13" s="109" t="s">
        <v>2456</v>
      </c>
      <c r="B13" s="117"/>
      <c r="C13" s="117"/>
      <c r="D13" s="117"/>
      <c r="E13" s="117"/>
    </row>
    <row r="14" customHeight="1" spans="1:5">
      <c r="A14" s="109" t="s">
        <v>2457</v>
      </c>
      <c r="B14" s="117"/>
      <c r="C14" s="117"/>
      <c r="D14" s="117"/>
      <c r="E14" s="117"/>
    </row>
    <row r="15" customHeight="1" spans="1:5">
      <c r="A15" s="109" t="s">
        <v>2458</v>
      </c>
      <c r="B15" s="117"/>
      <c r="C15" s="117"/>
      <c r="D15" s="117"/>
      <c r="E15" s="117"/>
    </row>
    <row r="16" customHeight="1" spans="1:5">
      <c r="A16" s="109" t="s">
        <v>2459</v>
      </c>
      <c r="B16" s="117"/>
      <c r="C16" s="117"/>
      <c r="D16" s="117"/>
      <c r="E16" s="117"/>
    </row>
    <row r="17" customHeight="1" spans="1:5">
      <c r="A17" s="109" t="s">
        <v>2460</v>
      </c>
      <c r="B17" s="117"/>
      <c r="C17" s="117"/>
      <c r="D17" s="117"/>
      <c r="E17" s="117"/>
    </row>
    <row r="18" customHeight="1" spans="1:5">
      <c r="A18" s="109" t="s">
        <v>2461</v>
      </c>
      <c r="B18" s="117"/>
      <c r="C18" s="117"/>
      <c r="D18" s="117"/>
      <c r="E18" s="117">
        <v>2</v>
      </c>
    </row>
    <row r="19" customHeight="1" spans="1:5">
      <c r="A19" s="109" t="s">
        <v>2462</v>
      </c>
      <c r="B19" s="117"/>
      <c r="C19" s="117"/>
      <c r="D19" s="117"/>
      <c r="E19" s="117"/>
    </row>
    <row r="20" customHeight="1" spans="1:5">
      <c r="A20" s="109" t="s">
        <v>2463</v>
      </c>
      <c r="B20" s="117"/>
      <c r="C20" s="117"/>
      <c r="D20" s="117"/>
      <c r="E20" s="117"/>
    </row>
    <row r="21" customHeight="1" spans="1:5">
      <c r="A21" s="109" t="s">
        <v>2464</v>
      </c>
      <c r="B21" s="117"/>
      <c r="C21" s="117"/>
      <c r="D21" s="117"/>
      <c r="E21" s="117"/>
    </row>
    <row r="22" customHeight="1" spans="1:5">
      <c r="A22" s="109" t="s">
        <v>2465</v>
      </c>
      <c r="B22" s="117"/>
      <c r="C22" s="117"/>
      <c r="D22" s="117"/>
      <c r="E22" s="117"/>
    </row>
    <row r="23" customHeight="1" spans="1:5">
      <c r="A23" s="109" t="s">
        <v>2466</v>
      </c>
      <c r="B23" s="117"/>
      <c r="C23" s="117"/>
      <c r="D23" s="117"/>
      <c r="E23" s="117"/>
    </row>
    <row r="24" customHeight="1" spans="1:5">
      <c r="A24" s="109" t="s">
        <v>2467</v>
      </c>
      <c r="B24" s="117"/>
      <c r="C24" s="117"/>
      <c r="D24" s="117"/>
      <c r="E24" s="117"/>
    </row>
    <row r="25" customHeight="1" spans="1:5">
      <c r="A25" s="109" t="s">
        <v>2468</v>
      </c>
      <c r="B25" s="117"/>
      <c r="C25" s="117"/>
      <c r="D25" s="117"/>
      <c r="E25" s="117"/>
    </row>
    <row r="26" customHeight="1" spans="1:5">
      <c r="A26" s="109" t="s">
        <v>2469</v>
      </c>
      <c r="B26" s="117"/>
      <c r="C26" s="117"/>
      <c r="D26" s="117"/>
      <c r="E26" s="117"/>
    </row>
    <row r="27" customHeight="1" spans="1:5">
      <c r="A27" s="109" t="s">
        <v>2470</v>
      </c>
      <c r="B27" s="117"/>
      <c r="C27" s="117"/>
      <c r="D27" s="117"/>
      <c r="E27" s="117"/>
    </row>
    <row r="28" customHeight="1" spans="1:5">
      <c r="A28" s="109" t="s">
        <v>2471</v>
      </c>
      <c r="B28" s="117"/>
      <c r="C28" s="117"/>
      <c r="D28" s="117"/>
      <c r="E28" s="117"/>
    </row>
    <row r="29" customHeight="1" spans="1:5">
      <c r="A29" s="109" t="s">
        <v>2472</v>
      </c>
      <c r="B29" s="117"/>
      <c r="C29" s="117"/>
      <c r="D29" s="117"/>
      <c r="E29" s="117"/>
    </row>
    <row r="30" customHeight="1" spans="1:5">
      <c r="A30" s="109" t="s">
        <v>2473</v>
      </c>
      <c r="B30" s="117"/>
      <c r="C30" s="117"/>
      <c r="D30" s="117"/>
      <c r="E30" s="117"/>
    </row>
    <row r="31" customHeight="1" spans="1:5">
      <c r="A31" s="109" t="s">
        <v>2474</v>
      </c>
      <c r="B31" s="117"/>
      <c r="C31" s="117"/>
      <c r="D31" s="117"/>
      <c r="E31" s="117"/>
    </row>
    <row r="32" customHeight="1" spans="1:5">
      <c r="A32" s="109" t="s">
        <v>2475</v>
      </c>
      <c r="B32" s="117"/>
      <c r="C32" s="117"/>
      <c r="D32" s="117"/>
      <c r="E32" s="117"/>
    </row>
  </sheetData>
  <mergeCells count="1">
    <mergeCell ref="A1:E1"/>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B12" sqref="B12"/>
    </sheetView>
  </sheetViews>
  <sheetFormatPr defaultColWidth="6.725" defaultRowHeight="23.15" customHeight="1" outlineLevelCol="4"/>
  <cols>
    <col min="1" max="1" width="50.2666666666667" style="105" customWidth="1"/>
    <col min="2" max="2" width="11.9083333333333" style="105" customWidth="1"/>
    <col min="3" max="5" width="13.9083333333333" style="105" customWidth="1"/>
    <col min="6" max="196" width="6.725" style="105"/>
    <col min="197" max="197" width="37.0916666666667" style="105" customWidth="1"/>
    <col min="198" max="198" width="12.0916666666667" style="105" customWidth="1"/>
    <col min="199" max="199" width="11.3666666666667" style="105" customWidth="1"/>
    <col min="200" max="200" width="10.9083333333333" style="105" customWidth="1"/>
    <col min="201" max="256" width="6.725" style="105" hidden="1" customWidth="1"/>
    <col min="257" max="452" width="6.725" style="105"/>
    <col min="453" max="453" width="37.0916666666667" style="105" customWidth="1"/>
    <col min="454" max="454" width="12.0916666666667" style="105" customWidth="1"/>
    <col min="455" max="455" width="11.3666666666667" style="105" customWidth="1"/>
    <col min="456" max="456" width="10.9083333333333" style="105" customWidth="1"/>
    <col min="457" max="512" width="6.725" style="105" hidden="1" customWidth="1"/>
    <col min="513" max="708" width="6.725" style="105"/>
    <col min="709" max="709" width="37.0916666666667" style="105" customWidth="1"/>
    <col min="710" max="710" width="12.0916666666667" style="105" customWidth="1"/>
    <col min="711" max="711" width="11.3666666666667" style="105" customWidth="1"/>
    <col min="712" max="712" width="10.9083333333333" style="105" customWidth="1"/>
    <col min="713" max="768" width="6.725" style="105" hidden="1" customWidth="1"/>
    <col min="769" max="964" width="6.725" style="105"/>
    <col min="965" max="965" width="37.0916666666667" style="105" customWidth="1"/>
    <col min="966" max="966" width="12.0916666666667" style="105" customWidth="1"/>
    <col min="967" max="967" width="11.3666666666667" style="105" customWidth="1"/>
    <col min="968" max="968" width="10.9083333333333" style="105" customWidth="1"/>
    <col min="969" max="1024" width="6.725" style="105" hidden="1" customWidth="1"/>
    <col min="1025" max="1220" width="6.725" style="105"/>
    <col min="1221" max="1221" width="37.0916666666667" style="105" customWidth="1"/>
    <col min="1222" max="1222" width="12.0916666666667" style="105" customWidth="1"/>
    <col min="1223" max="1223" width="11.3666666666667" style="105" customWidth="1"/>
    <col min="1224" max="1224" width="10.9083333333333" style="105" customWidth="1"/>
    <col min="1225" max="1280" width="6.725" style="105" hidden="1" customWidth="1"/>
    <col min="1281" max="1476" width="6.725" style="105"/>
    <col min="1477" max="1477" width="37.0916666666667" style="105" customWidth="1"/>
    <col min="1478" max="1478" width="12.0916666666667" style="105" customWidth="1"/>
    <col min="1479" max="1479" width="11.3666666666667" style="105" customWidth="1"/>
    <col min="1480" max="1480" width="10.9083333333333" style="105" customWidth="1"/>
    <col min="1481" max="1536" width="6.725" style="105" hidden="1" customWidth="1"/>
    <col min="1537" max="1732" width="6.725" style="105"/>
    <col min="1733" max="1733" width="37.0916666666667" style="105" customWidth="1"/>
    <col min="1734" max="1734" width="12.0916666666667" style="105" customWidth="1"/>
    <col min="1735" max="1735" width="11.3666666666667" style="105" customWidth="1"/>
    <col min="1736" max="1736" width="10.9083333333333" style="105" customWidth="1"/>
    <col min="1737" max="1792" width="6.725" style="105" hidden="1" customWidth="1"/>
    <col min="1793" max="1988" width="6.725" style="105"/>
    <col min="1989" max="1989" width="37.0916666666667" style="105" customWidth="1"/>
    <col min="1990" max="1990" width="12.0916666666667" style="105" customWidth="1"/>
    <col min="1991" max="1991" width="11.3666666666667" style="105" customWidth="1"/>
    <col min="1992" max="1992" width="10.9083333333333" style="105" customWidth="1"/>
    <col min="1993" max="2048" width="6.725" style="105" hidden="1" customWidth="1"/>
    <col min="2049" max="2244" width="6.725" style="105"/>
    <col min="2245" max="2245" width="37.0916666666667" style="105" customWidth="1"/>
    <col min="2246" max="2246" width="12.0916666666667" style="105" customWidth="1"/>
    <col min="2247" max="2247" width="11.3666666666667" style="105" customWidth="1"/>
    <col min="2248" max="2248" width="10.9083333333333" style="105" customWidth="1"/>
    <col min="2249" max="2304" width="6.725" style="105" hidden="1" customWidth="1"/>
    <col min="2305" max="2500" width="6.725" style="105"/>
    <col min="2501" max="2501" width="37.0916666666667" style="105" customWidth="1"/>
    <col min="2502" max="2502" width="12.0916666666667" style="105" customWidth="1"/>
    <col min="2503" max="2503" width="11.3666666666667" style="105" customWidth="1"/>
    <col min="2504" max="2504" width="10.9083333333333" style="105" customWidth="1"/>
    <col min="2505" max="2560" width="6.725" style="105" hidden="1" customWidth="1"/>
    <col min="2561" max="2756" width="6.725" style="105"/>
    <col min="2757" max="2757" width="37.0916666666667" style="105" customWidth="1"/>
    <col min="2758" max="2758" width="12.0916666666667" style="105" customWidth="1"/>
    <col min="2759" max="2759" width="11.3666666666667" style="105" customWidth="1"/>
    <col min="2760" max="2760" width="10.9083333333333" style="105" customWidth="1"/>
    <col min="2761" max="2816" width="6.725" style="105" hidden="1" customWidth="1"/>
    <col min="2817" max="3012" width="6.725" style="105"/>
    <col min="3013" max="3013" width="37.0916666666667" style="105" customWidth="1"/>
    <col min="3014" max="3014" width="12.0916666666667" style="105" customWidth="1"/>
    <col min="3015" max="3015" width="11.3666666666667" style="105" customWidth="1"/>
    <col min="3016" max="3016" width="10.9083333333333" style="105" customWidth="1"/>
    <col min="3017" max="3072" width="6.725" style="105" hidden="1" customWidth="1"/>
    <col min="3073" max="3268" width="6.725" style="105"/>
    <col min="3269" max="3269" width="37.0916666666667" style="105" customWidth="1"/>
    <col min="3270" max="3270" width="12.0916666666667" style="105" customWidth="1"/>
    <col min="3271" max="3271" width="11.3666666666667" style="105" customWidth="1"/>
    <col min="3272" max="3272" width="10.9083333333333" style="105" customWidth="1"/>
    <col min="3273" max="3328" width="6.725" style="105" hidden="1" customWidth="1"/>
    <col min="3329" max="3524" width="6.725" style="105"/>
    <col min="3525" max="3525" width="37.0916666666667" style="105" customWidth="1"/>
    <col min="3526" max="3526" width="12.0916666666667" style="105" customWidth="1"/>
    <col min="3527" max="3527" width="11.3666666666667" style="105" customWidth="1"/>
    <col min="3528" max="3528" width="10.9083333333333" style="105" customWidth="1"/>
    <col min="3529" max="3584" width="6.725" style="105" hidden="1" customWidth="1"/>
    <col min="3585" max="3780" width="6.725" style="105"/>
    <col min="3781" max="3781" width="37.0916666666667" style="105" customWidth="1"/>
    <col min="3782" max="3782" width="12.0916666666667" style="105" customWidth="1"/>
    <col min="3783" max="3783" width="11.3666666666667" style="105" customWidth="1"/>
    <col min="3784" max="3784" width="10.9083333333333" style="105" customWidth="1"/>
    <col min="3785" max="3840" width="6.725" style="105" hidden="1" customWidth="1"/>
    <col min="3841" max="4036" width="6.725" style="105"/>
    <col min="4037" max="4037" width="37.0916666666667" style="105" customWidth="1"/>
    <col min="4038" max="4038" width="12.0916666666667" style="105" customWidth="1"/>
    <col min="4039" max="4039" width="11.3666666666667" style="105" customWidth="1"/>
    <col min="4040" max="4040" width="10.9083333333333" style="105" customWidth="1"/>
    <col min="4041" max="4096" width="6.725" style="105" hidden="1" customWidth="1"/>
    <col min="4097" max="4292" width="6.725" style="105"/>
    <col min="4293" max="4293" width="37.0916666666667" style="105" customWidth="1"/>
    <col min="4294" max="4294" width="12.0916666666667" style="105" customWidth="1"/>
    <col min="4295" max="4295" width="11.3666666666667" style="105" customWidth="1"/>
    <col min="4296" max="4296" width="10.9083333333333" style="105" customWidth="1"/>
    <col min="4297" max="4352" width="6.725" style="105" hidden="1" customWidth="1"/>
    <col min="4353" max="4548" width="6.725" style="105"/>
    <col min="4549" max="4549" width="37.0916666666667" style="105" customWidth="1"/>
    <col min="4550" max="4550" width="12.0916666666667" style="105" customWidth="1"/>
    <col min="4551" max="4551" width="11.3666666666667" style="105" customWidth="1"/>
    <col min="4552" max="4552" width="10.9083333333333" style="105" customWidth="1"/>
    <col min="4553" max="4608" width="6.725" style="105" hidden="1" customWidth="1"/>
    <col min="4609" max="4804" width="6.725" style="105"/>
    <col min="4805" max="4805" width="37.0916666666667" style="105" customWidth="1"/>
    <col min="4806" max="4806" width="12.0916666666667" style="105" customWidth="1"/>
    <col min="4807" max="4807" width="11.3666666666667" style="105" customWidth="1"/>
    <col min="4808" max="4808" width="10.9083333333333" style="105" customWidth="1"/>
    <col min="4809" max="4864" width="6.725" style="105" hidden="1" customWidth="1"/>
    <col min="4865" max="5060" width="6.725" style="105"/>
    <col min="5061" max="5061" width="37.0916666666667" style="105" customWidth="1"/>
    <col min="5062" max="5062" width="12.0916666666667" style="105" customWidth="1"/>
    <col min="5063" max="5063" width="11.3666666666667" style="105" customWidth="1"/>
    <col min="5064" max="5064" width="10.9083333333333" style="105" customWidth="1"/>
    <col min="5065" max="5120" width="6.725" style="105" hidden="1" customWidth="1"/>
    <col min="5121" max="5316" width="6.725" style="105"/>
    <col min="5317" max="5317" width="37.0916666666667" style="105" customWidth="1"/>
    <col min="5318" max="5318" width="12.0916666666667" style="105" customWidth="1"/>
    <col min="5319" max="5319" width="11.3666666666667" style="105" customWidth="1"/>
    <col min="5320" max="5320" width="10.9083333333333" style="105" customWidth="1"/>
    <col min="5321" max="5376" width="6.725" style="105" hidden="1" customWidth="1"/>
    <col min="5377" max="5572" width="6.725" style="105"/>
    <col min="5573" max="5573" width="37.0916666666667" style="105" customWidth="1"/>
    <col min="5574" max="5574" width="12.0916666666667" style="105" customWidth="1"/>
    <col min="5575" max="5575" width="11.3666666666667" style="105" customWidth="1"/>
    <col min="5576" max="5576" width="10.9083333333333" style="105" customWidth="1"/>
    <col min="5577" max="5632" width="6.725" style="105" hidden="1" customWidth="1"/>
    <col min="5633" max="5828" width="6.725" style="105"/>
    <col min="5829" max="5829" width="37.0916666666667" style="105" customWidth="1"/>
    <col min="5830" max="5830" width="12.0916666666667" style="105" customWidth="1"/>
    <col min="5831" max="5831" width="11.3666666666667" style="105" customWidth="1"/>
    <col min="5832" max="5832" width="10.9083333333333" style="105" customWidth="1"/>
    <col min="5833" max="5888" width="6.725" style="105" hidden="1" customWidth="1"/>
    <col min="5889" max="6084" width="6.725" style="105"/>
    <col min="6085" max="6085" width="37.0916666666667" style="105" customWidth="1"/>
    <col min="6086" max="6086" width="12.0916666666667" style="105" customWidth="1"/>
    <col min="6087" max="6087" width="11.3666666666667" style="105" customWidth="1"/>
    <col min="6088" max="6088" width="10.9083333333333" style="105" customWidth="1"/>
    <col min="6089" max="6144" width="6.725" style="105" hidden="1" customWidth="1"/>
    <col min="6145" max="6340" width="6.725" style="105"/>
    <col min="6341" max="6341" width="37.0916666666667" style="105" customWidth="1"/>
    <col min="6342" max="6342" width="12.0916666666667" style="105" customWidth="1"/>
    <col min="6343" max="6343" width="11.3666666666667" style="105" customWidth="1"/>
    <col min="6344" max="6344" width="10.9083333333333" style="105" customWidth="1"/>
    <col min="6345" max="6400" width="6.725" style="105" hidden="1" customWidth="1"/>
    <col min="6401" max="6596" width="6.725" style="105"/>
    <col min="6597" max="6597" width="37.0916666666667" style="105" customWidth="1"/>
    <col min="6598" max="6598" width="12.0916666666667" style="105" customWidth="1"/>
    <col min="6599" max="6599" width="11.3666666666667" style="105" customWidth="1"/>
    <col min="6600" max="6600" width="10.9083333333333" style="105" customWidth="1"/>
    <col min="6601" max="6656" width="6.725" style="105" hidden="1" customWidth="1"/>
    <col min="6657" max="6852" width="6.725" style="105"/>
    <col min="6853" max="6853" width="37.0916666666667" style="105" customWidth="1"/>
    <col min="6854" max="6854" width="12.0916666666667" style="105" customWidth="1"/>
    <col min="6855" max="6855" width="11.3666666666667" style="105" customWidth="1"/>
    <col min="6856" max="6856" width="10.9083333333333" style="105" customWidth="1"/>
    <col min="6857" max="6912" width="6.725" style="105" hidden="1" customWidth="1"/>
    <col min="6913" max="7108" width="6.725" style="105"/>
    <col min="7109" max="7109" width="37.0916666666667" style="105" customWidth="1"/>
    <col min="7110" max="7110" width="12.0916666666667" style="105" customWidth="1"/>
    <col min="7111" max="7111" width="11.3666666666667" style="105" customWidth="1"/>
    <col min="7112" max="7112" width="10.9083333333333" style="105" customWidth="1"/>
    <col min="7113" max="7168" width="6.725" style="105" hidden="1" customWidth="1"/>
    <col min="7169" max="7364" width="6.725" style="105"/>
    <col min="7365" max="7365" width="37.0916666666667" style="105" customWidth="1"/>
    <col min="7366" max="7366" width="12.0916666666667" style="105" customWidth="1"/>
    <col min="7367" max="7367" width="11.3666666666667" style="105" customWidth="1"/>
    <col min="7368" max="7368" width="10.9083333333333" style="105" customWidth="1"/>
    <col min="7369" max="7424" width="6.725" style="105" hidden="1" customWidth="1"/>
    <col min="7425" max="7620" width="6.725" style="105"/>
    <col min="7621" max="7621" width="37.0916666666667" style="105" customWidth="1"/>
    <col min="7622" max="7622" width="12.0916666666667" style="105" customWidth="1"/>
    <col min="7623" max="7623" width="11.3666666666667" style="105" customWidth="1"/>
    <col min="7624" max="7624" width="10.9083333333333" style="105" customWidth="1"/>
    <col min="7625" max="7680" width="6.725" style="105" hidden="1" customWidth="1"/>
    <col min="7681" max="7876" width="6.725" style="105"/>
    <col min="7877" max="7877" width="37.0916666666667" style="105" customWidth="1"/>
    <col min="7878" max="7878" width="12.0916666666667" style="105" customWidth="1"/>
    <col min="7879" max="7879" width="11.3666666666667" style="105" customWidth="1"/>
    <col min="7880" max="7880" width="10.9083333333333" style="105" customWidth="1"/>
    <col min="7881" max="7936" width="6.725" style="105" hidden="1" customWidth="1"/>
    <col min="7937" max="8132" width="6.725" style="105"/>
    <col min="8133" max="8133" width="37.0916666666667" style="105" customWidth="1"/>
    <col min="8134" max="8134" width="12.0916666666667" style="105" customWidth="1"/>
    <col min="8135" max="8135" width="11.3666666666667" style="105" customWidth="1"/>
    <col min="8136" max="8136" width="10.9083333333333" style="105" customWidth="1"/>
    <col min="8137" max="8192" width="6.725" style="105" hidden="1" customWidth="1"/>
    <col min="8193" max="8388" width="6.725" style="105"/>
    <col min="8389" max="8389" width="37.0916666666667" style="105" customWidth="1"/>
    <col min="8390" max="8390" width="12.0916666666667" style="105" customWidth="1"/>
    <col min="8391" max="8391" width="11.3666666666667" style="105" customWidth="1"/>
    <col min="8392" max="8392" width="10.9083333333333" style="105" customWidth="1"/>
    <col min="8393" max="8448" width="6.725" style="105" hidden="1" customWidth="1"/>
    <col min="8449" max="8644" width="6.725" style="105"/>
    <col min="8645" max="8645" width="37.0916666666667" style="105" customWidth="1"/>
    <col min="8646" max="8646" width="12.0916666666667" style="105" customWidth="1"/>
    <col min="8647" max="8647" width="11.3666666666667" style="105" customWidth="1"/>
    <col min="8648" max="8648" width="10.9083333333333" style="105" customWidth="1"/>
    <col min="8649" max="8704" width="6.725" style="105" hidden="1" customWidth="1"/>
    <col min="8705" max="8900" width="6.725" style="105"/>
    <col min="8901" max="8901" width="37.0916666666667" style="105" customWidth="1"/>
    <col min="8902" max="8902" width="12.0916666666667" style="105" customWidth="1"/>
    <col min="8903" max="8903" width="11.3666666666667" style="105" customWidth="1"/>
    <col min="8904" max="8904" width="10.9083333333333" style="105" customWidth="1"/>
    <col min="8905" max="8960" width="6.725" style="105" hidden="1" customWidth="1"/>
    <col min="8961" max="9156" width="6.725" style="105"/>
    <col min="9157" max="9157" width="37.0916666666667" style="105" customWidth="1"/>
    <col min="9158" max="9158" width="12.0916666666667" style="105" customWidth="1"/>
    <col min="9159" max="9159" width="11.3666666666667" style="105" customWidth="1"/>
    <col min="9160" max="9160" width="10.9083333333333" style="105" customWidth="1"/>
    <col min="9161" max="9216" width="6.725" style="105" hidden="1" customWidth="1"/>
    <col min="9217" max="9412" width="6.725" style="105"/>
    <col min="9413" max="9413" width="37.0916666666667" style="105" customWidth="1"/>
    <col min="9414" max="9414" width="12.0916666666667" style="105" customWidth="1"/>
    <col min="9415" max="9415" width="11.3666666666667" style="105" customWidth="1"/>
    <col min="9416" max="9416" width="10.9083333333333" style="105" customWidth="1"/>
    <col min="9417" max="9472" width="6.725" style="105" hidden="1" customWidth="1"/>
    <col min="9473" max="9668" width="6.725" style="105"/>
    <col min="9669" max="9669" width="37.0916666666667" style="105" customWidth="1"/>
    <col min="9670" max="9670" width="12.0916666666667" style="105" customWidth="1"/>
    <col min="9671" max="9671" width="11.3666666666667" style="105" customWidth="1"/>
    <col min="9672" max="9672" width="10.9083333333333" style="105" customWidth="1"/>
    <col min="9673" max="9728" width="6.725" style="105" hidden="1" customWidth="1"/>
    <col min="9729" max="9924" width="6.725" style="105"/>
    <col min="9925" max="9925" width="37.0916666666667" style="105" customWidth="1"/>
    <col min="9926" max="9926" width="12.0916666666667" style="105" customWidth="1"/>
    <col min="9927" max="9927" width="11.3666666666667" style="105" customWidth="1"/>
    <col min="9928" max="9928" width="10.9083333333333" style="105" customWidth="1"/>
    <col min="9929" max="9984" width="6.725" style="105" hidden="1" customWidth="1"/>
    <col min="9985" max="10180" width="6.725" style="105"/>
    <col min="10181" max="10181" width="37.0916666666667" style="105" customWidth="1"/>
    <col min="10182" max="10182" width="12.0916666666667" style="105" customWidth="1"/>
    <col min="10183" max="10183" width="11.3666666666667" style="105" customWidth="1"/>
    <col min="10184" max="10184" width="10.9083333333333" style="105" customWidth="1"/>
    <col min="10185" max="10240" width="6.725" style="105" hidden="1" customWidth="1"/>
    <col min="10241" max="10436" width="6.725" style="105"/>
    <col min="10437" max="10437" width="37.0916666666667" style="105" customWidth="1"/>
    <col min="10438" max="10438" width="12.0916666666667" style="105" customWidth="1"/>
    <col min="10439" max="10439" width="11.3666666666667" style="105" customWidth="1"/>
    <col min="10440" max="10440" width="10.9083333333333" style="105" customWidth="1"/>
    <col min="10441" max="10496" width="6.725" style="105" hidden="1" customWidth="1"/>
    <col min="10497" max="10692" width="6.725" style="105"/>
    <col min="10693" max="10693" width="37.0916666666667" style="105" customWidth="1"/>
    <col min="10694" max="10694" width="12.0916666666667" style="105" customWidth="1"/>
    <col min="10695" max="10695" width="11.3666666666667" style="105" customWidth="1"/>
    <col min="10696" max="10696" width="10.9083333333333" style="105" customWidth="1"/>
    <col min="10697" max="10752" width="6.725" style="105" hidden="1" customWidth="1"/>
    <col min="10753" max="10948" width="6.725" style="105"/>
    <col min="10949" max="10949" width="37.0916666666667" style="105" customWidth="1"/>
    <col min="10950" max="10950" width="12.0916666666667" style="105" customWidth="1"/>
    <col min="10951" max="10951" width="11.3666666666667" style="105" customWidth="1"/>
    <col min="10952" max="10952" width="10.9083333333333" style="105" customWidth="1"/>
    <col min="10953" max="11008" width="6.725" style="105" hidden="1" customWidth="1"/>
    <col min="11009" max="11204" width="6.725" style="105"/>
    <col min="11205" max="11205" width="37.0916666666667" style="105" customWidth="1"/>
    <col min="11206" max="11206" width="12.0916666666667" style="105" customWidth="1"/>
    <col min="11207" max="11207" width="11.3666666666667" style="105" customWidth="1"/>
    <col min="11208" max="11208" width="10.9083333333333" style="105" customWidth="1"/>
    <col min="11209" max="11264" width="6.725" style="105" hidden="1" customWidth="1"/>
    <col min="11265" max="11460" width="6.725" style="105"/>
    <col min="11461" max="11461" width="37.0916666666667" style="105" customWidth="1"/>
    <col min="11462" max="11462" width="12.0916666666667" style="105" customWidth="1"/>
    <col min="11463" max="11463" width="11.3666666666667" style="105" customWidth="1"/>
    <col min="11464" max="11464" width="10.9083333333333" style="105" customWidth="1"/>
    <col min="11465" max="11520" width="6.725" style="105" hidden="1" customWidth="1"/>
    <col min="11521" max="11716" width="6.725" style="105"/>
    <col min="11717" max="11717" width="37.0916666666667" style="105" customWidth="1"/>
    <col min="11718" max="11718" width="12.0916666666667" style="105" customWidth="1"/>
    <col min="11719" max="11719" width="11.3666666666667" style="105" customWidth="1"/>
    <col min="11720" max="11720" width="10.9083333333333" style="105" customWidth="1"/>
    <col min="11721" max="11776" width="6.725" style="105" hidden="1" customWidth="1"/>
    <col min="11777" max="11972" width="6.725" style="105"/>
    <col min="11973" max="11973" width="37.0916666666667" style="105" customWidth="1"/>
    <col min="11974" max="11974" width="12.0916666666667" style="105" customWidth="1"/>
    <col min="11975" max="11975" width="11.3666666666667" style="105" customWidth="1"/>
    <col min="11976" max="11976" width="10.9083333333333" style="105" customWidth="1"/>
    <col min="11977" max="12032" width="6.725" style="105" hidden="1" customWidth="1"/>
    <col min="12033" max="12228" width="6.725" style="105"/>
    <col min="12229" max="12229" width="37.0916666666667" style="105" customWidth="1"/>
    <col min="12230" max="12230" width="12.0916666666667" style="105" customWidth="1"/>
    <col min="12231" max="12231" width="11.3666666666667" style="105" customWidth="1"/>
    <col min="12232" max="12232" width="10.9083333333333" style="105" customWidth="1"/>
    <col min="12233" max="12288" width="6.725" style="105" hidden="1" customWidth="1"/>
    <col min="12289" max="12484" width="6.725" style="105"/>
    <col min="12485" max="12485" width="37.0916666666667" style="105" customWidth="1"/>
    <col min="12486" max="12486" width="12.0916666666667" style="105" customWidth="1"/>
    <col min="12487" max="12487" width="11.3666666666667" style="105" customWidth="1"/>
    <col min="12488" max="12488" width="10.9083333333333" style="105" customWidth="1"/>
    <col min="12489" max="12544" width="6.725" style="105" hidden="1" customWidth="1"/>
    <col min="12545" max="12740" width="6.725" style="105"/>
    <col min="12741" max="12741" width="37.0916666666667" style="105" customWidth="1"/>
    <col min="12742" max="12742" width="12.0916666666667" style="105" customWidth="1"/>
    <col min="12743" max="12743" width="11.3666666666667" style="105" customWidth="1"/>
    <col min="12744" max="12744" width="10.9083333333333" style="105" customWidth="1"/>
    <col min="12745" max="12800" width="6.725" style="105" hidden="1" customWidth="1"/>
    <col min="12801" max="12996" width="6.725" style="105"/>
    <col min="12997" max="12997" width="37.0916666666667" style="105" customWidth="1"/>
    <col min="12998" max="12998" width="12.0916666666667" style="105" customWidth="1"/>
    <col min="12999" max="12999" width="11.3666666666667" style="105" customWidth="1"/>
    <col min="13000" max="13000" width="10.9083333333333" style="105" customWidth="1"/>
    <col min="13001" max="13056" width="6.725" style="105" hidden="1" customWidth="1"/>
    <col min="13057" max="13252" width="6.725" style="105"/>
    <col min="13253" max="13253" width="37.0916666666667" style="105" customWidth="1"/>
    <col min="13254" max="13254" width="12.0916666666667" style="105" customWidth="1"/>
    <col min="13255" max="13255" width="11.3666666666667" style="105" customWidth="1"/>
    <col min="13256" max="13256" width="10.9083333333333" style="105" customWidth="1"/>
    <col min="13257" max="13312" width="6.725" style="105" hidden="1" customWidth="1"/>
    <col min="13313" max="13508" width="6.725" style="105"/>
    <col min="13509" max="13509" width="37.0916666666667" style="105" customWidth="1"/>
    <col min="13510" max="13510" width="12.0916666666667" style="105" customWidth="1"/>
    <col min="13511" max="13511" width="11.3666666666667" style="105" customWidth="1"/>
    <col min="13512" max="13512" width="10.9083333333333" style="105" customWidth="1"/>
    <col min="13513" max="13568" width="6.725" style="105" hidden="1" customWidth="1"/>
    <col min="13569" max="13764" width="6.725" style="105"/>
    <col min="13765" max="13765" width="37.0916666666667" style="105" customWidth="1"/>
    <col min="13766" max="13766" width="12.0916666666667" style="105" customWidth="1"/>
    <col min="13767" max="13767" width="11.3666666666667" style="105" customWidth="1"/>
    <col min="13768" max="13768" width="10.9083333333333" style="105" customWidth="1"/>
    <col min="13769" max="13824" width="6.725" style="105" hidden="1" customWidth="1"/>
    <col min="13825" max="14020" width="6.725" style="105"/>
    <col min="14021" max="14021" width="37.0916666666667" style="105" customWidth="1"/>
    <col min="14022" max="14022" width="12.0916666666667" style="105" customWidth="1"/>
    <col min="14023" max="14023" width="11.3666666666667" style="105" customWidth="1"/>
    <col min="14024" max="14024" width="10.9083333333333" style="105" customWidth="1"/>
    <col min="14025" max="14080" width="6.725" style="105" hidden="1" customWidth="1"/>
    <col min="14081" max="14276" width="6.725" style="105"/>
    <col min="14277" max="14277" width="37.0916666666667" style="105" customWidth="1"/>
    <col min="14278" max="14278" width="12.0916666666667" style="105" customWidth="1"/>
    <col min="14279" max="14279" width="11.3666666666667" style="105" customWidth="1"/>
    <col min="14280" max="14280" width="10.9083333333333" style="105" customWidth="1"/>
    <col min="14281" max="14336" width="6.725" style="105" hidden="1" customWidth="1"/>
    <col min="14337" max="14532" width="6.725" style="105"/>
    <col min="14533" max="14533" width="37.0916666666667" style="105" customWidth="1"/>
    <col min="14534" max="14534" width="12.0916666666667" style="105" customWidth="1"/>
    <col min="14535" max="14535" width="11.3666666666667" style="105" customWidth="1"/>
    <col min="14536" max="14536" width="10.9083333333333" style="105" customWidth="1"/>
    <col min="14537" max="14592" width="6.725" style="105" hidden="1" customWidth="1"/>
    <col min="14593" max="14788" width="6.725" style="105"/>
    <col min="14789" max="14789" width="37.0916666666667" style="105" customWidth="1"/>
    <col min="14790" max="14790" width="12.0916666666667" style="105" customWidth="1"/>
    <col min="14791" max="14791" width="11.3666666666667" style="105" customWidth="1"/>
    <col min="14792" max="14792" width="10.9083333333333" style="105" customWidth="1"/>
    <col min="14793" max="14848" width="6.725" style="105" hidden="1" customWidth="1"/>
    <col min="14849" max="15044" width="6.725" style="105"/>
    <col min="15045" max="15045" width="37.0916666666667" style="105" customWidth="1"/>
    <col min="15046" max="15046" width="12.0916666666667" style="105" customWidth="1"/>
    <col min="15047" max="15047" width="11.3666666666667" style="105" customWidth="1"/>
    <col min="15048" max="15048" width="10.9083333333333" style="105" customWidth="1"/>
    <col min="15049" max="15104" width="6.725" style="105" hidden="1" customWidth="1"/>
    <col min="15105" max="15300" width="6.725" style="105"/>
    <col min="15301" max="15301" width="37.0916666666667" style="105" customWidth="1"/>
    <col min="15302" max="15302" width="12.0916666666667" style="105" customWidth="1"/>
    <col min="15303" max="15303" width="11.3666666666667" style="105" customWidth="1"/>
    <col min="15304" max="15304" width="10.9083333333333" style="105" customWidth="1"/>
    <col min="15305" max="15360" width="6.725" style="105" hidden="1" customWidth="1"/>
    <col min="15361" max="15556" width="6.725" style="105"/>
    <col min="15557" max="15557" width="37.0916666666667" style="105" customWidth="1"/>
    <col min="15558" max="15558" width="12.0916666666667" style="105" customWidth="1"/>
    <col min="15559" max="15559" width="11.3666666666667" style="105" customWidth="1"/>
    <col min="15560" max="15560" width="10.9083333333333" style="105" customWidth="1"/>
    <col min="15561" max="15616" width="6.725" style="105" hidden="1" customWidth="1"/>
    <col min="15617" max="15812" width="6.725" style="105"/>
    <col min="15813" max="15813" width="37.0916666666667" style="105" customWidth="1"/>
    <col min="15814" max="15814" width="12.0916666666667" style="105" customWidth="1"/>
    <col min="15815" max="15815" width="11.3666666666667" style="105" customWidth="1"/>
    <col min="15816" max="15816" width="10.9083333333333" style="105" customWidth="1"/>
    <col min="15817" max="15872" width="6.725" style="105" hidden="1" customWidth="1"/>
    <col min="15873" max="16068" width="6.725" style="105"/>
    <col min="16069" max="16069" width="37.0916666666667" style="105" customWidth="1"/>
    <col min="16070" max="16070" width="12.0916666666667" style="105" customWidth="1"/>
    <col min="16071" max="16071" width="11.3666666666667" style="105" customWidth="1"/>
    <col min="16072" max="16072" width="10.9083333333333" style="105" customWidth="1"/>
    <col min="16073" max="16128" width="6.725" style="105" hidden="1" customWidth="1"/>
    <col min="16129" max="16376" width="6.725" style="105"/>
    <col min="16377" max="16384" width="7" style="105" customWidth="1"/>
  </cols>
  <sheetData>
    <row r="1" ht="35.15" customHeight="1" spans="1:5">
      <c r="A1" s="106" t="s">
        <v>2476</v>
      </c>
      <c r="B1" s="107"/>
      <c r="C1" s="107"/>
      <c r="D1" s="107"/>
      <c r="E1" s="107"/>
    </row>
    <row r="2" s="104" customFormat="1" customHeight="1" spans="1:5">
      <c r="A2" s="108" t="s">
        <v>2477</v>
      </c>
      <c r="B2" s="108" t="s">
        <v>2431</v>
      </c>
      <c r="C2" s="108" t="s">
        <v>1786</v>
      </c>
      <c r="D2" s="108" t="s">
        <v>1787</v>
      </c>
      <c r="E2" s="108" t="s">
        <v>36</v>
      </c>
    </row>
    <row r="3" customHeight="1" spans="1:5">
      <c r="A3" s="109" t="s">
        <v>2440</v>
      </c>
      <c r="B3" s="110">
        <v>0</v>
      </c>
      <c r="C3" s="110">
        <v>0</v>
      </c>
      <c r="D3" s="110">
        <v>0</v>
      </c>
      <c r="E3" s="110">
        <v>0</v>
      </c>
    </row>
    <row r="4" customHeight="1" spans="1:5">
      <c r="A4" s="109" t="s">
        <v>2441</v>
      </c>
      <c r="B4" s="110">
        <v>0</v>
      </c>
      <c r="C4" s="110">
        <v>0</v>
      </c>
      <c r="D4" s="110">
        <v>0</v>
      </c>
      <c r="E4" s="111">
        <v>0</v>
      </c>
    </row>
    <row r="5" customHeight="1" spans="1:5">
      <c r="A5" s="109" t="s">
        <v>2442</v>
      </c>
      <c r="B5" s="110">
        <v>0</v>
      </c>
      <c r="C5" s="110">
        <v>0</v>
      </c>
      <c r="D5" s="110">
        <v>0</v>
      </c>
      <c r="E5" s="111">
        <v>0</v>
      </c>
    </row>
    <row r="6" customHeight="1" spans="1:5">
      <c r="A6" s="109" t="s">
        <v>2443</v>
      </c>
      <c r="B6" s="110">
        <v>0</v>
      </c>
      <c r="C6" s="110">
        <v>0</v>
      </c>
      <c r="D6" s="110">
        <v>0</v>
      </c>
      <c r="E6" s="111">
        <v>0</v>
      </c>
    </row>
    <row r="7" customHeight="1" spans="1:5">
      <c r="A7" s="109" t="s">
        <v>2444</v>
      </c>
      <c r="B7" s="110">
        <v>0</v>
      </c>
      <c r="C7" s="110">
        <v>0</v>
      </c>
      <c r="D7" s="110">
        <v>0</v>
      </c>
      <c r="E7" s="111">
        <v>0</v>
      </c>
    </row>
    <row r="8" s="104" customFormat="1" customHeight="1" spans="1:5">
      <c r="A8" s="108" t="s">
        <v>2445</v>
      </c>
      <c r="B8" s="112">
        <f>B3+B4+B5+B6+B7</f>
        <v>0</v>
      </c>
      <c r="C8" s="112"/>
      <c r="D8" s="112">
        <f>D3+D4+D5+D6+D7</f>
        <v>0</v>
      </c>
      <c r="E8" s="112">
        <f>E3+E4+E5+E6+E7</f>
        <v>0</v>
      </c>
    </row>
    <row r="9" customHeight="1" spans="1:5">
      <c r="A9" s="113" t="s">
        <v>2478</v>
      </c>
      <c r="B9" s="113"/>
      <c r="C9" s="113"/>
      <c r="D9" s="113"/>
      <c r="E9" s="113"/>
    </row>
  </sheetData>
  <mergeCells count="2">
    <mergeCell ref="A1:E1"/>
    <mergeCell ref="A9:E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3"/>
  <sheetViews>
    <sheetView workbookViewId="0">
      <selection activeCell="E10" sqref="E10"/>
    </sheetView>
  </sheetViews>
  <sheetFormatPr defaultColWidth="12.1833333333333" defaultRowHeight="17" customHeight="1" outlineLevelCol="2"/>
  <cols>
    <col min="1" max="1" width="11.0916666666667" style="64" customWidth="1"/>
    <col min="2" max="2" width="67.725" style="64" customWidth="1"/>
    <col min="3" max="3" width="25" style="64" customWidth="1"/>
    <col min="4" max="256" width="12.1833333333333" style="64" customWidth="1"/>
    <col min="257" max="16384" width="12.1833333333333" style="64"/>
  </cols>
  <sheetData>
    <row r="1" ht="34" customHeight="1" spans="1:3">
      <c r="A1" s="91" t="s">
        <v>32</v>
      </c>
      <c r="B1" s="91"/>
      <c r="C1" s="91"/>
    </row>
    <row r="2" customHeight="1" spans="1:3">
      <c r="A2" s="92" t="s">
        <v>33</v>
      </c>
      <c r="B2" s="92"/>
      <c r="C2" s="92"/>
    </row>
    <row r="3" customHeight="1" spans="1:3">
      <c r="A3" s="93" t="s">
        <v>34</v>
      </c>
      <c r="B3" s="93" t="s">
        <v>35</v>
      </c>
      <c r="C3" s="177" t="s">
        <v>36</v>
      </c>
    </row>
    <row r="4" customHeight="1" spans="1:3">
      <c r="A4" s="120"/>
      <c r="B4" s="174" t="s">
        <v>37</v>
      </c>
      <c r="C4" s="96">
        <f>SUM(C5,C356)</f>
        <v>53573</v>
      </c>
    </row>
    <row r="5" customHeight="1" spans="1:3">
      <c r="A5" s="120">
        <v>101</v>
      </c>
      <c r="B5" s="175" t="s">
        <v>38</v>
      </c>
      <c r="C5" s="96">
        <f>C6+C48+C68+C193+C258+C265+C270+C286+C295+C301+C310+C319+C322+C325+C328+C340+C344+C347+C350+C353</f>
        <v>37528</v>
      </c>
    </row>
    <row r="6" customHeight="1" spans="1:3">
      <c r="A6" s="120">
        <v>10101</v>
      </c>
      <c r="B6" s="175" t="s">
        <v>39</v>
      </c>
      <c r="C6" s="100">
        <f>SUM(C7,C41,C45)</f>
        <v>7486</v>
      </c>
    </row>
    <row r="7" customHeight="1" spans="1:3">
      <c r="A7" s="120">
        <v>1010101</v>
      </c>
      <c r="B7" s="175" t="s">
        <v>40</v>
      </c>
      <c r="C7" s="96">
        <f>SUM(C8:C40)</f>
        <v>7486</v>
      </c>
    </row>
    <row r="8" customHeight="1" spans="1:3">
      <c r="A8" s="120">
        <v>101010101</v>
      </c>
      <c r="B8" s="176" t="s">
        <v>41</v>
      </c>
      <c r="C8" s="136">
        <v>836</v>
      </c>
    </row>
    <row r="9" customHeight="1" spans="1:3">
      <c r="A9" s="120">
        <v>101010102</v>
      </c>
      <c r="B9" s="176" t="s">
        <v>42</v>
      </c>
      <c r="C9" s="96">
        <v>290</v>
      </c>
    </row>
    <row r="10" customHeight="1" spans="1:3">
      <c r="A10" s="120">
        <v>101010103</v>
      </c>
      <c r="B10" s="176" t="s">
        <v>43</v>
      </c>
      <c r="C10" s="103">
        <v>2347</v>
      </c>
    </row>
    <row r="11" customHeight="1" spans="1:3">
      <c r="A11" s="120">
        <v>101010104</v>
      </c>
      <c r="B11" s="176" t="s">
        <v>44</v>
      </c>
      <c r="C11" s="96">
        <v>0</v>
      </c>
    </row>
    <row r="12" customHeight="1" spans="1:3">
      <c r="A12" s="120">
        <v>101010105</v>
      </c>
      <c r="B12" s="176" t="s">
        <v>45</v>
      </c>
      <c r="C12" s="96">
        <v>17</v>
      </c>
    </row>
    <row r="13" customHeight="1" spans="1:3">
      <c r="A13" s="120">
        <v>101010106</v>
      </c>
      <c r="B13" s="176" t="s">
        <v>46</v>
      </c>
      <c r="C13" s="96">
        <v>3003</v>
      </c>
    </row>
    <row r="14" customHeight="1" spans="1:3">
      <c r="A14" s="120">
        <v>101010117</v>
      </c>
      <c r="B14" s="176" t="s">
        <v>47</v>
      </c>
      <c r="C14" s="100">
        <v>0</v>
      </c>
    </row>
    <row r="15" customHeight="1" spans="1:3">
      <c r="A15" s="120">
        <v>101010118</v>
      </c>
      <c r="B15" s="176" t="s">
        <v>48</v>
      </c>
      <c r="C15" s="96">
        <v>0</v>
      </c>
    </row>
    <row r="16" customHeight="1" spans="1:3">
      <c r="A16" s="120">
        <v>101010119</v>
      </c>
      <c r="B16" s="176" t="s">
        <v>49</v>
      </c>
      <c r="C16" s="103">
        <v>525</v>
      </c>
    </row>
    <row r="17" customHeight="1" spans="1:3">
      <c r="A17" s="120">
        <v>101010120</v>
      </c>
      <c r="B17" s="176" t="s">
        <v>50</v>
      </c>
      <c r="C17" s="96">
        <v>470</v>
      </c>
    </row>
    <row r="18" customHeight="1" spans="1:3">
      <c r="A18" s="120">
        <v>101010121</v>
      </c>
      <c r="B18" s="176" t="s">
        <v>51</v>
      </c>
      <c r="C18" s="96">
        <v>0</v>
      </c>
    </row>
    <row r="19" customHeight="1" spans="1:3">
      <c r="A19" s="120">
        <v>101010122</v>
      </c>
      <c r="B19" s="176" t="s">
        <v>52</v>
      </c>
      <c r="C19" s="96">
        <v>0</v>
      </c>
    </row>
    <row r="20" customHeight="1" spans="1:3">
      <c r="A20" s="120">
        <v>101010125</v>
      </c>
      <c r="B20" s="176" t="s">
        <v>53</v>
      </c>
      <c r="C20" s="96">
        <v>0</v>
      </c>
    </row>
    <row r="21" customHeight="1" spans="1:3">
      <c r="A21" s="120">
        <v>101010127</v>
      </c>
      <c r="B21" s="176" t="s">
        <v>54</v>
      </c>
      <c r="C21" s="96">
        <v>0</v>
      </c>
    </row>
    <row r="22" customHeight="1" spans="1:3">
      <c r="A22" s="120">
        <v>101010129</v>
      </c>
      <c r="B22" s="176" t="s">
        <v>55</v>
      </c>
      <c r="C22" s="96">
        <v>-3</v>
      </c>
    </row>
    <row r="23" customHeight="1" spans="1:3">
      <c r="A23" s="120">
        <v>101010131</v>
      </c>
      <c r="B23" s="176" t="s">
        <v>56</v>
      </c>
      <c r="C23" s="96">
        <v>0</v>
      </c>
    </row>
    <row r="24" customHeight="1" spans="1:3">
      <c r="A24" s="120">
        <v>101010132</v>
      </c>
      <c r="B24" s="176" t="s">
        <v>57</v>
      </c>
      <c r="C24" s="96">
        <v>0</v>
      </c>
    </row>
    <row r="25" customHeight="1" spans="1:3">
      <c r="A25" s="120">
        <v>101010133</v>
      </c>
      <c r="B25" s="176" t="s">
        <v>58</v>
      </c>
      <c r="C25" s="96">
        <v>0</v>
      </c>
    </row>
    <row r="26" customHeight="1" spans="1:3">
      <c r="A26" s="120">
        <v>101010134</v>
      </c>
      <c r="B26" s="176" t="s">
        <v>59</v>
      </c>
      <c r="C26" s="96">
        <v>0</v>
      </c>
    </row>
    <row r="27" customHeight="1" spans="1:3">
      <c r="A27" s="120">
        <v>101010135</v>
      </c>
      <c r="B27" s="176" t="s">
        <v>60</v>
      </c>
      <c r="C27" s="96">
        <v>0</v>
      </c>
    </row>
    <row r="28" customHeight="1" spans="1:3">
      <c r="A28" s="120">
        <v>101010136</v>
      </c>
      <c r="B28" s="176" t="s">
        <v>61</v>
      </c>
      <c r="C28" s="96">
        <v>0</v>
      </c>
    </row>
    <row r="29" customHeight="1" spans="1:3">
      <c r="A29" s="120">
        <v>101010137</v>
      </c>
      <c r="B29" s="176" t="s">
        <v>62</v>
      </c>
      <c r="C29" s="96">
        <v>0</v>
      </c>
    </row>
    <row r="30" ht="17.25" customHeight="1" spans="1:3">
      <c r="A30" s="120">
        <v>101010138</v>
      </c>
      <c r="B30" s="176" t="s">
        <v>63</v>
      </c>
      <c r="C30" s="96">
        <v>0</v>
      </c>
    </row>
    <row r="31" customHeight="1" spans="1:3">
      <c r="A31" s="120">
        <v>101010139</v>
      </c>
      <c r="B31" s="176" t="s">
        <v>64</v>
      </c>
      <c r="C31" s="96">
        <v>0</v>
      </c>
    </row>
    <row r="32" customHeight="1" spans="1:3">
      <c r="A32" s="120">
        <v>101010140</v>
      </c>
      <c r="B32" s="176" t="s">
        <v>65</v>
      </c>
      <c r="C32" s="96">
        <v>0</v>
      </c>
    </row>
    <row r="33" customHeight="1" spans="1:3">
      <c r="A33" s="120">
        <v>101010141</v>
      </c>
      <c r="B33" s="176" t="s">
        <v>66</v>
      </c>
      <c r="C33" s="96">
        <v>0</v>
      </c>
    </row>
    <row r="34" customHeight="1" spans="1:3">
      <c r="A34" s="120">
        <v>101010142</v>
      </c>
      <c r="B34" s="176" t="s">
        <v>67</v>
      </c>
      <c r="C34" s="96">
        <v>0</v>
      </c>
    </row>
    <row r="35" customHeight="1" spans="1:3">
      <c r="A35" s="120">
        <v>101010150</v>
      </c>
      <c r="B35" s="176" t="s">
        <v>68</v>
      </c>
      <c r="C35" s="96">
        <v>0</v>
      </c>
    </row>
    <row r="36" customHeight="1" spans="1:3">
      <c r="A36" s="120">
        <v>101010151</v>
      </c>
      <c r="B36" s="176" t="s">
        <v>69</v>
      </c>
      <c r="C36" s="96">
        <v>1</v>
      </c>
    </row>
    <row r="37" customHeight="1" spans="1:3">
      <c r="A37" s="120">
        <v>101010152</v>
      </c>
      <c r="B37" s="176" t="s">
        <v>70</v>
      </c>
      <c r="C37" s="96">
        <v>0</v>
      </c>
    </row>
    <row r="38" customHeight="1" spans="1:3">
      <c r="A38" s="120">
        <v>101010153</v>
      </c>
      <c r="B38" s="176" t="s">
        <v>71</v>
      </c>
      <c r="C38" s="96">
        <v>0</v>
      </c>
    </row>
    <row r="39" customHeight="1" spans="1:3">
      <c r="A39" s="120">
        <v>101010154</v>
      </c>
      <c r="B39" s="176" t="s">
        <v>72</v>
      </c>
      <c r="C39" s="96">
        <v>0</v>
      </c>
    </row>
    <row r="40" customHeight="1" spans="1:3">
      <c r="A40" s="120">
        <v>101010155</v>
      </c>
      <c r="B40" s="176" t="s">
        <v>73</v>
      </c>
      <c r="C40" s="96">
        <v>0</v>
      </c>
    </row>
    <row r="41" customHeight="1" spans="1:3">
      <c r="A41" s="120">
        <v>1010102</v>
      </c>
      <c r="B41" s="175" t="s">
        <v>74</v>
      </c>
      <c r="C41" s="96">
        <f>SUM(C42:C44)</f>
        <v>0</v>
      </c>
    </row>
    <row r="42" customHeight="1" spans="1:3">
      <c r="A42" s="120">
        <v>101010201</v>
      </c>
      <c r="B42" s="176" t="s">
        <v>75</v>
      </c>
      <c r="C42" s="96">
        <v>0</v>
      </c>
    </row>
    <row r="43" customHeight="1" spans="1:3">
      <c r="A43" s="120">
        <v>101010220</v>
      </c>
      <c r="B43" s="176" t="s">
        <v>76</v>
      </c>
      <c r="C43" s="96">
        <v>0</v>
      </c>
    </row>
    <row r="44" customHeight="1" spans="1:3">
      <c r="A44" s="120">
        <v>101010221</v>
      </c>
      <c r="B44" s="176" t="s">
        <v>77</v>
      </c>
      <c r="C44" s="96">
        <v>0</v>
      </c>
    </row>
    <row r="45" customHeight="1" spans="1:3">
      <c r="A45" s="120">
        <v>1010103</v>
      </c>
      <c r="B45" s="175" t="s">
        <v>78</v>
      </c>
      <c r="C45" s="96">
        <f>C46+C47</f>
        <v>0</v>
      </c>
    </row>
    <row r="46" customHeight="1" spans="1:3">
      <c r="A46" s="120">
        <v>101010301</v>
      </c>
      <c r="B46" s="176" t="s">
        <v>79</v>
      </c>
      <c r="C46" s="96">
        <v>0</v>
      </c>
    </row>
    <row r="47" customHeight="1" spans="1:3">
      <c r="A47" s="120">
        <v>101010302</v>
      </c>
      <c r="B47" s="176" t="s">
        <v>80</v>
      </c>
      <c r="C47" s="96">
        <v>0</v>
      </c>
    </row>
    <row r="48" customHeight="1" spans="1:3">
      <c r="A48" s="120">
        <v>10102</v>
      </c>
      <c r="B48" s="175" t="s">
        <v>81</v>
      </c>
      <c r="C48" s="96">
        <f>SUM(C49,C61,C67)</f>
        <v>0</v>
      </c>
    </row>
    <row r="49" customHeight="1" spans="1:3">
      <c r="A49" s="120">
        <v>1010201</v>
      </c>
      <c r="B49" s="175" t="s">
        <v>82</v>
      </c>
      <c r="C49" s="96">
        <f>SUM(C50:C60)</f>
        <v>0</v>
      </c>
    </row>
    <row r="50" customHeight="1" spans="1:3">
      <c r="A50" s="120">
        <v>101020101</v>
      </c>
      <c r="B50" s="176" t="s">
        <v>83</v>
      </c>
      <c r="C50" s="96">
        <v>0</v>
      </c>
    </row>
    <row r="51" customHeight="1" spans="1:3">
      <c r="A51" s="120">
        <v>101020102</v>
      </c>
      <c r="B51" s="176" t="s">
        <v>84</v>
      </c>
      <c r="C51" s="96">
        <v>0</v>
      </c>
    </row>
    <row r="52" customHeight="1" spans="1:3">
      <c r="A52" s="120">
        <v>101020103</v>
      </c>
      <c r="B52" s="176" t="s">
        <v>85</v>
      </c>
      <c r="C52" s="96">
        <v>0</v>
      </c>
    </row>
    <row r="53" customHeight="1" spans="1:3">
      <c r="A53" s="120">
        <v>101020104</v>
      </c>
      <c r="B53" s="176" t="s">
        <v>86</v>
      </c>
      <c r="C53" s="96">
        <v>0</v>
      </c>
    </row>
    <row r="54" customHeight="1" spans="1:3">
      <c r="A54" s="120">
        <v>101020105</v>
      </c>
      <c r="B54" s="176" t="s">
        <v>87</v>
      </c>
      <c r="C54" s="96">
        <v>0</v>
      </c>
    </row>
    <row r="55" customHeight="1" spans="1:3">
      <c r="A55" s="120">
        <v>101020106</v>
      </c>
      <c r="B55" s="176" t="s">
        <v>88</v>
      </c>
      <c r="C55" s="96">
        <v>0</v>
      </c>
    </row>
    <row r="56" customHeight="1" spans="1:3">
      <c r="A56" s="120">
        <v>101020107</v>
      </c>
      <c r="B56" s="176" t="s">
        <v>89</v>
      </c>
      <c r="C56" s="96">
        <v>0</v>
      </c>
    </row>
    <row r="57" customHeight="1" spans="1:3">
      <c r="A57" s="120">
        <v>101020119</v>
      </c>
      <c r="B57" s="176" t="s">
        <v>90</v>
      </c>
      <c r="C57" s="96">
        <v>0</v>
      </c>
    </row>
    <row r="58" customHeight="1" spans="1:3">
      <c r="A58" s="120">
        <v>101020120</v>
      </c>
      <c r="B58" s="176" t="s">
        <v>91</v>
      </c>
      <c r="C58" s="96">
        <v>0</v>
      </c>
    </row>
    <row r="59" customHeight="1" spans="1:3">
      <c r="A59" s="120">
        <v>101020121</v>
      </c>
      <c r="B59" s="176" t="s">
        <v>92</v>
      </c>
      <c r="C59" s="96">
        <v>0</v>
      </c>
    </row>
    <row r="60" customHeight="1" spans="1:3">
      <c r="A60" s="120">
        <v>101020129</v>
      </c>
      <c r="B60" s="176" t="s">
        <v>93</v>
      </c>
      <c r="C60" s="96">
        <v>0</v>
      </c>
    </row>
    <row r="61" customHeight="1" spans="1:3">
      <c r="A61" s="120">
        <v>1010202</v>
      </c>
      <c r="B61" s="175" t="s">
        <v>94</v>
      </c>
      <c r="C61" s="96">
        <f>SUM(C62:C66)</f>
        <v>0</v>
      </c>
    </row>
    <row r="62" customHeight="1" spans="1:3">
      <c r="A62" s="120">
        <v>101020202</v>
      </c>
      <c r="B62" s="176" t="s">
        <v>95</v>
      </c>
      <c r="C62" s="96">
        <v>0</v>
      </c>
    </row>
    <row r="63" customHeight="1" spans="1:3">
      <c r="A63" s="120">
        <v>101020209</v>
      </c>
      <c r="B63" s="176" t="s">
        <v>96</v>
      </c>
      <c r="C63" s="96">
        <v>0</v>
      </c>
    </row>
    <row r="64" customHeight="1" spans="1:3">
      <c r="A64" s="120">
        <v>101020220</v>
      </c>
      <c r="B64" s="176" t="s">
        <v>97</v>
      </c>
      <c r="C64" s="96">
        <v>0</v>
      </c>
    </row>
    <row r="65" customHeight="1" spans="1:3">
      <c r="A65" s="120">
        <v>101020221</v>
      </c>
      <c r="B65" s="176" t="s">
        <v>98</v>
      </c>
      <c r="C65" s="96">
        <v>0</v>
      </c>
    </row>
    <row r="66" customHeight="1" spans="1:3">
      <c r="A66" s="120">
        <v>101020229</v>
      </c>
      <c r="B66" s="176" t="s">
        <v>99</v>
      </c>
      <c r="C66" s="96">
        <v>0</v>
      </c>
    </row>
    <row r="67" customHeight="1" spans="1:3">
      <c r="A67" s="120">
        <v>1010203</v>
      </c>
      <c r="B67" s="175" t="s">
        <v>100</v>
      </c>
      <c r="C67" s="96">
        <v>0</v>
      </c>
    </row>
    <row r="68" customHeight="1" spans="1:3">
      <c r="A68" s="120">
        <v>10104</v>
      </c>
      <c r="B68" s="175" t="s">
        <v>101</v>
      </c>
      <c r="C68" s="96">
        <f>SUM(C69:C85,C89:C94,C98,C103:C104,C108:C114,C131:C132,C135:C137,C142,C147,C152,C157,C162,C167,C172,C177,C182,C187,C191,C192)</f>
        <v>1208</v>
      </c>
    </row>
    <row r="69" customHeight="1" spans="1:3">
      <c r="A69" s="120">
        <v>1010401</v>
      </c>
      <c r="B69" s="175" t="s">
        <v>102</v>
      </c>
      <c r="C69" s="96">
        <v>0</v>
      </c>
    </row>
    <row r="70" customHeight="1" spans="1:3">
      <c r="A70" s="120">
        <v>1010402</v>
      </c>
      <c r="B70" s="175" t="s">
        <v>103</v>
      </c>
      <c r="C70" s="96">
        <v>0</v>
      </c>
    </row>
    <row r="71" customHeight="1" spans="1:3">
      <c r="A71" s="120">
        <v>1010403</v>
      </c>
      <c r="B71" s="175" t="s">
        <v>104</v>
      </c>
      <c r="C71" s="96">
        <v>0</v>
      </c>
    </row>
    <row r="72" customHeight="1" spans="1:3">
      <c r="A72" s="120">
        <v>1010404</v>
      </c>
      <c r="B72" s="175" t="s">
        <v>105</v>
      </c>
      <c r="C72" s="96">
        <v>0</v>
      </c>
    </row>
    <row r="73" customHeight="1" spans="1:3">
      <c r="A73" s="120">
        <v>1010405</v>
      </c>
      <c r="B73" s="175" t="s">
        <v>106</v>
      </c>
      <c r="C73" s="96">
        <v>0</v>
      </c>
    </row>
    <row r="74" customHeight="1" spans="1:3">
      <c r="A74" s="120">
        <v>1010406</v>
      </c>
      <c r="B74" s="175" t="s">
        <v>107</v>
      </c>
      <c r="C74" s="96">
        <v>0</v>
      </c>
    </row>
    <row r="75" customHeight="1" spans="1:3">
      <c r="A75" s="120">
        <v>1010407</v>
      </c>
      <c r="B75" s="175" t="s">
        <v>108</v>
      </c>
      <c r="C75" s="96">
        <v>0</v>
      </c>
    </row>
    <row r="76" customHeight="1" spans="1:3">
      <c r="A76" s="120">
        <v>1010408</v>
      </c>
      <c r="B76" s="175" t="s">
        <v>109</v>
      </c>
      <c r="C76" s="96">
        <v>0</v>
      </c>
    </row>
    <row r="77" customHeight="1" spans="1:3">
      <c r="A77" s="120">
        <v>1010409</v>
      </c>
      <c r="B77" s="175" t="s">
        <v>110</v>
      </c>
      <c r="C77" s="96">
        <v>0</v>
      </c>
    </row>
    <row r="78" customHeight="1" spans="1:3">
      <c r="A78" s="120">
        <v>1010410</v>
      </c>
      <c r="B78" s="175" t="s">
        <v>111</v>
      </c>
      <c r="C78" s="96">
        <v>0</v>
      </c>
    </row>
    <row r="79" customHeight="1" spans="1:3">
      <c r="A79" s="120">
        <v>1010411</v>
      </c>
      <c r="B79" s="175" t="s">
        <v>112</v>
      </c>
      <c r="C79" s="96">
        <v>0</v>
      </c>
    </row>
    <row r="80" customHeight="1" spans="1:3">
      <c r="A80" s="120">
        <v>1010412</v>
      </c>
      <c r="B80" s="175" t="s">
        <v>113</v>
      </c>
      <c r="C80" s="96">
        <v>0</v>
      </c>
    </row>
    <row r="81" customHeight="1" spans="1:3">
      <c r="A81" s="120">
        <v>1010413</v>
      </c>
      <c r="B81" s="175" t="s">
        <v>114</v>
      </c>
      <c r="C81" s="96">
        <v>0</v>
      </c>
    </row>
    <row r="82" customHeight="1" spans="1:3">
      <c r="A82" s="120">
        <v>1010414</v>
      </c>
      <c r="B82" s="175" t="s">
        <v>115</v>
      </c>
      <c r="C82" s="96">
        <v>0</v>
      </c>
    </row>
    <row r="83" customHeight="1" spans="1:3">
      <c r="A83" s="120">
        <v>1010415</v>
      </c>
      <c r="B83" s="175" t="s">
        <v>116</v>
      </c>
      <c r="C83" s="96">
        <v>0</v>
      </c>
    </row>
    <row r="84" customHeight="1" spans="1:3">
      <c r="A84" s="120">
        <v>1010416</v>
      </c>
      <c r="B84" s="175" t="s">
        <v>117</v>
      </c>
      <c r="C84" s="96">
        <v>0</v>
      </c>
    </row>
    <row r="85" customHeight="1" spans="1:3">
      <c r="A85" s="120">
        <v>1010417</v>
      </c>
      <c r="B85" s="175" t="s">
        <v>118</v>
      </c>
      <c r="C85" s="96">
        <f>SUM(C86:C88)</f>
        <v>0</v>
      </c>
    </row>
    <row r="86" customHeight="1" spans="1:3">
      <c r="A86" s="120">
        <v>101041701</v>
      </c>
      <c r="B86" s="176" t="s">
        <v>119</v>
      </c>
      <c r="C86" s="96">
        <v>0</v>
      </c>
    </row>
    <row r="87" customHeight="1" spans="1:3">
      <c r="A87" s="120">
        <v>101041702</v>
      </c>
      <c r="B87" s="176" t="s">
        <v>120</v>
      </c>
      <c r="C87" s="96">
        <v>0</v>
      </c>
    </row>
    <row r="88" customHeight="1" spans="1:3">
      <c r="A88" s="120">
        <v>101041709</v>
      </c>
      <c r="B88" s="176" t="s">
        <v>121</v>
      </c>
      <c r="C88" s="96">
        <v>0</v>
      </c>
    </row>
    <row r="89" customHeight="1" spans="1:3">
      <c r="A89" s="120">
        <v>1010418</v>
      </c>
      <c r="B89" s="175" t="s">
        <v>122</v>
      </c>
      <c r="C89" s="96">
        <v>0</v>
      </c>
    </row>
    <row r="90" customHeight="1" spans="1:3">
      <c r="A90" s="120">
        <v>1010419</v>
      </c>
      <c r="B90" s="175" t="s">
        <v>123</v>
      </c>
      <c r="C90" s="96">
        <v>0</v>
      </c>
    </row>
    <row r="91" customHeight="1" spans="1:3">
      <c r="A91" s="120">
        <v>1010420</v>
      </c>
      <c r="B91" s="175" t="s">
        <v>124</v>
      </c>
      <c r="C91" s="96">
        <v>0</v>
      </c>
    </row>
    <row r="92" customHeight="1" spans="1:3">
      <c r="A92" s="120">
        <v>1010421</v>
      </c>
      <c r="B92" s="175" t="s">
        <v>125</v>
      </c>
      <c r="C92" s="96">
        <v>0</v>
      </c>
    </row>
    <row r="93" customHeight="1" spans="1:3">
      <c r="A93" s="120">
        <v>1010422</v>
      </c>
      <c r="B93" s="175" t="s">
        <v>126</v>
      </c>
      <c r="C93" s="96">
        <v>0</v>
      </c>
    </row>
    <row r="94" customHeight="1" spans="1:3">
      <c r="A94" s="120">
        <v>1010423</v>
      </c>
      <c r="B94" s="175" t="s">
        <v>127</v>
      </c>
      <c r="C94" s="96">
        <f>SUM(C95:C97)</f>
        <v>0</v>
      </c>
    </row>
    <row r="95" customHeight="1" spans="1:3">
      <c r="A95" s="120">
        <v>101042303</v>
      </c>
      <c r="B95" s="176" t="s">
        <v>128</v>
      </c>
      <c r="C95" s="96">
        <v>0</v>
      </c>
    </row>
    <row r="96" customHeight="1" spans="1:3">
      <c r="A96" s="120">
        <v>101042304</v>
      </c>
      <c r="B96" s="176" t="s">
        <v>129</v>
      </c>
      <c r="C96" s="96">
        <v>0</v>
      </c>
    </row>
    <row r="97" customHeight="1" spans="1:3">
      <c r="A97" s="120">
        <v>101042309</v>
      </c>
      <c r="B97" s="176" t="s">
        <v>130</v>
      </c>
      <c r="C97" s="96">
        <v>0</v>
      </c>
    </row>
    <row r="98" customHeight="1" spans="1:3">
      <c r="A98" s="120">
        <v>1010424</v>
      </c>
      <c r="B98" s="175" t="s">
        <v>131</v>
      </c>
      <c r="C98" s="96">
        <f>SUM(C99:C102)</f>
        <v>0</v>
      </c>
    </row>
    <row r="99" customHeight="1" spans="1:3">
      <c r="A99" s="120">
        <v>101042402</v>
      </c>
      <c r="B99" s="176" t="s">
        <v>132</v>
      </c>
      <c r="C99" s="96">
        <v>0</v>
      </c>
    </row>
    <row r="100" customHeight="1" spans="1:3">
      <c r="A100" s="120">
        <v>101042403</v>
      </c>
      <c r="B100" s="176" t="s">
        <v>133</v>
      </c>
      <c r="C100" s="96">
        <v>0</v>
      </c>
    </row>
    <row r="101" customHeight="1" spans="1:3">
      <c r="A101" s="120">
        <v>101042404</v>
      </c>
      <c r="B101" s="176" t="s">
        <v>134</v>
      </c>
      <c r="C101" s="96">
        <v>0</v>
      </c>
    </row>
    <row r="102" customHeight="1" spans="1:3">
      <c r="A102" s="120">
        <v>101042409</v>
      </c>
      <c r="B102" s="176" t="s">
        <v>135</v>
      </c>
      <c r="C102" s="96">
        <v>0</v>
      </c>
    </row>
    <row r="103" customHeight="1" spans="1:3">
      <c r="A103" s="120">
        <v>1010425</v>
      </c>
      <c r="B103" s="175" t="s">
        <v>136</v>
      </c>
      <c r="C103" s="96">
        <v>0</v>
      </c>
    </row>
    <row r="104" customHeight="1" spans="1:3">
      <c r="A104" s="120">
        <v>1010426</v>
      </c>
      <c r="B104" s="175" t="s">
        <v>137</v>
      </c>
      <c r="C104" s="96">
        <f>SUM(C105:C107)</f>
        <v>0</v>
      </c>
    </row>
    <row r="105" customHeight="1" spans="1:3">
      <c r="A105" s="120">
        <v>101042601</v>
      </c>
      <c r="B105" s="176" t="s">
        <v>138</v>
      </c>
      <c r="C105" s="96">
        <v>0</v>
      </c>
    </row>
    <row r="106" customHeight="1" spans="1:3">
      <c r="A106" s="120">
        <v>101042602</v>
      </c>
      <c r="B106" s="176" t="s">
        <v>139</v>
      </c>
      <c r="C106" s="96">
        <v>0</v>
      </c>
    </row>
    <row r="107" customHeight="1" spans="1:3">
      <c r="A107" s="120">
        <v>101042609</v>
      </c>
      <c r="B107" s="176" t="s">
        <v>140</v>
      </c>
      <c r="C107" s="96">
        <v>0</v>
      </c>
    </row>
    <row r="108" customHeight="1" spans="1:3">
      <c r="A108" s="120">
        <v>1010427</v>
      </c>
      <c r="B108" s="175" t="s">
        <v>141</v>
      </c>
      <c r="C108" s="96">
        <v>0</v>
      </c>
    </row>
    <row r="109" customHeight="1" spans="1:3">
      <c r="A109" s="120">
        <v>1010428</v>
      </c>
      <c r="B109" s="175" t="s">
        <v>142</v>
      </c>
      <c r="C109" s="96">
        <v>0</v>
      </c>
    </row>
    <row r="110" customHeight="1" spans="1:3">
      <c r="A110" s="120">
        <v>1010429</v>
      </c>
      <c r="B110" s="175" t="s">
        <v>143</v>
      </c>
      <c r="C110" s="96">
        <v>0</v>
      </c>
    </row>
    <row r="111" customHeight="1" spans="1:3">
      <c r="A111" s="120">
        <v>1010430</v>
      </c>
      <c r="B111" s="175" t="s">
        <v>144</v>
      </c>
      <c r="C111" s="96">
        <v>0</v>
      </c>
    </row>
    <row r="112" customHeight="1" spans="1:3">
      <c r="A112" s="120">
        <v>1010431</v>
      </c>
      <c r="B112" s="175" t="s">
        <v>145</v>
      </c>
      <c r="C112" s="96">
        <v>24</v>
      </c>
    </row>
    <row r="113" customHeight="1" spans="1:3">
      <c r="A113" s="120">
        <v>1010432</v>
      </c>
      <c r="B113" s="175" t="s">
        <v>146</v>
      </c>
      <c r="C113" s="96">
        <v>93</v>
      </c>
    </row>
    <row r="114" customHeight="1" spans="1:3">
      <c r="A114" s="120">
        <v>1010433</v>
      </c>
      <c r="B114" s="175" t="s">
        <v>147</v>
      </c>
      <c r="C114" s="96">
        <f>SUM(C115:C130)</f>
        <v>480</v>
      </c>
    </row>
    <row r="115" customHeight="1" spans="1:3">
      <c r="A115" s="120">
        <v>101043302</v>
      </c>
      <c r="B115" s="176" t="s">
        <v>148</v>
      </c>
      <c r="C115" s="96">
        <v>0</v>
      </c>
    </row>
    <row r="116" customHeight="1" spans="1:3">
      <c r="A116" s="120">
        <v>101043303</v>
      </c>
      <c r="B116" s="176" t="s">
        <v>149</v>
      </c>
      <c r="C116" s="96">
        <v>0</v>
      </c>
    </row>
    <row r="117" customHeight="1" spans="1:3">
      <c r="A117" s="120">
        <v>101043304</v>
      </c>
      <c r="B117" s="176" t="s">
        <v>150</v>
      </c>
      <c r="C117" s="96">
        <v>0</v>
      </c>
    </row>
    <row r="118" customHeight="1" spans="1:3">
      <c r="A118" s="120">
        <v>101043308</v>
      </c>
      <c r="B118" s="176" t="s">
        <v>151</v>
      </c>
      <c r="C118" s="96">
        <v>0</v>
      </c>
    </row>
    <row r="119" customHeight="1" spans="1:3">
      <c r="A119" s="120">
        <v>101043309</v>
      </c>
      <c r="B119" s="176" t="s">
        <v>152</v>
      </c>
      <c r="C119" s="96">
        <v>0</v>
      </c>
    </row>
    <row r="120" customHeight="1" spans="1:3">
      <c r="A120" s="120">
        <v>101043310</v>
      </c>
      <c r="B120" s="176" t="s">
        <v>153</v>
      </c>
      <c r="C120" s="96">
        <v>0</v>
      </c>
    </row>
    <row r="121" customHeight="1" spans="1:3">
      <c r="A121" s="120">
        <v>101043312</v>
      </c>
      <c r="B121" s="176" t="s">
        <v>154</v>
      </c>
      <c r="C121" s="96">
        <v>0</v>
      </c>
    </row>
    <row r="122" customHeight="1" spans="1:3">
      <c r="A122" s="120">
        <v>101043313</v>
      </c>
      <c r="B122" s="176" t="s">
        <v>155</v>
      </c>
      <c r="C122" s="96">
        <v>0</v>
      </c>
    </row>
    <row r="123" customHeight="1" spans="1:3">
      <c r="A123" s="120">
        <v>101043314</v>
      </c>
      <c r="B123" s="176" t="s">
        <v>156</v>
      </c>
      <c r="C123" s="96">
        <v>0</v>
      </c>
    </row>
    <row r="124" customHeight="1" spans="1:3">
      <c r="A124" s="120">
        <v>101043315</v>
      </c>
      <c r="B124" s="176" t="s">
        <v>157</v>
      </c>
      <c r="C124" s="96">
        <v>0</v>
      </c>
    </row>
    <row r="125" customHeight="1" spans="1:3">
      <c r="A125" s="120">
        <v>101043316</v>
      </c>
      <c r="B125" s="176" t="s">
        <v>158</v>
      </c>
      <c r="C125" s="96">
        <v>0</v>
      </c>
    </row>
    <row r="126" customHeight="1" spans="1:3">
      <c r="A126" s="120">
        <v>101043317</v>
      </c>
      <c r="B126" s="176" t="s">
        <v>159</v>
      </c>
      <c r="C126" s="96">
        <v>0</v>
      </c>
    </row>
    <row r="127" customHeight="1" spans="1:3">
      <c r="A127" s="120">
        <v>101043318</v>
      </c>
      <c r="B127" s="176" t="s">
        <v>160</v>
      </c>
      <c r="C127" s="96">
        <v>0</v>
      </c>
    </row>
    <row r="128" customHeight="1" spans="1:3">
      <c r="A128" s="120">
        <v>101043319</v>
      </c>
      <c r="B128" s="176" t="s">
        <v>161</v>
      </c>
      <c r="C128" s="96">
        <v>0</v>
      </c>
    </row>
    <row r="129" customHeight="1" spans="1:3">
      <c r="A129" s="120">
        <v>101043320</v>
      </c>
      <c r="B129" s="176" t="s">
        <v>162</v>
      </c>
      <c r="C129" s="96">
        <v>0</v>
      </c>
    </row>
    <row r="130" customHeight="1" spans="1:3">
      <c r="A130" s="120">
        <v>101043399</v>
      </c>
      <c r="B130" s="176" t="s">
        <v>163</v>
      </c>
      <c r="C130" s="96">
        <v>480</v>
      </c>
    </row>
    <row r="131" customHeight="1" spans="1:3">
      <c r="A131" s="120">
        <v>1010434</v>
      </c>
      <c r="B131" s="175" t="s">
        <v>164</v>
      </c>
      <c r="C131" s="96">
        <v>0</v>
      </c>
    </row>
    <row r="132" customHeight="1" spans="1:3">
      <c r="A132" s="120">
        <v>1010435</v>
      </c>
      <c r="B132" s="175" t="s">
        <v>165</v>
      </c>
      <c r="C132" s="96">
        <f>C133+C134</f>
        <v>2</v>
      </c>
    </row>
    <row r="133" customHeight="1" spans="1:3">
      <c r="A133" s="120">
        <v>101043501</v>
      </c>
      <c r="B133" s="176" t="s">
        <v>166</v>
      </c>
      <c r="C133" s="96">
        <v>0</v>
      </c>
    </row>
    <row r="134" customHeight="1" spans="1:3">
      <c r="A134" s="120">
        <v>101043509</v>
      </c>
      <c r="B134" s="176" t="s">
        <v>167</v>
      </c>
      <c r="C134" s="96">
        <v>2</v>
      </c>
    </row>
    <row r="135" customHeight="1" spans="1:3">
      <c r="A135" s="120">
        <v>1010436</v>
      </c>
      <c r="B135" s="175" t="s">
        <v>168</v>
      </c>
      <c r="C135" s="96">
        <v>593</v>
      </c>
    </row>
    <row r="136" customHeight="1" spans="1:3">
      <c r="A136" s="120">
        <v>1010439</v>
      </c>
      <c r="B136" s="175" t="s">
        <v>169</v>
      </c>
      <c r="C136" s="96">
        <v>3</v>
      </c>
    </row>
    <row r="137" customHeight="1" spans="1:3">
      <c r="A137" s="120">
        <v>1010440</v>
      </c>
      <c r="B137" s="175" t="s">
        <v>170</v>
      </c>
      <c r="C137" s="96">
        <f>SUM(C138:C141)</f>
        <v>0</v>
      </c>
    </row>
    <row r="138" customHeight="1" spans="1:3">
      <c r="A138" s="120">
        <v>101044001</v>
      </c>
      <c r="B138" s="176" t="s">
        <v>171</v>
      </c>
      <c r="C138" s="96">
        <v>0</v>
      </c>
    </row>
    <row r="139" customHeight="1" spans="1:3">
      <c r="A139" s="120">
        <v>101044002</v>
      </c>
      <c r="B139" s="176" t="s">
        <v>172</v>
      </c>
      <c r="C139" s="96">
        <v>0</v>
      </c>
    </row>
    <row r="140" customHeight="1" spans="1:3">
      <c r="A140" s="120">
        <v>101044003</v>
      </c>
      <c r="B140" s="176" t="s">
        <v>173</v>
      </c>
      <c r="C140" s="96">
        <v>0</v>
      </c>
    </row>
    <row r="141" customHeight="1" spans="1:3">
      <c r="A141" s="120">
        <v>101044099</v>
      </c>
      <c r="B141" s="176" t="s">
        <v>174</v>
      </c>
      <c r="C141" s="96">
        <v>0</v>
      </c>
    </row>
    <row r="142" customHeight="1" spans="1:3">
      <c r="A142" s="120">
        <v>1010441</v>
      </c>
      <c r="B142" s="175" t="s">
        <v>175</v>
      </c>
      <c r="C142" s="96">
        <f>SUM(C143:C146)</f>
        <v>0</v>
      </c>
    </row>
    <row r="143" customHeight="1" spans="1:3">
      <c r="A143" s="120">
        <v>101044101</v>
      </c>
      <c r="B143" s="176" t="s">
        <v>176</v>
      </c>
      <c r="C143" s="96">
        <v>0</v>
      </c>
    </row>
    <row r="144" customHeight="1" spans="1:3">
      <c r="A144" s="120">
        <v>101044102</v>
      </c>
      <c r="B144" s="176" t="s">
        <v>177</v>
      </c>
      <c r="C144" s="96">
        <v>0</v>
      </c>
    </row>
    <row r="145" customHeight="1" spans="1:3">
      <c r="A145" s="120">
        <v>101044103</v>
      </c>
      <c r="B145" s="176" t="s">
        <v>178</v>
      </c>
      <c r="C145" s="96">
        <v>0</v>
      </c>
    </row>
    <row r="146" customHeight="1" spans="1:3">
      <c r="A146" s="120">
        <v>101044199</v>
      </c>
      <c r="B146" s="176" t="s">
        <v>179</v>
      </c>
      <c r="C146" s="96">
        <v>0</v>
      </c>
    </row>
    <row r="147" customHeight="1" spans="1:3">
      <c r="A147" s="120">
        <v>1010442</v>
      </c>
      <c r="B147" s="175" t="s">
        <v>180</v>
      </c>
      <c r="C147" s="96">
        <f>SUM(C148:C151)</f>
        <v>0</v>
      </c>
    </row>
    <row r="148" customHeight="1" spans="1:3">
      <c r="A148" s="120">
        <v>101044201</v>
      </c>
      <c r="B148" s="176" t="s">
        <v>181</v>
      </c>
      <c r="C148" s="96">
        <v>0</v>
      </c>
    </row>
    <row r="149" customHeight="1" spans="1:3">
      <c r="A149" s="120">
        <v>101044202</v>
      </c>
      <c r="B149" s="176" t="s">
        <v>182</v>
      </c>
      <c r="C149" s="96">
        <v>0</v>
      </c>
    </row>
    <row r="150" customHeight="1" spans="1:3">
      <c r="A150" s="120">
        <v>101044203</v>
      </c>
      <c r="B150" s="176" t="s">
        <v>183</v>
      </c>
      <c r="C150" s="96">
        <v>0</v>
      </c>
    </row>
    <row r="151" customHeight="1" spans="1:3">
      <c r="A151" s="120">
        <v>101044299</v>
      </c>
      <c r="B151" s="176" t="s">
        <v>184</v>
      </c>
      <c r="C151" s="96">
        <v>0</v>
      </c>
    </row>
    <row r="152" customHeight="1" spans="1:3">
      <c r="A152" s="120">
        <v>1010443</v>
      </c>
      <c r="B152" s="175" t="s">
        <v>185</v>
      </c>
      <c r="C152" s="96">
        <f>SUM(C153:C156)</f>
        <v>0</v>
      </c>
    </row>
    <row r="153" customHeight="1" spans="1:3">
      <c r="A153" s="120">
        <v>101044301</v>
      </c>
      <c r="B153" s="176" t="s">
        <v>186</v>
      </c>
      <c r="C153" s="96">
        <v>0</v>
      </c>
    </row>
    <row r="154" customHeight="1" spans="1:3">
      <c r="A154" s="120">
        <v>101044302</v>
      </c>
      <c r="B154" s="176" t="s">
        <v>187</v>
      </c>
      <c r="C154" s="96">
        <v>0</v>
      </c>
    </row>
    <row r="155" customHeight="1" spans="1:3">
      <c r="A155" s="120">
        <v>101044303</v>
      </c>
      <c r="B155" s="176" t="s">
        <v>188</v>
      </c>
      <c r="C155" s="96">
        <v>0</v>
      </c>
    </row>
    <row r="156" customHeight="1" spans="1:3">
      <c r="A156" s="120">
        <v>101044399</v>
      </c>
      <c r="B156" s="176" t="s">
        <v>189</v>
      </c>
      <c r="C156" s="96">
        <v>0</v>
      </c>
    </row>
    <row r="157" customHeight="1" spans="1:3">
      <c r="A157" s="120">
        <v>1010444</v>
      </c>
      <c r="B157" s="175" t="s">
        <v>190</v>
      </c>
      <c r="C157" s="96">
        <f>SUM(C158:C161)</f>
        <v>0</v>
      </c>
    </row>
    <row r="158" customHeight="1" spans="1:3">
      <c r="A158" s="120">
        <v>101044401</v>
      </c>
      <c r="B158" s="176" t="s">
        <v>171</v>
      </c>
      <c r="C158" s="96">
        <v>0</v>
      </c>
    </row>
    <row r="159" customHeight="1" spans="1:3">
      <c r="A159" s="120">
        <v>101044402</v>
      </c>
      <c r="B159" s="176" t="s">
        <v>172</v>
      </c>
      <c r="C159" s="96">
        <v>0</v>
      </c>
    </row>
    <row r="160" customHeight="1" spans="1:3">
      <c r="A160" s="120">
        <v>101044403</v>
      </c>
      <c r="B160" s="176" t="s">
        <v>173</v>
      </c>
      <c r="C160" s="96">
        <v>0</v>
      </c>
    </row>
    <row r="161" customHeight="1" spans="1:3">
      <c r="A161" s="120">
        <v>101044499</v>
      </c>
      <c r="B161" s="176" t="s">
        <v>174</v>
      </c>
      <c r="C161" s="96">
        <v>0</v>
      </c>
    </row>
    <row r="162" customHeight="1" spans="1:3">
      <c r="A162" s="120">
        <v>1010445</v>
      </c>
      <c r="B162" s="175" t="s">
        <v>191</v>
      </c>
      <c r="C162" s="96">
        <f>SUM(C163:C166)</f>
        <v>0</v>
      </c>
    </row>
    <row r="163" customHeight="1" spans="1:3">
      <c r="A163" s="120">
        <v>101044501</v>
      </c>
      <c r="B163" s="176" t="s">
        <v>176</v>
      </c>
      <c r="C163" s="96">
        <v>0</v>
      </c>
    </row>
    <row r="164" customHeight="1" spans="1:3">
      <c r="A164" s="120">
        <v>101044502</v>
      </c>
      <c r="B164" s="176" t="s">
        <v>177</v>
      </c>
      <c r="C164" s="96">
        <v>0</v>
      </c>
    </row>
    <row r="165" customHeight="1" spans="1:3">
      <c r="A165" s="120">
        <v>101044503</v>
      </c>
      <c r="B165" s="176" t="s">
        <v>178</v>
      </c>
      <c r="C165" s="96">
        <v>0</v>
      </c>
    </row>
    <row r="166" customHeight="1" spans="1:3">
      <c r="A166" s="120">
        <v>101044599</v>
      </c>
      <c r="B166" s="176" t="s">
        <v>179</v>
      </c>
      <c r="C166" s="96">
        <v>0</v>
      </c>
    </row>
    <row r="167" customHeight="1" spans="1:3">
      <c r="A167" s="120">
        <v>1010446</v>
      </c>
      <c r="B167" s="175" t="s">
        <v>192</v>
      </c>
      <c r="C167" s="96">
        <f>SUM(C168:C171)</f>
        <v>0</v>
      </c>
    </row>
    <row r="168" customHeight="1" spans="1:3">
      <c r="A168" s="120">
        <v>101044601</v>
      </c>
      <c r="B168" s="176" t="s">
        <v>181</v>
      </c>
      <c r="C168" s="96">
        <v>0</v>
      </c>
    </row>
    <row r="169" customHeight="1" spans="1:3">
      <c r="A169" s="120">
        <v>101044602</v>
      </c>
      <c r="B169" s="176" t="s">
        <v>182</v>
      </c>
      <c r="C169" s="96">
        <v>0</v>
      </c>
    </row>
    <row r="170" customHeight="1" spans="1:3">
      <c r="A170" s="120">
        <v>101044603</v>
      </c>
      <c r="B170" s="176" t="s">
        <v>183</v>
      </c>
      <c r="C170" s="96">
        <v>0</v>
      </c>
    </row>
    <row r="171" customHeight="1" spans="1:3">
      <c r="A171" s="120">
        <v>101044699</v>
      </c>
      <c r="B171" s="176" t="s">
        <v>184</v>
      </c>
      <c r="C171" s="96">
        <v>0</v>
      </c>
    </row>
    <row r="172" customHeight="1" spans="1:3">
      <c r="A172" s="120">
        <v>1010447</v>
      </c>
      <c r="B172" s="175" t="s">
        <v>193</v>
      </c>
      <c r="C172" s="96">
        <f>SUM(C173:C176)</f>
        <v>0</v>
      </c>
    </row>
    <row r="173" customHeight="1" spans="1:3">
      <c r="A173" s="120">
        <v>101044701</v>
      </c>
      <c r="B173" s="176" t="s">
        <v>186</v>
      </c>
      <c r="C173" s="96">
        <v>0</v>
      </c>
    </row>
    <row r="174" customHeight="1" spans="1:3">
      <c r="A174" s="120">
        <v>101044702</v>
      </c>
      <c r="B174" s="176" t="s">
        <v>187</v>
      </c>
      <c r="C174" s="96">
        <v>0</v>
      </c>
    </row>
    <row r="175" customHeight="1" spans="1:3">
      <c r="A175" s="120">
        <v>101044703</v>
      </c>
      <c r="B175" s="176" t="s">
        <v>188</v>
      </c>
      <c r="C175" s="96">
        <v>0</v>
      </c>
    </row>
    <row r="176" customHeight="1" spans="1:3">
      <c r="A176" s="120">
        <v>101044799</v>
      </c>
      <c r="B176" s="176" t="s">
        <v>189</v>
      </c>
      <c r="C176" s="96">
        <v>0</v>
      </c>
    </row>
    <row r="177" customHeight="1" spans="1:3">
      <c r="A177" s="120">
        <v>1010448</v>
      </c>
      <c r="B177" s="175" t="s">
        <v>194</v>
      </c>
      <c r="C177" s="96">
        <f>SUM(C178:C181)</f>
        <v>0</v>
      </c>
    </row>
    <row r="178" customHeight="1" spans="1:3">
      <c r="A178" s="120">
        <v>101044801</v>
      </c>
      <c r="B178" s="176" t="s">
        <v>195</v>
      </c>
      <c r="C178" s="96">
        <v>0</v>
      </c>
    </row>
    <row r="179" customHeight="1" spans="1:3">
      <c r="A179" s="120">
        <v>101044802</v>
      </c>
      <c r="B179" s="176" t="s">
        <v>196</v>
      </c>
      <c r="C179" s="96">
        <v>0</v>
      </c>
    </row>
    <row r="180" customHeight="1" spans="1:3">
      <c r="A180" s="120">
        <v>101044803</v>
      </c>
      <c r="B180" s="176" t="s">
        <v>197</v>
      </c>
      <c r="C180" s="96">
        <v>0</v>
      </c>
    </row>
    <row r="181" customHeight="1" spans="1:3">
      <c r="A181" s="120">
        <v>101044899</v>
      </c>
      <c r="B181" s="176" t="s">
        <v>198</v>
      </c>
      <c r="C181" s="96">
        <v>0</v>
      </c>
    </row>
    <row r="182" customHeight="1" spans="1:3">
      <c r="A182" s="120">
        <v>1010449</v>
      </c>
      <c r="B182" s="175" t="s">
        <v>199</v>
      </c>
      <c r="C182" s="96">
        <f>SUM(C183:C186)</f>
        <v>0</v>
      </c>
    </row>
    <row r="183" customHeight="1" spans="1:3">
      <c r="A183" s="120">
        <v>101044901</v>
      </c>
      <c r="B183" s="176" t="s">
        <v>195</v>
      </c>
      <c r="C183" s="96">
        <v>0</v>
      </c>
    </row>
    <row r="184" customHeight="1" spans="1:3">
      <c r="A184" s="120">
        <v>101044902</v>
      </c>
      <c r="B184" s="176" t="s">
        <v>196</v>
      </c>
      <c r="C184" s="96">
        <v>0</v>
      </c>
    </row>
    <row r="185" customHeight="1" spans="1:3">
      <c r="A185" s="120">
        <v>101044903</v>
      </c>
      <c r="B185" s="176" t="s">
        <v>197</v>
      </c>
      <c r="C185" s="96">
        <v>0</v>
      </c>
    </row>
    <row r="186" customHeight="1" spans="1:3">
      <c r="A186" s="120">
        <v>101044999</v>
      </c>
      <c r="B186" s="176" t="s">
        <v>198</v>
      </c>
      <c r="C186" s="96">
        <v>0</v>
      </c>
    </row>
    <row r="187" customHeight="1" spans="1:3">
      <c r="A187" s="120">
        <v>1010450</v>
      </c>
      <c r="B187" s="175" t="s">
        <v>200</v>
      </c>
      <c r="C187" s="96">
        <f>SUM(C188:C190)</f>
        <v>13</v>
      </c>
    </row>
    <row r="188" customHeight="1" spans="1:3">
      <c r="A188" s="120">
        <v>101045001</v>
      </c>
      <c r="B188" s="176" t="s">
        <v>201</v>
      </c>
      <c r="C188" s="96">
        <v>13</v>
      </c>
    </row>
    <row r="189" customHeight="1" spans="1:3">
      <c r="A189" s="120">
        <v>101045002</v>
      </c>
      <c r="B189" s="176" t="s">
        <v>202</v>
      </c>
      <c r="C189" s="96">
        <v>0</v>
      </c>
    </row>
    <row r="190" customHeight="1" spans="1:3">
      <c r="A190" s="120">
        <v>101045003</v>
      </c>
      <c r="B190" s="176" t="s">
        <v>203</v>
      </c>
      <c r="C190" s="96">
        <v>0</v>
      </c>
    </row>
    <row r="191" customHeight="1" spans="1:3">
      <c r="A191" s="120">
        <v>1010451</v>
      </c>
      <c r="B191" s="175" t="s">
        <v>204</v>
      </c>
      <c r="C191" s="96">
        <v>0</v>
      </c>
    </row>
    <row r="192" customHeight="1" spans="1:3">
      <c r="A192" s="120">
        <v>1010452</v>
      </c>
      <c r="B192" s="175" t="s">
        <v>205</v>
      </c>
      <c r="C192" s="96">
        <v>0</v>
      </c>
    </row>
    <row r="193" customHeight="1" spans="1:3">
      <c r="A193" s="120">
        <v>10105</v>
      </c>
      <c r="B193" s="175" t="s">
        <v>206</v>
      </c>
      <c r="C193" s="96">
        <f>SUM(C194:C216,C220,C223,C224,C228:C233,C245:C247,C252,C257)</f>
        <v>0</v>
      </c>
    </row>
    <row r="194" customHeight="1" spans="1:3">
      <c r="A194" s="120">
        <v>1010501</v>
      </c>
      <c r="B194" s="175" t="s">
        <v>207</v>
      </c>
      <c r="C194" s="96">
        <v>0</v>
      </c>
    </row>
    <row r="195" customHeight="1" spans="1:3">
      <c r="A195" s="120">
        <v>1010502</v>
      </c>
      <c r="B195" s="175" t="s">
        <v>208</v>
      </c>
      <c r="C195" s="96">
        <v>0</v>
      </c>
    </row>
    <row r="196" customHeight="1" spans="1:3">
      <c r="A196" s="120">
        <v>1010503</v>
      </c>
      <c r="B196" s="175" t="s">
        <v>209</v>
      </c>
      <c r="C196" s="96">
        <v>0</v>
      </c>
    </row>
    <row r="197" customHeight="1" spans="1:3">
      <c r="A197" s="120">
        <v>1010504</v>
      </c>
      <c r="B197" s="175" t="s">
        <v>210</v>
      </c>
      <c r="C197" s="96">
        <v>0</v>
      </c>
    </row>
    <row r="198" customHeight="1" spans="1:3">
      <c r="A198" s="120">
        <v>1010505</v>
      </c>
      <c r="B198" s="175" t="s">
        <v>211</v>
      </c>
      <c r="C198" s="96">
        <v>0</v>
      </c>
    </row>
    <row r="199" customHeight="1" spans="1:3">
      <c r="A199" s="120">
        <v>1010506</v>
      </c>
      <c r="B199" s="175" t="s">
        <v>212</v>
      </c>
      <c r="C199" s="96">
        <v>0</v>
      </c>
    </row>
    <row r="200" customHeight="1" spans="1:3">
      <c r="A200" s="120">
        <v>1010507</v>
      </c>
      <c r="B200" s="175" t="s">
        <v>213</v>
      </c>
      <c r="C200" s="96">
        <v>0</v>
      </c>
    </row>
    <row r="201" customHeight="1" spans="1:3">
      <c r="A201" s="120">
        <v>1010508</v>
      </c>
      <c r="B201" s="175" t="s">
        <v>214</v>
      </c>
      <c r="C201" s="96">
        <v>0</v>
      </c>
    </row>
    <row r="202" customHeight="1" spans="1:3">
      <c r="A202" s="120">
        <v>1010509</v>
      </c>
      <c r="B202" s="175" t="s">
        <v>215</v>
      </c>
      <c r="C202" s="96">
        <v>0</v>
      </c>
    </row>
    <row r="203" customHeight="1" spans="1:3">
      <c r="A203" s="120">
        <v>1010510</v>
      </c>
      <c r="B203" s="175" t="s">
        <v>216</v>
      </c>
      <c r="C203" s="96">
        <v>0</v>
      </c>
    </row>
    <row r="204" customHeight="1" spans="1:3">
      <c r="A204" s="120">
        <v>1010511</v>
      </c>
      <c r="B204" s="175" t="s">
        <v>217</v>
      </c>
      <c r="C204" s="96">
        <v>0</v>
      </c>
    </row>
    <row r="205" customHeight="1" spans="1:3">
      <c r="A205" s="120">
        <v>1010512</v>
      </c>
      <c r="B205" s="175" t="s">
        <v>218</v>
      </c>
      <c r="C205" s="96">
        <v>0</v>
      </c>
    </row>
    <row r="206" customHeight="1" spans="1:3">
      <c r="A206" s="120">
        <v>1010513</v>
      </c>
      <c r="B206" s="175" t="s">
        <v>219</v>
      </c>
      <c r="C206" s="96">
        <v>0</v>
      </c>
    </row>
    <row r="207" customHeight="1" spans="1:3">
      <c r="A207" s="120">
        <v>1010514</v>
      </c>
      <c r="B207" s="175" t="s">
        <v>220</v>
      </c>
      <c r="C207" s="96">
        <v>0</v>
      </c>
    </row>
    <row r="208" customHeight="1" spans="1:3">
      <c r="A208" s="120">
        <v>1010515</v>
      </c>
      <c r="B208" s="175" t="s">
        <v>221</v>
      </c>
      <c r="C208" s="96">
        <v>0</v>
      </c>
    </row>
    <row r="209" customHeight="1" spans="1:3">
      <c r="A209" s="120">
        <v>1010516</v>
      </c>
      <c r="B209" s="175" t="s">
        <v>222</v>
      </c>
      <c r="C209" s="96">
        <v>0</v>
      </c>
    </row>
    <row r="210" customHeight="1" spans="1:3">
      <c r="A210" s="120">
        <v>1010517</v>
      </c>
      <c r="B210" s="175" t="s">
        <v>223</v>
      </c>
      <c r="C210" s="96">
        <v>0</v>
      </c>
    </row>
    <row r="211" customHeight="1" spans="1:3">
      <c r="A211" s="120">
        <v>1010518</v>
      </c>
      <c r="B211" s="175" t="s">
        <v>224</v>
      </c>
      <c r="C211" s="96">
        <v>0</v>
      </c>
    </row>
    <row r="212" customHeight="1" spans="1:3">
      <c r="A212" s="120">
        <v>1010519</v>
      </c>
      <c r="B212" s="175" t="s">
        <v>225</v>
      </c>
      <c r="C212" s="96">
        <v>0</v>
      </c>
    </row>
    <row r="213" customHeight="1" spans="1:3">
      <c r="A213" s="120">
        <v>1010520</v>
      </c>
      <c r="B213" s="175" t="s">
        <v>226</v>
      </c>
      <c r="C213" s="96">
        <v>0</v>
      </c>
    </row>
    <row r="214" customHeight="1" spans="1:3">
      <c r="A214" s="120">
        <v>1010521</v>
      </c>
      <c r="B214" s="175" t="s">
        <v>227</v>
      </c>
      <c r="C214" s="96">
        <v>0</v>
      </c>
    </row>
    <row r="215" customHeight="1" spans="1:3">
      <c r="A215" s="120">
        <v>1010522</v>
      </c>
      <c r="B215" s="175" t="s">
        <v>228</v>
      </c>
      <c r="C215" s="96">
        <v>0</v>
      </c>
    </row>
    <row r="216" customHeight="1" spans="1:3">
      <c r="A216" s="120">
        <v>1010523</v>
      </c>
      <c r="B216" s="175" t="s">
        <v>229</v>
      </c>
      <c r="C216" s="96">
        <f>SUM(C217:C219)</f>
        <v>0</v>
      </c>
    </row>
    <row r="217" customHeight="1" spans="1:3">
      <c r="A217" s="120">
        <v>101052303</v>
      </c>
      <c r="B217" s="176" t="s">
        <v>230</v>
      </c>
      <c r="C217" s="96">
        <v>0</v>
      </c>
    </row>
    <row r="218" customHeight="1" spans="1:3">
      <c r="A218" s="120">
        <v>101052304</v>
      </c>
      <c r="B218" s="176" t="s">
        <v>231</v>
      </c>
      <c r="C218" s="96">
        <v>0</v>
      </c>
    </row>
    <row r="219" customHeight="1" spans="1:3">
      <c r="A219" s="120">
        <v>101052309</v>
      </c>
      <c r="B219" s="176" t="s">
        <v>232</v>
      </c>
      <c r="C219" s="96">
        <v>0</v>
      </c>
    </row>
    <row r="220" customHeight="1" spans="1:3">
      <c r="A220" s="120">
        <v>1010524</v>
      </c>
      <c r="B220" s="175" t="s">
        <v>233</v>
      </c>
      <c r="C220" s="96">
        <f>SUM(C221:C222)</f>
        <v>0</v>
      </c>
    </row>
    <row r="221" customHeight="1" spans="1:3">
      <c r="A221" s="120">
        <v>101052401</v>
      </c>
      <c r="B221" s="176" t="s">
        <v>234</v>
      </c>
      <c r="C221" s="96">
        <v>0</v>
      </c>
    </row>
    <row r="222" customHeight="1" spans="1:3">
      <c r="A222" s="120">
        <v>101052409</v>
      </c>
      <c r="B222" s="176" t="s">
        <v>235</v>
      </c>
      <c r="C222" s="96">
        <v>0</v>
      </c>
    </row>
    <row r="223" customHeight="1" spans="1:3">
      <c r="A223" s="120">
        <v>1010525</v>
      </c>
      <c r="B223" s="175" t="s">
        <v>236</v>
      </c>
      <c r="C223" s="96">
        <v>0</v>
      </c>
    </row>
    <row r="224" customHeight="1" spans="1:3">
      <c r="A224" s="120">
        <v>1010526</v>
      </c>
      <c r="B224" s="175" t="s">
        <v>237</v>
      </c>
      <c r="C224" s="96">
        <f>SUM(C225:C227)</f>
        <v>0</v>
      </c>
    </row>
    <row r="225" customHeight="1" spans="1:3">
      <c r="A225" s="120">
        <v>101052601</v>
      </c>
      <c r="B225" s="176" t="s">
        <v>238</v>
      </c>
      <c r="C225" s="96">
        <v>0</v>
      </c>
    </row>
    <row r="226" customHeight="1" spans="1:3">
      <c r="A226" s="120">
        <v>101052602</v>
      </c>
      <c r="B226" s="176" t="s">
        <v>239</v>
      </c>
      <c r="C226" s="96">
        <v>0</v>
      </c>
    </row>
    <row r="227" customHeight="1" spans="1:3">
      <c r="A227" s="120">
        <v>101052609</v>
      </c>
      <c r="B227" s="176" t="s">
        <v>240</v>
      </c>
      <c r="C227" s="96">
        <v>0</v>
      </c>
    </row>
    <row r="228" customHeight="1" spans="1:3">
      <c r="A228" s="120">
        <v>1010527</v>
      </c>
      <c r="B228" s="175" t="s">
        <v>241</v>
      </c>
      <c r="C228" s="96">
        <v>0</v>
      </c>
    </row>
    <row r="229" customHeight="1" spans="1:3">
      <c r="A229" s="120">
        <v>1010528</v>
      </c>
      <c r="B229" s="175" t="s">
        <v>242</v>
      </c>
      <c r="C229" s="96">
        <v>0</v>
      </c>
    </row>
    <row r="230" customHeight="1" spans="1:3">
      <c r="A230" s="120">
        <v>1010529</v>
      </c>
      <c r="B230" s="175" t="s">
        <v>243</v>
      </c>
      <c r="C230" s="96">
        <v>0</v>
      </c>
    </row>
    <row r="231" customHeight="1" spans="1:3">
      <c r="A231" s="120">
        <v>1010530</v>
      </c>
      <c r="B231" s="175" t="s">
        <v>244</v>
      </c>
      <c r="C231" s="96">
        <v>0</v>
      </c>
    </row>
    <row r="232" customHeight="1" spans="1:3">
      <c r="A232" s="120">
        <v>1010531</v>
      </c>
      <c r="B232" s="175" t="s">
        <v>245</v>
      </c>
      <c r="C232" s="96">
        <v>0</v>
      </c>
    </row>
    <row r="233" customHeight="1" spans="1:3">
      <c r="A233" s="120">
        <v>1010532</v>
      </c>
      <c r="B233" s="175" t="s">
        <v>246</v>
      </c>
      <c r="C233" s="96">
        <f>SUM(C234:C244)</f>
        <v>0</v>
      </c>
    </row>
    <row r="234" customHeight="1" spans="1:3">
      <c r="A234" s="120">
        <v>101053201</v>
      </c>
      <c r="B234" s="176" t="s">
        <v>247</v>
      </c>
      <c r="C234" s="96">
        <v>0</v>
      </c>
    </row>
    <row r="235" customHeight="1" spans="1:3">
      <c r="A235" s="120">
        <v>101053202</v>
      </c>
      <c r="B235" s="176" t="s">
        <v>248</v>
      </c>
      <c r="C235" s="96">
        <v>0</v>
      </c>
    </row>
    <row r="236" customHeight="1" spans="1:3">
      <c r="A236" s="120">
        <v>101053203</v>
      </c>
      <c r="B236" s="176" t="s">
        <v>249</v>
      </c>
      <c r="C236" s="96">
        <v>0</v>
      </c>
    </row>
    <row r="237" customHeight="1" spans="1:3">
      <c r="A237" s="120">
        <v>101053205</v>
      </c>
      <c r="B237" s="176" t="s">
        <v>250</v>
      </c>
      <c r="C237" s="96">
        <v>0</v>
      </c>
    </row>
    <row r="238" customHeight="1" spans="1:3">
      <c r="A238" s="120">
        <v>101053206</v>
      </c>
      <c r="B238" s="176" t="s">
        <v>251</v>
      </c>
      <c r="C238" s="96">
        <v>0</v>
      </c>
    </row>
    <row r="239" customHeight="1" spans="1:3">
      <c r="A239" s="120">
        <v>101053215</v>
      </c>
      <c r="B239" s="176" t="s">
        <v>252</v>
      </c>
      <c r="C239" s="96">
        <v>0</v>
      </c>
    </row>
    <row r="240" customHeight="1" spans="1:3">
      <c r="A240" s="120">
        <v>101053216</v>
      </c>
      <c r="B240" s="176" t="s">
        <v>253</v>
      </c>
      <c r="C240" s="96">
        <v>0</v>
      </c>
    </row>
    <row r="241" customHeight="1" spans="1:3">
      <c r="A241" s="120">
        <v>101053218</v>
      </c>
      <c r="B241" s="176" t="s">
        <v>254</v>
      </c>
      <c r="C241" s="96">
        <v>0</v>
      </c>
    </row>
    <row r="242" customHeight="1" spans="1:3">
      <c r="A242" s="120">
        <v>101053219</v>
      </c>
      <c r="B242" s="176" t="s">
        <v>255</v>
      </c>
      <c r="C242" s="96">
        <v>0</v>
      </c>
    </row>
    <row r="243" customHeight="1" spans="1:3">
      <c r="A243" s="120">
        <v>101053220</v>
      </c>
      <c r="B243" s="176" t="s">
        <v>256</v>
      </c>
      <c r="C243" s="96">
        <v>0</v>
      </c>
    </row>
    <row r="244" customHeight="1" spans="1:3">
      <c r="A244" s="120">
        <v>101053299</v>
      </c>
      <c r="B244" s="176" t="s">
        <v>257</v>
      </c>
      <c r="C244" s="96">
        <v>0</v>
      </c>
    </row>
    <row r="245" customHeight="1" spans="1:3">
      <c r="A245" s="120">
        <v>1010533</v>
      </c>
      <c r="B245" s="175" t="s">
        <v>258</v>
      </c>
      <c r="C245" s="96">
        <v>0</v>
      </c>
    </row>
    <row r="246" ht="17.25" customHeight="1" spans="1:3">
      <c r="A246" s="120">
        <v>1010534</v>
      </c>
      <c r="B246" s="175" t="s">
        <v>259</v>
      </c>
      <c r="C246" s="96">
        <v>0</v>
      </c>
    </row>
    <row r="247" customHeight="1" spans="1:3">
      <c r="A247" s="120">
        <v>1010535</v>
      </c>
      <c r="B247" s="175" t="s">
        <v>260</v>
      </c>
      <c r="C247" s="96">
        <f>SUM(C248:C251)</f>
        <v>0</v>
      </c>
    </row>
    <row r="248" customHeight="1" spans="1:3">
      <c r="A248" s="120">
        <v>101053501</v>
      </c>
      <c r="B248" s="176" t="s">
        <v>261</v>
      </c>
      <c r="C248" s="96">
        <v>0</v>
      </c>
    </row>
    <row r="249" customHeight="1" spans="1:3">
      <c r="A249" s="120">
        <v>101053502</v>
      </c>
      <c r="B249" s="176" t="s">
        <v>262</v>
      </c>
      <c r="C249" s="96">
        <v>0</v>
      </c>
    </row>
    <row r="250" customHeight="1" spans="1:3">
      <c r="A250" s="120">
        <v>101053503</v>
      </c>
      <c r="B250" s="176" t="s">
        <v>263</v>
      </c>
      <c r="C250" s="96">
        <v>0</v>
      </c>
    </row>
    <row r="251" customHeight="1" spans="1:3">
      <c r="A251" s="120">
        <v>101053599</v>
      </c>
      <c r="B251" s="176" t="s">
        <v>264</v>
      </c>
      <c r="C251" s="96">
        <v>0</v>
      </c>
    </row>
    <row r="252" customHeight="1" spans="1:3">
      <c r="A252" s="120">
        <v>1010536</v>
      </c>
      <c r="B252" s="175" t="s">
        <v>265</v>
      </c>
      <c r="C252" s="96">
        <f>SUM(C253:C256)</f>
        <v>0</v>
      </c>
    </row>
    <row r="253" customHeight="1" spans="1:3">
      <c r="A253" s="120">
        <v>101053601</v>
      </c>
      <c r="B253" s="176" t="s">
        <v>266</v>
      </c>
      <c r="C253" s="96">
        <v>0</v>
      </c>
    </row>
    <row r="254" customHeight="1" spans="1:3">
      <c r="A254" s="120">
        <v>101053602</v>
      </c>
      <c r="B254" s="176" t="s">
        <v>267</v>
      </c>
      <c r="C254" s="96">
        <v>0</v>
      </c>
    </row>
    <row r="255" customHeight="1" spans="1:3">
      <c r="A255" s="120">
        <v>101053603</v>
      </c>
      <c r="B255" s="176" t="s">
        <v>268</v>
      </c>
      <c r="C255" s="96">
        <v>0</v>
      </c>
    </row>
    <row r="256" customHeight="1" spans="1:3">
      <c r="A256" s="120">
        <v>101053699</v>
      </c>
      <c r="B256" s="176" t="s">
        <v>269</v>
      </c>
      <c r="C256" s="96">
        <v>0</v>
      </c>
    </row>
    <row r="257" customHeight="1" spans="1:3">
      <c r="A257" s="120">
        <v>1010599</v>
      </c>
      <c r="B257" s="175" t="s">
        <v>270</v>
      </c>
      <c r="C257" s="96">
        <v>0</v>
      </c>
    </row>
    <row r="258" customHeight="1" spans="1:3">
      <c r="A258" s="120">
        <v>10106</v>
      </c>
      <c r="B258" s="175" t="s">
        <v>271</v>
      </c>
      <c r="C258" s="96">
        <f>SUM(C259,C262:C264)</f>
        <v>465</v>
      </c>
    </row>
    <row r="259" customHeight="1" spans="1:3">
      <c r="A259" s="120">
        <v>1010601</v>
      </c>
      <c r="B259" s="175" t="s">
        <v>272</v>
      </c>
      <c r="C259" s="96">
        <f>SUM(C260:C261)</f>
        <v>525</v>
      </c>
    </row>
    <row r="260" customHeight="1" spans="1:3">
      <c r="A260" s="120">
        <v>101060101</v>
      </c>
      <c r="B260" s="176" t="s">
        <v>273</v>
      </c>
      <c r="C260" s="96">
        <v>0</v>
      </c>
    </row>
    <row r="261" customHeight="1" spans="1:3">
      <c r="A261" s="120">
        <v>101060109</v>
      </c>
      <c r="B261" s="176" t="s">
        <v>274</v>
      </c>
      <c r="C261" s="96">
        <v>525</v>
      </c>
    </row>
    <row r="262" customHeight="1" spans="1:3">
      <c r="A262" s="120">
        <v>1010602</v>
      </c>
      <c r="B262" s="175" t="s">
        <v>275</v>
      </c>
      <c r="C262" s="96">
        <v>-55</v>
      </c>
    </row>
    <row r="263" customHeight="1" spans="1:3">
      <c r="A263" s="120">
        <v>1010603</v>
      </c>
      <c r="B263" s="175" t="s">
        <v>276</v>
      </c>
      <c r="C263" s="96">
        <v>-6</v>
      </c>
    </row>
    <row r="264" customHeight="1" spans="1:3">
      <c r="A264" s="120">
        <v>1010620</v>
      </c>
      <c r="B264" s="175" t="s">
        <v>277</v>
      </c>
      <c r="C264" s="96">
        <v>1</v>
      </c>
    </row>
    <row r="265" customHeight="1" spans="1:3">
      <c r="A265" s="120">
        <v>10107</v>
      </c>
      <c r="B265" s="175" t="s">
        <v>278</v>
      </c>
      <c r="C265" s="96">
        <f>SUM(C266:C269)</f>
        <v>340</v>
      </c>
    </row>
    <row r="266" customHeight="1" spans="1:3">
      <c r="A266" s="120">
        <v>1010701</v>
      </c>
      <c r="B266" s="175" t="s">
        <v>279</v>
      </c>
      <c r="C266" s="96">
        <v>0</v>
      </c>
    </row>
    <row r="267" customHeight="1" spans="1:3">
      <c r="A267" s="120">
        <v>1010702</v>
      </c>
      <c r="B267" s="175" t="s">
        <v>280</v>
      </c>
      <c r="C267" s="96">
        <v>0</v>
      </c>
    </row>
    <row r="268" customHeight="1" spans="1:3">
      <c r="A268" s="120">
        <v>1010719</v>
      </c>
      <c r="B268" s="175" t="s">
        <v>281</v>
      </c>
      <c r="C268" s="96">
        <v>340</v>
      </c>
    </row>
    <row r="269" customHeight="1" spans="1:3">
      <c r="A269" s="120">
        <v>1010720</v>
      </c>
      <c r="B269" s="175" t="s">
        <v>282</v>
      </c>
      <c r="C269" s="96">
        <v>0</v>
      </c>
    </row>
    <row r="270" customHeight="1" spans="1:3">
      <c r="A270" s="120">
        <v>10109</v>
      </c>
      <c r="B270" s="175" t="s">
        <v>283</v>
      </c>
      <c r="C270" s="96">
        <f>SUM(C271,C274:C285)</f>
        <v>929</v>
      </c>
    </row>
    <row r="271" customHeight="1" spans="1:3">
      <c r="A271" s="120">
        <v>1010901</v>
      </c>
      <c r="B271" s="175" t="s">
        <v>284</v>
      </c>
      <c r="C271" s="96">
        <f>SUM(C272:C273)</f>
        <v>115</v>
      </c>
    </row>
    <row r="272" customHeight="1" spans="1:3">
      <c r="A272" s="120">
        <v>101090101</v>
      </c>
      <c r="B272" s="176" t="s">
        <v>285</v>
      </c>
      <c r="C272" s="96">
        <v>0</v>
      </c>
    </row>
    <row r="273" customHeight="1" spans="1:3">
      <c r="A273" s="120">
        <v>101090109</v>
      </c>
      <c r="B273" s="176" t="s">
        <v>286</v>
      </c>
      <c r="C273" s="96">
        <v>115</v>
      </c>
    </row>
    <row r="274" customHeight="1" spans="1:3">
      <c r="A274" s="120">
        <v>1010902</v>
      </c>
      <c r="B274" s="175" t="s">
        <v>287</v>
      </c>
      <c r="C274" s="96">
        <v>38</v>
      </c>
    </row>
    <row r="275" customHeight="1" spans="1:3">
      <c r="A275" s="120">
        <v>1010903</v>
      </c>
      <c r="B275" s="175" t="s">
        <v>288</v>
      </c>
      <c r="C275" s="96">
        <v>410</v>
      </c>
    </row>
    <row r="276" customHeight="1" spans="1:3">
      <c r="A276" s="120">
        <v>1010904</v>
      </c>
      <c r="B276" s="175" t="s">
        <v>289</v>
      </c>
      <c r="C276" s="96">
        <v>0</v>
      </c>
    </row>
    <row r="277" customHeight="1" spans="1:3">
      <c r="A277" s="120">
        <v>1010905</v>
      </c>
      <c r="B277" s="175" t="s">
        <v>290</v>
      </c>
      <c r="C277" s="96">
        <v>0</v>
      </c>
    </row>
    <row r="278" customHeight="1" spans="1:3">
      <c r="A278" s="120">
        <v>1010906</v>
      </c>
      <c r="B278" s="175" t="s">
        <v>291</v>
      </c>
      <c r="C278" s="96">
        <v>268</v>
      </c>
    </row>
    <row r="279" customHeight="1" spans="1:3">
      <c r="A279" s="120">
        <v>1010918</v>
      </c>
      <c r="B279" s="175" t="s">
        <v>292</v>
      </c>
      <c r="C279" s="96">
        <v>0</v>
      </c>
    </row>
    <row r="280" customHeight="1" spans="1:3">
      <c r="A280" s="120">
        <v>1010919</v>
      </c>
      <c r="B280" s="175" t="s">
        <v>293</v>
      </c>
      <c r="C280" s="96">
        <v>35</v>
      </c>
    </row>
    <row r="281" customHeight="1" spans="1:3">
      <c r="A281" s="120">
        <v>1010920</v>
      </c>
      <c r="B281" s="175" t="s">
        <v>294</v>
      </c>
      <c r="C281" s="96">
        <v>63</v>
      </c>
    </row>
    <row r="282" customHeight="1" spans="1:3">
      <c r="A282" s="120">
        <v>1010921</v>
      </c>
      <c r="B282" s="175" t="s">
        <v>295</v>
      </c>
      <c r="C282" s="96">
        <v>0</v>
      </c>
    </row>
    <row r="283" customHeight="1" spans="1:3">
      <c r="A283" s="120">
        <v>1010922</v>
      </c>
      <c r="B283" s="175" t="s">
        <v>296</v>
      </c>
      <c r="C283" s="96">
        <v>0</v>
      </c>
    </row>
    <row r="284" customHeight="1" spans="1:3">
      <c r="A284" s="120">
        <v>1010923</v>
      </c>
      <c r="B284" s="175" t="s">
        <v>297</v>
      </c>
      <c r="C284" s="96">
        <v>0</v>
      </c>
    </row>
    <row r="285" customHeight="1" spans="1:3">
      <c r="A285" s="120">
        <v>1010924</v>
      </c>
      <c r="B285" s="175" t="s">
        <v>298</v>
      </c>
      <c r="C285" s="96">
        <v>0</v>
      </c>
    </row>
    <row r="286" customHeight="1" spans="1:3">
      <c r="A286" s="120">
        <v>10110</v>
      </c>
      <c r="B286" s="175" t="s">
        <v>299</v>
      </c>
      <c r="C286" s="96">
        <f>SUM(C287:C294)</f>
        <v>804</v>
      </c>
    </row>
    <row r="287" customHeight="1" spans="1:3">
      <c r="A287" s="120">
        <v>1011001</v>
      </c>
      <c r="B287" s="175" t="s">
        <v>300</v>
      </c>
      <c r="C287" s="96">
        <v>48</v>
      </c>
    </row>
    <row r="288" customHeight="1" spans="1:3">
      <c r="A288" s="120">
        <v>1011002</v>
      </c>
      <c r="B288" s="175" t="s">
        <v>301</v>
      </c>
      <c r="C288" s="96">
        <v>2</v>
      </c>
    </row>
    <row r="289" customHeight="1" spans="1:3">
      <c r="A289" s="120">
        <v>1011003</v>
      </c>
      <c r="B289" s="175" t="s">
        <v>302</v>
      </c>
      <c r="C289" s="96">
        <v>531</v>
      </c>
    </row>
    <row r="290" customHeight="1" spans="1:3">
      <c r="A290" s="120">
        <v>1011004</v>
      </c>
      <c r="B290" s="175" t="s">
        <v>303</v>
      </c>
      <c r="C290" s="96">
        <v>0</v>
      </c>
    </row>
    <row r="291" customHeight="1" spans="1:3">
      <c r="A291" s="120">
        <v>1011005</v>
      </c>
      <c r="B291" s="175" t="s">
        <v>304</v>
      </c>
      <c r="C291" s="96">
        <v>9</v>
      </c>
    </row>
    <row r="292" customHeight="1" spans="1:3">
      <c r="A292" s="120">
        <v>1011006</v>
      </c>
      <c r="B292" s="175" t="s">
        <v>305</v>
      </c>
      <c r="C292" s="96">
        <v>147</v>
      </c>
    </row>
    <row r="293" customHeight="1" spans="1:3">
      <c r="A293" s="120">
        <v>1011019</v>
      </c>
      <c r="B293" s="175" t="s">
        <v>306</v>
      </c>
      <c r="C293" s="96">
        <v>45</v>
      </c>
    </row>
    <row r="294" customHeight="1" spans="1:3">
      <c r="A294" s="120">
        <v>1011020</v>
      </c>
      <c r="B294" s="175" t="s">
        <v>307</v>
      </c>
      <c r="C294" s="96">
        <v>22</v>
      </c>
    </row>
    <row r="295" customHeight="1" spans="1:3">
      <c r="A295" s="120">
        <v>10111</v>
      </c>
      <c r="B295" s="175" t="s">
        <v>308</v>
      </c>
      <c r="C295" s="96">
        <f>SUM(C296,C299:C300)</f>
        <v>286</v>
      </c>
    </row>
    <row r="296" customHeight="1" spans="1:3">
      <c r="A296" s="120">
        <v>1011101</v>
      </c>
      <c r="B296" s="175" t="s">
        <v>309</v>
      </c>
      <c r="C296" s="96">
        <f>SUM(C297:C298)</f>
        <v>0</v>
      </c>
    </row>
    <row r="297" customHeight="1" spans="1:3">
      <c r="A297" s="120">
        <v>101110101</v>
      </c>
      <c r="B297" s="176" t="s">
        <v>310</v>
      </c>
      <c r="C297" s="96">
        <v>0</v>
      </c>
    </row>
    <row r="298" customHeight="1" spans="1:3">
      <c r="A298" s="120">
        <v>101110109</v>
      </c>
      <c r="B298" s="176" t="s">
        <v>311</v>
      </c>
      <c r="C298" s="96">
        <v>0</v>
      </c>
    </row>
    <row r="299" customHeight="1" spans="1:3">
      <c r="A299" s="120">
        <v>1011119</v>
      </c>
      <c r="B299" s="175" t="s">
        <v>312</v>
      </c>
      <c r="C299" s="96">
        <v>261</v>
      </c>
    </row>
    <row r="300" customHeight="1" spans="1:3">
      <c r="A300" s="120">
        <v>1011120</v>
      </c>
      <c r="B300" s="175" t="s">
        <v>313</v>
      </c>
      <c r="C300" s="96">
        <v>25</v>
      </c>
    </row>
    <row r="301" customHeight="1" spans="1:3">
      <c r="A301" s="120">
        <v>10112</v>
      </c>
      <c r="B301" s="175" t="s">
        <v>314</v>
      </c>
      <c r="C301" s="96">
        <f>SUM(C302:C309)</f>
        <v>357</v>
      </c>
    </row>
    <row r="302" customHeight="1" spans="1:3">
      <c r="A302" s="120">
        <v>1011201</v>
      </c>
      <c r="B302" s="175" t="s">
        <v>315</v>
      </c>
      <c r="C302" s="96">
        <v>10</v>
      </c>
    </row>
    <row r="303" customHeight="1" spans="1:3">
      <c r="A303" s="120">
        <v>1011202</v>
      </c>
      <c r="B303" s="175" t="s">
        <v>316</v>
      </c>
      <c r="C303" s="96">
        <v>3</v>
      </c>
    </row>
    <row r="304" customHeight="1" spans="1:3">
      <c r="A304" s="120">
        <v>1011203</v>
      </c>
      <c r="B304" s="175" t="s">
        <v>317</v>
      </c>
      <c r="C304" s="96">
        <v>188</v>
      </c>
    </row>
    <row r="305" customHeight="1" spans="1:3">
      <c r="A305" s="120">
        <v>1011204</v>
      </c>
      <c r="B305" s="175" t="s">
        <v>318</v>
      </c>
      <c r="C305" s="96">
        <v>0</v>
      </c>
    </row>
    <row r="306" customHeight="1" spans="1:3">
      <c r="A306" s="120">
        <v>1011205</v>
      </c>
      <c r="B306" s="175" t="s">
        <v>319</v>
      </c>
      <c r="C306" s="96">
        <v>98</v>
      </c>
    </row>
    <row r="307" customHeight="1" spans="1:3">
      <c r="A307" s="120">
        <v>1011206</v>
      </c>
      <c r="B307" s="175" t="s">
        <v>320</v>
      </c>
      <c r="C307" s="96">
        <v>5</v>
      </c>
    </row>
    <row r="308" customHeight="1" spans="1:3">
      <c r="A308" s="120">
        <v>1011219</v>
      </c>
      <c r="B308" s="175" t="s">
        <v>321</v>
      </c>
      <c r="C308" s="96">
        <v>4</v>
      </c>
    </row>
    <row r="309" customHeight="1" spans="1:3">
      <c r="A309" s="120">
        <v>1011220</v>
      </c>
      <c r="B309" s="175" t="s">
        <v>322</v>
      </c>
      <c r="C309" s="96">
        <v>49</v>
      </c>
    </row>
    <row r="310" customHeight="1" spans="1:3">
      <c r="A310" s="120">
        <v>10113</v>
      </c>
      <c r="B310" s="175" t="s">
        <v>323</v>
      </c>
      <c r="C310" s="96">
        <f>SUM(C311:C318)</f>
        <v>14836</v>
      </c>
    </row>
    <row r="311" customHeight="1" spans="1:3">
      <c r="A311" s="120">
        <v>1011301</v>
      </c>
      <c r="B311" s="175" t="s">
        <v>324</v>
      </c>
      <c r="C311" s="96">
        <v>0</v>
      </c>
    </row>
    <row r="312" customHeight="1" spans="1:3">
      <c r="A312" s="120">
        <v>1011302</v>
      </c>
      <c r="B312" s="175" t="s">
        <v>325</v>
      </c>
      <c r="C312" s="96">
        <v>0</v>
      </c>
    </row>
    <row r="313" customHeight="1" spans="1:3">
      <c r="A313" s="120">
        <v>1011303</v>
      </c>
      <c r="B313" s="175" t="s">
        <v>326</v>
      </c>
      <c r="C313" s="96">
        <v>5408</v>
      </c>
    </row>
    <row r="314" customHeight="1" spans="1:3">
      <c r="A314" s="120">
        <v>1011304</v>
      </c>
      <c r="B314" s="175" t="s">
        <v>327</v>
      </c>
      <c r="C314" s="96">
        <v>0</v>
      </c>
    </row>
    <row r="315" customHeight="1" spans="1:3">
      <c r="A315" s="120">
        <v>1011305</v>
      </c>
      <c r="B315" s="175" t="s">
        <v>328</v>
      </c>
      <c r="C315" s="96">
        <v>0</v>
      </c>
    </row>
    <row r="316" customHeight="1" spans="1:3">
      <c r="A316" s="120">
        <v>1011306</v>
      </c>
      <c r="B316" s="175" t="s">
        <v>329</v>
      </c>
      <c r="C316" s="96">
        <v>1837</v>
      </c>
    </row>
    <row r="317" customHeight="1" spans="1:3">
      <c r="A317" s="120">
        <v>1011319</v>
      </c>
      <c r="B317" s="175" t="s">
        <v>330</v>
      </c>
      <c r="C317" s="96">
        <v>7451</v>
      </c>
    </row>
    <row r="318" customHeight="1" spans="1:3">
      <c r="A318" s="120">
        <v>1011320</v>
      </c>
      <c r="B318" s="175" t="s">
        <v>331</v>
      </c>
      <c r="C318" s="96">
        <v>140</v>
      </c>
    </row>
    <row r="319" customHeight="1" spans="1:3">
      <c r="A319" s="120">
        <v>10114</v>
      </c>
      <c r="B319" s="175" t="s">
        <v>332</v>
      </c>
      <c r="C319" s="96">
        <f>SUM(C320:C321)</f>
        <v>807</v>
      </c>
    </row>
    <row r="320" customHeight="1" spans="1:3">
      <c r="A320" s="120">
        <v>1011401</v>
      </c>
      <c r="B320" s="175" t="s">
        <v>333</v>
      </c>
      <c r="C320" s="96">
        <v>807</v>
      </c>
    </row>
    <row r="321" customHeight="1" spans="1:3">
      <c r="A321" s="120">
        <v>1011420</v>
      </c>
      <c r="B321" s="175" t="s">
        <v>334</v>
      </c>
      <c r="C321" s="96">
        <v>0</v>
      </c>
    </row>
    <row r="322" customHeight="1" spans="1:3">
      <c r="A322" s="120">
        <v>10115</v>
      </c>
      <c r="B322" s="175" t="s">
        <v>335</v>
      </c>
      <c r="C322" s="96">
        <f>SUM(C323:C324)</f>
        <v>0</v>
      </c>
    </row>
    <row r="323" customHeight="1" spans="1:3">
      <c r="A323" s="120">
        <v>1011501</v>
      </c>
      <c r="B323" s="175" t="s">
        <v>336</v>
      </c>
      <c r="C323" s="96">
        <v>0</v>
      </c>
    </row>
    <row r="324" customHeight="1" spans="1:3">
      <c r="A324" s="120">
        <v>1011520</v>
      </c>
      <c r="B324" s="175" t="s">
        <v>337</v>
      </c>
      <c r="C324" s="96">
        <v>0</v>
      </c>
    </row>
    <row r="325" customHeight="1" spans="1:3">
      <c r="A325" s="120">
        <v>10116</v>
      </c>
      <c r="B325" s="175" t="s">
        <v>338</v>
      </c>
      <c r="C325" s="96">
        <f>SUM(C326:C327)</f>
        <v>0</v>
      </c>
    </row>
    <row r="326" customHeight="1" spans="1:3">
      <c r="A326" s="120">
        <v>1011601</v>
      </c>
      <c r="B326" s="175" t="s">
        <v>339</v>
      </c>
      <c r="C326" s="96">
        <v>0</v>
      </c>
    </row>
    <row r="327" customHeight="1" spans="1:3">
      <c r="A327" s="120">
        <v>1011620</v>
      </c>
      <c r="B327" s="175" t="s">
        <v>340</v>
      </c>
      <c r="C327" s="96">
        <v>0</v>
      </c>
    </row>
    <row r="328" customHeight="1" spans="1:3">
      <c r="A328" s="120">
        <v>10117</v>
      </c>
      <c r="B328" s="175" t="s">
        <v>341</v>
      </c>
      <c r="C328" s="96">
        <f>SUM(C329,C333,C338:C339)</f>
        <v>0</v>
      </c>
    </row>
    <row r="329" customHeight="1" spans="1:3">
      <c r="A329" s="120">
        <v>1011701</v>
      </c>
      <c r="B329" s="175" t="s">
        <v>342</v>
      </c>
      <c r="C329" s="96">
        <f>SUM(C330:C332)</f>
        <v>0</v>
      </c>
    </row>
    <row r="330" customHeight="1" spans="1:3">
      <c r="A330" s="120">
        <v>101170101</v>
      </c>
      <c r="B330" s="176" t="s">
        <v>343</v>
      </c>
      <c r="C330" s="96">
        <v>0</v>
      </c>
    </row>
    <row r="331" customHeight="1" spans="1:3">
      <c r="A331" s="120">
        <v>101170102</v>
      </c>
      <c r="B331" s="176" t="s">
        <v>344</v>
      </c>
      <c r="C331" s="96">
        <v>0</v>
      </c>
    </row>
    <row r="332" customHeight="1" spans="1:3">
      <c r="A332" s="120">
        <v>101170103</v>
      </c>
      <c r="B332" s="176" t="s">
        <v>345</v>
      </c>
      <c r="C332" s="96">
        <v>0</v>
      </c>
    </row>
    <row r="333" customHeight="1" spans="1:3">
      <c r="A333" s="120">
        <v>1011703</v>
      </c>
      <c r="B333" s="175" t="s">
        <v>346</v>
      </c>
      <c r="C333" s="96">
        <f>SUM(C334:C337)</f>
        <v>0</v>
      </c>
    </row>
    <row r="334" customHeight="1" spans="1:3">
      <c r="A334" s="120">
        <v>101170301</v>
      </c>
      <c r="B334" s="176" t="s">
        <v>347</v>
      </c>
      <c r="C334" s="96">
        <v>0</v>
      </c>
    </row>
    <row r="335" customHeight="1" spans="1:3">
      <c r="A335" s="120">
        <v>101170302</v>
      </c>
      <c r="B335" s="176" t="s">
        <v>348</v>
      </c>
      <c r="C335" s="96">
        <v>0</v>
      </c>
    </row>
    <row r="336" customHeight="1" spans="1:3">
      <c r="A336" s="120">
        <v>101170303</v>
      </c>
      <c r="B336" s="176" t="s">
        <v>349</v>
      </c>
      <c r="C336" s="96">
        <v>0</v>
      </c>
    </row>
    <row r="337" customHeight="1" spans="1:3">
      <c r="A337" s="120">
        <v>101170304</v>
      </c>
      <c r="B337" s="176" t="s">
        <v>350</v>
      </c>
      <c r="C337" s="96">
        <v>0</v>
      </c>
    </row>
    <row r="338" customHeight="1" spans="1:3">
      <c r="A338" s="120">
        <v>1011720</v>
      </c>
      <c r="B338" s="175" t="s">
        <v>351</v>
      </c>
      <c r="C338" s="96">
        <v>0</v>
      </c>
    </row>
    <row r="339" customHeight="1" spans="1:3">
      <c r="A339" s="120">
        <v>1011721</v>
      </c>
      <c r="B339" s="175" t="s">
        <v>352</v>
      </c>
      <c r="C339" s="96">
        <v>0</v>
      </c>
    </row>
    <row r="340" customHeight="1" spans="1:3">
      <c r="A340" s="120">
        <v>10118</v>
      </c>
      <c r="B340" s="175" t="s">
        <v>353</v>
      </c>
      <c r="C340" s="96">
        <f>SUM(C341:C343)</f>
        <v>5890</v>
      </c>
    </row>
    <row r="341" customHeight="1" spans="1:3">
      <c r="A341" s="120">
        <v>1011801</v>
      </c>
      <c r="B341" s="175" t="s">
        <v>354</v>
      </c>
      <c r="C341" s="96">
        <v>5750</v>
      </c>
    </row>
    <row r="342" customHeight="1" spans="1:3">
      <c r="A342" s="120">
        <v>1011802</v>
      </c>
      <c r="B342" s="175" t="s">
        <v>355</v>
      </c>
      <c r="C342" s="96">
        <v>0</v>
      </c>
    </row>
    <row r="343" customHeight="1" spans="1:3">
      <c r="A343" s="120">
        <v>1011820</v>
      </c>
      <c r="B343" s="175" t="s">
        <v>356</v>
      </c>
      <c r="C343" s="96">
        <v>140</v>
      </c>
    </row>
    <row r="344" customHeight="1" spans="1:3">
      <c r="A344" s="120">
        <v>10119</v>
      </c>
      <c r="B344" s="175" t="s">
        <v>357</v>
      </c>
      <c r="C344" s="96">
        <f>SUM(C345:C346)</f>
        <v>3479</v>
      </c>
    </row>
    <row r="345" customHeight="1" spans="1:3">
      <c r="A345" s="120">
        <v>1011901</v>
      </c>
      <c r="B345" s="175" t="s">
        <v>358</v>
      </c>
      <c r="C345" s="96">
        <v>3479</v>
      </c>
    </row>
    <row r="346" customHeight="1" spans="1:3">
      <c r="A346" s="120">
        <v>1011920</v>
      </c>
      <c r="B346" s="175" t="s">
        <v>359</v>
      </c>
      <c r="C346" s="96">
        <v>0</v>
      </c>
    </row>
    <row r="347" customHeight="1" spans="1:3">
      <c r="A347" s="120">
        <v>10120</v>
      </c>
      <c r="B347" s="175" t="s">
        <v>360</v>
      </c>
      <c r="C347" s="96">
        <f>SUM(C348:C349)</f>
        <v>613</v>
      </c>
    </row>
    <row r="348" customHeight="1" spans="1:3">
      <c r="A348" s="120">
        <v>1012001</v>
      </c>
      <c r="B348" s="175" t="s">
        <v>361</v>
      </c>
      <c r="C348" s="96">
        <v>613</v>
      </c>
    </row>
    <row r="349" customHeight="1" spans="1:3">
      <c r="A349" s="120">
        <v>1012020</v>
      </c>
      <c r="B349" s="175" t="s">
        <v>362</v>
      </c>
      <c r="C349" s="96">
        <v>0</v>
      </c>
    </row>
    <row r="350" customHeight="1" spans="1:3">
      <c r="A350" s="120">
        <v>10121</v>
      </c>
      <c r="B350" s="175" t="s">
        <v>363</v>
      </c>
      <c r="C350" s="96">
        <f>SUM(C351:C352)</f>
        <v>28</v>
      </c>
    </row>
    <row r="351" customHeight="1" spans="1:3">
      <c r="A351" s="120">
        <v>1012101</v>
      </c>
      <c r="B351" s="175" t="s">
        <v>364</v>
      </c>
      <c r="C351" s="96">
        <v>28</v>
      </c>
    </row>
    <row r="352" customHeight="1" spans="1:3">
      <c r="A352" s="120">
        <v>1012120</v>
      </c>
      <c r="B352" s="175" t="s">
        <v>365</v>
      </c>
      <c r="C352" s="96">
        <v>0</v>
      </c>
    </row>
    <row r="353" customHeight="1" spans="1:3">
      <c r="A353" s="120">
        <v>10199</v>
      </c>
      <c r="B353" s="175" t="s">
        <v>366</v>
      </c>
      <c r="C353" s="96">
        <f>SUM(C354:C355)</f>
        <v>0</v>
      </c>
    </row>
    <row r="354" customHeight="1" spans="1:3">
      <c r="A354" s="120">
        <v>1019901</v>
      </c>
      <c r="B354" s="175" t="s">
        <v>367</v>
      </c>
      <c r="C354" s="96">
        <v>0</v>
      </c>
    </row>
    <row r="355" customHeight="1" spans="1:3">
      <c r="A355" s="120">
        <v>1019920</v>
      </c>
      <c r="B355" s="175" t="s">
        <v>368</v>
      </c>
      <c r="C355" s="96">
        <v>0</v>
      </c>
    </row>
    <row r="356" customHeight="1" spans="1:3">
      <c r="A356" s="120">
        <v>103</v>
      </c>
      <c r="B356" s="175" t="s">
        <v>369</v>
      </c>
      <c r="C356" s="96">
        <f>SUM(C357,C384,C578,C614,C633,C686,C689,C695)</f>
        <v>16045</v>
      </c>
    </row>
    <row r="357" customHeight="1" spans="1:3">
      <c r="A357" s="120">
        <v>10302</v>
      </c>
      <c r="B357" s="175" t="s">
        <v>370</v>
      </c>
      <c r="C357" s="96">
        <f>SUM(C358,C367:C370,C373:C381)</f>
        <v>1514</v>
      </c>
    </row>
    <row r="358" customHeight="1" spans="1:3">
      <c r="A358" s="120">
        <v>1030203</v>
      </c>
      <c r="B358" s="175" t="s">
        <v>371</v>
      </c>
      <c r="C358" s="96">
        <f>SUM(C359:C366)</f>
        <v>533</v>
      </c>
    </row>
    <row r="359" customHeight="1" spans="1:3">
      <c r="A359" s="120">
        <v>103020301</v>
      </c>
      <c r="B359" s="176" t="s">
        <v>372</v>
      </c>
      <c r="C359" s="96">
        <v>533</v>
      </c>
    </row>
    <row r="360" customHeight="1" spans="1:3">
      <c r="A360" s="120">
        <v>103020302</v>
      </c>
      <c r="B360" s="176" t="s">
        <v>373</v>
      </c>
      <c r="C360" s="96">
        <v>0</v>
      </c>
    </row>
    <row r="361" customHeight="1" spans="1:3">
      <c r="A361" s="120">
        <v>103020303</v>
      </c>
      <c r="B361" s="176" t="s">
        <v>374</v>
      </c>
      <c r="C361" s="96">
        <v>0</v>
      </c>
    </row>
    <row r="362" customHeight="1" spans="1:3">
      <c r="A362" s="120">
        <v>103020304</v>
      </c>
      <c r="B362" s="176" t="s">
        <v>375</v>
      </c>
      <c r="C362" s="96">
        <v>0</v>
      </c>
    </row>
    <row r="363" customHeight="1" spans="1:3">
      <c r="A363" s="120">
        <v>103020305</v>
      </c>
      <c r="B363" s="176" t="s">
        <v>376</v>
      </c>
      <c r="C363" s="96">
        <v>0</v>
      </c>
    </row>
    <row r="364" customHeight="1" spans="1:3">
      <c r="A364" s="120">
        <v>103020306</v>
      </c>
      <c r="B364" s="176" t="s">
        <v>377</v>
      </c>
      <c r="C364" s="96">
        <v>0</v>
      </c>
    </row>
    <row r="365" customHeight="1" spans="1:3">
      <c r="A365" s="120">
        <v>103020307</v>
      </c>
      <c r="B365" s="176" t="s">
        <v>378</v>
      </c>
      <c r="C365" s="96">
        <v>0</v>
      </c>
    </row>
    <row r="366" customHeight="1" spans="1:3">
      <c r="A366" s="120">
        <v>103020399</v>
      </c>
      <c r="B366" s="176" t="s">
        <v>379</v>
      </c>
      <c r="C366" s="96">
        <v>0</v>
      </c>
    </row>
    <row r="367" customHeight="1" spans="1:3">
      <c r="A367" s="120">
        <v>1030205</v>
      </c>
      <c r="B367" s="175" t="s">
        <v>380</v>
      </c>
      <c r="C367" s="96">
        <v>0</v>
      </c>
    </row>
    <row r="368" customHeight="1" spans="1:3">
      <c r="A368" s="120">
        <v>1030210</v>
      </c>
      <c r="B368" s="175" t="s">
        <v>381</v>
      </c>
      <c r="C368" s="96">
        <v>0</v>
      </c>
    </row>
    <row r="369" customHeight="1" spans="1:3">
      <c r="A369" s="120">
        <v>1030212</v>
      </c>
      <c r="B369" s="175" t="s">
        <v>382</v>
      </c>
      <c r="C369" s="96">
        <v>0</v>
      </c>
    </row>
    <row r="370" customHeight="1" spans="1:3">
      <c r="A370" s="120">
        <v>1030216</v>
      </c>
      <c r="B370" s="175" t="s">
        <v>383</v>
      </c>
      <c r="C370" s="96">
        <f>SUM(C371:C372)</f>
        <v>355</v>
      </c>
    </row>
    <row r="371" customHeight="1" spans="1:3">
      <c r="A371" s="120">
        <v>103021601</v>
      </c>
      <c r="B371" s="176" t="s">
        <v>384</v>
      </c>
      <c r="C371" s="96">
        <v>355</v>
      </c>
    </row>
    <row r="372" customHeight="1" spans="1:3">
      <c r="A372" s="120">
        <v>103021699</v>
      </c>
      <c r="B372" s="176" t="s">
        <v>385</v>
      </c>
      <c r="C372" s="96">
        <v>0</v>
      </c>
    </row>
    <row r="373" customHeight="1" spans="1:3">
      <c r="A373" s="120">
        <v>1030217</v>
      </c>
      <c r="B373" s="175" t="s">
        <v>386</v>
      </c>
      <c r="C373" s="96">
        <v>0</v>
      </c>
    </row>
    <row r="374" customHeight="1" spans="1:3">
      <c r="A374" s="120">
        <v>1030218</v>
      </c>
      <c r="B374" s="175" t="s">
        <v>387</v>
      </c>
      <c r="C374" s="96">
        <v>239</v>
      </c>
    </row>
    <row r="375" customHeight="1" spans="1:3">
      <c r="A375" s="120">
        <v>1030219</v>
      </c>
      <c r="B375" s="175" t="s">
        <v>388</v>
      </c>
      <c r="C375" s="96">
        <v>0</v>
      </c>
    </row>
    <row r="376" customHeight="1" spans="1:3">
      <c r="A376" s="120">
        <v>1030220</v>
      </c>
      <c r="B376" s="175" t="s">
        <v>389</v>
      </c>
      <c r="C376" s="96">
        <v>0</v>
      </c>
    </row>
    <row r="377" customHeight="1" spans="1:3">
      <c r="A377" s="120">
        <v>1030222</v>
      </c>
      <c r="B377" s="175" t="s">
        <v>390</v>
      </c>
      <c r="C377" s="96">
        <v>25</v>
      </c>
    </row>
    <row r="378" customHeight="1" spans="1:3">
      <c r="A378" s="120">
        <v>1030223</v>
      </c>
      <c r="B378" s="175" t="s">
        <v>391</v>
      </c>
      <c r="C378" s="96">
        <v>362</v>
      </c>
    </row>
    <row r="379" customHeight="1" spans="1:3">
      <c r="A379" s="120">
        <v>1030224</v>
      </c>
      <c r="B379" s="175" t="s">
        <v>392</v>
      </c>
      <c r="C379" s="96">
        <v>0</v>
      </c>
    </row>
    <row r="380" customHeight="1" spans="1:3">
      <c r="A380" s="120">
        <v>1030225</v>
      </c>
      <c r="B380" s="175" t="s">
        <v>393</v>
      </c>
      <c r="C380" s="96">
        <v>0</v>
      </c>
    </row>
    <row r="381" customHeight="1" spans="1:3">
      <c r="A381" s="120">
        <v>1030299</v>
      </c>
      <c r="B381" s="175" t="s">
        <v>394</v>
      </c>
      <c r="C381" s="96">
        <f>C382+C383</f>
        <v>0</v>
      </c>
    </row>
    <row r="382" customHeight="1" spans="1:3">
      <c r="A382" s="120">
        <v>103029901</v>
      </c>
      <c r="B382" s="176" t="s">
        <v>395</v>
      </c>
      <c r="C382" s="96">
        <v>0</v>
      </c>
    </row>
    <row r="383" customHeight="1" spans="1:3">
      <c r="A383" s="120">
        <v>103029999</v>
      </c>
      <c r="B383" s="176" t="s">
        <v>396</v>
      </c>
      <c r="C383" s="96">
        <v>0</v>
      </c>
    </row>
    <row r="384" customHeight="1" spans="1:3">
      <c r="A384" s="120">
        <v>10304</v>
      </c>
      <c r="B384" s="175" t="s">
        <v>397</v>
      </c>
      <c r="C384" s="96">
        <f>C385+C401+C404+C407+C412+C414+C417+C419+C421+C424+C427+C429+C431+C442+C445+C448+C450+C452+C454+C457+C462+C465+C470+C474+C476+C479+C485+C490+C496+C500+C503+C510+C515+C522+C525+C529+C538+C542+C546+C550+C555+C560+C563+C565+C567+C569+C572+C575</f>
        <v>896</v>
      </c>
    </row>
    <row r="385" customHeight="1" spans="1:3">
      <c r="A385" s="120">
        <v>1030401</v>
      </c>
      <c r="B385" s="175" t="s">
        <v>398</v>
      </c>
      <c r="C385" s="96">
        <f>SUM(C386:C400)</f>
        <v>169</v>
      </c>
    </row>
    <row r="386" customHeight="1" spans="1:3">
      <c r="A386" s="120">
        <v>103040101</v>
      </c>
      <c r="B386" s="176" t="s">
        <v>399</v>
      </c>
      <c r="C386" s="96">
        <v>0</v>
      </c>
    </row>
    <row r="387" customHeight="1" spans="1:3">
      <c r="A387" s="120">
        <v>103040102</v>
      </c>
      <c r="B387" s="176" t="s">
        <v>400</v>
      </c>
      <c r="C387" s="96">
        <v>0</v>
      </c>
    </row>
    <row r="388" customHeight="1" spans="1:3">
      <c r="A388" s="120">
        <v>103040103</v>
      </c>
      <c r="B388" s="176" t="s">
        <v>401</v>
      </c>
      <c r="C388" s="96">
        <v>0</v>
      </c>
    </row>
    <row r="389" customHeight="1" spans="1:3">
      <c r="A389" s="120">
        <v>103040104</v>
      </c>
      <c r="B389" s="176" t="s">
        <v>402</v>
      </c>
      <c r="C389" s="96">
        <v>0</v>
      </c>
    </row>
    <row r="390" customHeight="1" spans="1:3">
      <c r="A390" s="120">
        <v>103040109</v>
      </c>
      <c r="B390" s="176" t="s">
        <v>403</v>
      </c>
      <c r="C390" s="96">
        <v>0</v>
      </c>
    </row>
    <row r="391" customHeight="1" spans="1:3">
      <c r="A391" s="120">
        <v>103040110</v>
      </c>
      <c r="B391" s="176" t="s">
        <v>404</v>
      </c>
      <c r="C391" s="96">
        <v>0</v>
      </c>
    </row>
    <row r="392" customHeight="1" spans="1:3">
      <c r="A392" s="120">
        <v>103040111</v>
      </c>
      <c r="B392" s="176" t="s">
        <v>405</v>
      </c>
      <c r="C392" s="96">
        <v>72</v>
      </c>
    </row>
    <row r="393" customHeight="1" spans="1:3">
      <c r="A393" s="120">
        <v>103040112</v>
      </c>
      <c r="B393" s="176" t="s">
        <v>406</v>
      </c>
      <c r="C393" s="96">
        <v>11</v>
      </c>
    </row>
    <row r="394" customHeight="1" spans="1:3">
      <c r="A394" s="120">
        <v>103040113</v>
      </c>
      <c r="B394" s="176" t="s">
        <v>407</v>
      </c>
      <c r="C394" s="96">
        <v>7</v>
      </c>
    </row>
    <row r="395" customHeight="1" spans="1:3">
      <c r="A395" s="120">
        <v>103040116</v>
      </c>
      <c r="B395" s="176" t="s">
        <v>408</v>
      </c>
      <c r="C395" s="96">
        <v>15</v>
      </c>
    </row>
    <row r="396" customHeight="1" spans="1:3">
      <c r="A396" s="120">
        <v>103040117</v>
      </c>
      <c r="B396" s="176" t="s">
        <v>409</v>
      </c>
      <c r="C396" s="96">
        <v>64</v>
      </c>
    </row>
    <row r="397" customHeight="1" spans="1:3">
      <c r="A397" s="120">
        <v>103040120</v>
      </c>
      <c r="B397" s="176" t="s">
        <v>410</v>
      </c>
      <c r="C397" s="96">
        <v>0</v>
      </c>
    </row>
    <row r="398" customHeight="1" spans="1:3">
      <c r="A398" s="120">
        <v>103040121</v>
      </c>
      <c r="B398" s="176" t="s">
        <v>411</v>
      </c>
      <c r="C398" s="96">
        <v>0</v>
      </c>
    </row>
    <row r="399" customHeight="1" spans="1:3">
      <c r="A399" s="120">
        <v>103040122</v>
      </c>
      <c r="B399" s="176" t="s">
        <v>412</v>
      </c>
      <c r="C399" s="96">
        <v>0</v>
      </c>
    </row>
    <row r="400" customHeight="1" spans="1:3">
      <c r="A400" s="120">
        <v>103040150</v>
      </c>
      <c r="B400" s="176" t="s">
        <v>413</v>
      </c>
      <c r="C400" s="96">
        <v>0</v>
      </c>
    </row>
    <row r="401" customHeight="1" spans="1:3">
      <c r="A401" s="120">
        <v>1030402</v>
      </c>
      <c r="B401" s="175" t="s">
        <v>414</v>
      </c>
      <c r="C401" s="96">
        <f>SUM(C402:C403)</f>
        <v>0</v>
      </c>
    </row>
    <row r="402" customHeight="1" spans="1:3">
      <c r="A402" s="120">
        <v>103040201</v>
      </c>
      <c r="B402" s="176" t="s">
        <v>415</v>
      </c>
      <c r="C402" s="96">
        <v>0</v>
      </c>
    </row>
    <row r="403" customHeight="1" spans="1:3">
      <c r="A403" s="120">
        <v>103040250</v>
      </c>
      <c r="B403" s="176" t="s">
        <v>416</v>
      </c>
      <c r="C403" s="96">
        <v>0</v>
      </c>
    </row>
    <row r="404" customHeight="1" spans="1:3">
      <c r="A404" s="120">
        <v>1030403</v>
      </c>
      <c r="B404" s="175" t="s">
        <v>417</v>
      </c>
      <c r="C404" s="96">
        <f>SUM(C405:C406)</f>
        <v>0</v>
      </c>
    </row>
    <row r="405" customHeight="1" spans="1:3">
      <c r="A405" s="120">
        <v>103040305</v>
      </c>
      <c r="B405" s="176" t="s">
        <v>418</v>
      </c>
      <c r="C405" s="96">
        <v>0</v>
      </c>
    </row>
    <row r="406" customHeight="1" spans="1:3">
      <c r="A406" s="120">
        <v>103040350</v>
      </c>
      <c r="B406" s="176" t="s">
        <v>419</v>
      </c>
      <c r="C406" s="96">
        <v>0</v>
      </c>
    </row>
    <row r="407" customHeight="1" spans="1:3">
      <c r="A407" s="120">
        <v>1030404</v>
      </c>
      <c r="B407" s="175" t="s">
        <v>420</v>
      </c>
      <c r="C407" s="96">
        <f>SUM(C408:C411)</f>
        <v>0</v>
      </c>
    </row>
    <row r="408" customHeight="1" spans="1:3">
      <c r="A408" s="120">
        <v>103040402</v>
      </c>
      <c r="B408" s="176" t="s">
        <v>421</v>
      </c>
      <c r="C408" s="96">
        <v>0</v>
      </c>
    </row>
    <row r="409" customHeight="1" spans="1:3">
      <c r="A409" s="120">
        <v>103040403</v>
      </c>
      <c r="B409" s="176" t="s">
        <v>422</v>
      </c>
      <c r="C409" s="96">
        <v>0</v>
      </c>
    </row>
    <row r="410" customHeight="1" spans="1:3">
      <c r="A410" s="120">
        <v>103040404</v>
      </c>
      <c r="B410" s="176" t="s">
        <v>423</v>
      </c>
      <c r="C410" s="96">
        <v>0</v>
      </c>
    </row>
    <row r="411" customHeight="1" spans="1:3">
      <c r="A411" s="120">
        <v>103040450</v>
      </c>
      <c r="B411" s="176" t="s">
        <v>424</v>
      </c>
      <c r="C411" s="96">
        <v>0</v>
      </c>
    </row>
    <row r="412" customHeight="1" spans="1:3">
      <c r="A412" s="120">
        <v>1030406</v>
      </c>
      <c r="B412" s="175" t="s">
        <v>425</v>
      </c>
      <c r="C412" s="96">
        <f>C413</f>
        <v>0</v>
      </c>
    </row>
    <row r="413" customHeight="1" spans="1:3">
      <c r="A413" s="120">
        <v>103040650</v>
      </c>
      <c r="B413" s="176" t="s">
        <v>426</v>
      </c>
      <c r="C413" s="96">
        <v>0</v>
      </c>
    </row>
    <row r="414" customHeight="1" spans="1:3">
      <c r="A414" s="120">
        <v>1030407</v>
      </c>
      <c r="B414" s="175" t="s">
        <v>427</v>
      </c>
      <c r="C414" s="96">
        <f>SUM(C415:C416)</f>
        <v>0</v>
      </c>
    </row>
    <row r="415" customHeight="1" spans="1:3">
      <c r="A415" s="120">
        <v>103040702</v>
      </c>
      <c r="B415" s="176" t="s">
        <v>428</v>
      </c>
      <c r="C415" s="96">
        <v>0</v>
      </c>
    </row>
    <row r="416" customHeight="1" spans="1:3">
      <c r="A416" s="120">
        <v>103040750</v>
      </c>
      <c r="B416" s="176" t="s">
        <v>429</v>
      </c>
      <c r="C416" s="96">
        <v>0</v>
      </c>
    </row>
    <row r="417" customHeight="1" spans="1:3">
      <c r="A417" s="120">
        <v>1030408</v>
      </c>
      <c r="B417" s="175" t="s">
        <v>430</v>
      </c>
      <c r="C417" s="96">
        <f>C418</f>
        <v>0</v>
      </c>
    </row>
    <row r="418" customHeight="1" spans="1:3">
      <c r="A418" s="120">
        <v>103040850</v>
      </c>
      <c r="B418" s="176" t="s">
        <v>431</v>
      </c>
      <c r="C418" s="96">
        <v>0</v>
      </c>
    </row>
    <row r="419" customHeight="1" spans="1:3">
      <c r="A419" s="120">
        <v>1030409</v>
      </c>
      <c r="B419" s="175" t="s">
        <v>432</v>
      </c>
      <c r="C419" s="96">
        <f>C420</f>
        <v>0</v>
      </c>
    </row>
    <row r="420" customHeight="1" spans="1:3">
      <c r="A420" s="120">
        <v>103040950</v>
      </c>
      <c r="B420" s="176" t="s">
        <v>433</v>
      </c>
      <c r="C420" s="96">
        <v>0</v>
      </c>
    </row>
    <row r="421" customHeight="1" spans="1:3">
      <c r="A421" s="120">
        <v>1030410</v>
      </c>
      <c r="B421" s="175" t="s">
        <v>434</v>
      </c>
      <c r="C421" s="96">
        <f>SUM(C422:C423)</f>
        <v>0</v>
      </c>
    </row>
    <row r="422" customHeight="1" spans="1:3">
      <c r="A422" s="120">
        <v>103041001</v>
      </c>
      <c r="B422" s="176" t="s">
        <v>428</v>
      </c>
      <c r="C422" s="96">
        <v>0</v>
      </c>
    </row>
    <row r="423" customHeight="1" spans="1:3">
      <c r="A423" s="120">
        <v>103041050</v>
      </c>
      <c r="B423" s="176" t="s">
        <v>435</v>
      </c>
      <c r="C423" s="96">
        <v>0</v>
      </c>
    </row>
    <row r="424" customHeight="1" spans="1:3">
      <c r="A424" s="120">
        <v>1030413</v>
      </c>
      <c r="B424" s="175" t="s">
        <v>436</v>
      </c>
      <c r="C424" s="96">
        <f>SUM(C425:C426)</f>
        <v>0</v>
      </c>
    </row>
    <row r="425" customHeight="1" spans="1:3">
      <c r="A425" s="120">
        <v>103041303</v>
      </c>
      <c r="B425" s="176" t="s">
        <v>437</v>
      </c>
      <c r="C425" s="96">
        <v>0</v>
      </c>
    </row>
    <row r="426" customHeight="1" spans="1:3">
      <c r="A426" s="120">
        <v>103041350</v>
      </c>
      <c r="B426" s="178" t="s">
        <v>438</v>
      </c>
      <c r="C426" s="100">
        <v>0</v>
      </c>
    </row>
    <row r="427" customHeight="1" spans="1:3">
      <c r="A427" s="176">
        <v>1030414</v>
      </c>
      <c r="B427" s="175" t="s">
        <v>439</v>
      </c>
      <c r="C427" s="96">
        <f>C428</f>
        <v>0</v>
      </c>
    </row>
    <row r="428" customHeight="1" spans="1:3">
      <c r="A428" s="176">
        <v>103041450</v>
      </c>
      <c r="B428" s="176" t="s">
        <v>440</v>
      </c>
      <c r="C428" s="96">
        <v>0</v>
      </c>
    </row>
    <row r="429" customHeight="1" spans="1:3">
      <c r="A429" s="120">
        <v>1030415</v>
      </c>
      <c r="B429" s="179" t="s">
        <v>441</v>
      </c>
      <c r="C429" s="103">
        <f>C430</f>
        <v>0</v>
      </c>
    </row>
    <row r="430" customHeight="1" spans="1:3">
      <c r="A430" s="120">
        <v>103041550</v>
      </c>
      <c r="B430" s="176" t="s">
        <v>442</v>
      </c>
      <c r="C430" s="96">
        <v>0</v>
      </c>
    </row>
    <row r="431" customHeight="1" spans="1:3">
      <c r="A431" s="120">
        <v>1030416</v>
      </c>
      <c r="B431" s="175" t="s">
        <v>443</v>
      </c>
      <c r="C431" s="96">
        <f>SUM(C432:C441)</f>
        <v>0</v>
      </c>
    </row>
    <row r="432" customHeight="1" spans="1:3">
      <c r="A432" s="120">
        <v>103041601</v>
      </c>
      <c r="B432" s="176" t="s">
        <v>444</v>
      </c>
      <c r="C432" s="96">
        <v>0</v>
      </c>
    </row>
    <row r="433" customHeight="1" spans="1:3">
      <c r="A433" s="120">
        <v>103041602</v>
      </c>
      <c r="B433" s="176" t="s">
        <v>445</v>
      </c>
      <c r="C433" s="96">
        <v>0</v>
      </c>
    </row>
    <row r="434" customHeight="1" spans="1:3">
      <c r="A434" s="120">
        <v>103041603</v>
      </c>
      <c r="B434" s="176" t="s">
        <v>446</v>
      </c>
      <c r="C434" s="96">
        <v>0</v>
      </c>
    </row>
    <row r="435" customHeight="1" spans="1:3">
      <c r="A435" s="120">
        <v>103041604</v>
      </c>
      <c r="B435" s="176" t="s">
        <v>447</v>
      </c>
      <c r="C435" s="96">
        <v>0</v>
      </c>
    </row>
    <row r="436" customHeight="1" spans="1:3">
      <c r="A436" s="120">
        <v>103041605</v>
      </c>
      <c r="B436" s="176" t="s">
        <v>448</v>
      </c>
      <c r="C436" s="96">
        <v>0</v>
      </c>
    </row>
    <row r="437" customHeight="1" spans="1:3">
      <c r="A437" s="120">
        <v>103041607</v>
      </c>
      <c r="B437" s="176" t="s">
        <v>449</v>
      </c>
      <c r="C437" s="96">
        <v>0</v>
      </c>
    </row>
    <row r="438" customHeight="1" spans="1:3">
      <c r="A438" s="120">
        <v>103041608</v>
      </c>
      <c r="B438" s="176" t="s">
        <v>428</v>
      </c>
      <c r="C438" s="96">
        <v>0</v>
      </c>
    </row>
    <row r="439" customHeight="1" spans="1:3">
      <c r="A439" s="120">
        <v>103041616</v>
      </c>
      <c r="B439" s="176" t="s">
        <v>450</v>
      </c>
      <c r="C439" s="96">
        <v>0</v>
      </c>
    </row>
    <row r="440" customHeight="1" spans="1:3">
      <c r="A440" s="120">
        <v>103041617</v>
      </c>
      <c r="B440" s="176" t="s">
        <v>451</v>
      </c>
      <c r="C440" s="96">
        <v>0</v>
      </c>
    </row>
    <row r="441" customHeight="1" spans="1:3">
      <c r="A441" s="120">
        <v>103041650</v>
      </c>
      <c r="B441" s="176" t="s">
        <v>452</v>
      </c>
      <c r="C441" s="96">
        <v>0</v>
      </c>
    </row>
    <row r="442" customHeight="1" spans="1:3">
      <c r="A442" s="120">
        <v>1030417</v>
      </c>
      <c r="B442" s="175" t="s">
        <v>453</v>
      </c>
      <c r="C442" s="96">
        <f>SUM(C443:C444)</f>
        <v>0</v>
      </c>
    </row>
    <row r="443" customHeight="1" spans="1:3">
      <c r="A443" s="120">
        <v>103041704</v>
      </c>
      <c r="B443" s="176" t="s">
        <v>428</v>
      </c>
      <c r="C443" s="96">
        <v>0</v>
      </c>
    </row>
    <row r="444" customHeight="1" spans="1:3">
      <c r="A444" s="120">
        <v>103041750</v>
      </c>
      <c r="B444" s="176" t="s">
        <v>454</v>
      </c>
      <c r="C444" s="96">
        <v>0</v>
      </c>
    </row>
    <row r="445" customHeight="1" spans="1:3">
      <c r="A445" s="120">
        <v>1030418</v>
      </c>
      <c r="B445" s="175" t="s">
        <v>455</v>
      </c>
      <c r="C445" s="96">
        <f>SUM(C446:C447)</f>
        <v>0</v>
      </c>
    </row>
    <row r="446" customHeight="1" spans="1:3">
      <c r="A446" s="120">
        <v>103041801</v>
      </c>
      <c r="B446" s="176" t="s">
        <v>456</v>
      </c>
      <c r="C446" s="96">
        <v>0</v>
      </c>
    </row>
    <row r="447" customHeight="1" spans="1:3">
      <c r="A447" s="120">
        <v>103041850</v>
      </c>
      <c r="B447" s="176" t="s">
        <v>457</v>
      </c>
      <c r="C447" s="96">
        <v>0</v>
      </c>
    </row>
    <row r="448" customHeight="1" spans="1:3">
      <c r="A448" s="120">
        <v>1030419</v>
      </c>
      <c r="B448" s="175" t="s">
        <v>458</v>
      </c>
      <c r="C448" s="96">
        <f t="shared" ref="C448:C452" si="0">C449</f>
        <v>0</v>
      </c>
    </row>
    <row r="449" customHeight="1" spans="1:3">
      <c r="A449" s="120">
        <v>103041950</v>
      </c>
      <c r="B449" s="176" t="s">
        <v>459</v>
      </c>
      <c r="C449" s="96">
        <v>0</v>
      </c>
    </row>
    <row r="450" customHeight="1" spans="1:3">
      <c r="A450" s="120">
        <v>1030420</v>
      </c>
      <c r="B450" s="175" t="s">
        <v>460</v>
      </c>
      <c r="C450" s="96">
        <f t="shared" si="0"/>
        <v>0</v>
      </c>
    </row>
    <row r="451" customHeight="1" spans="1:3">
      <c r="A451" s="120">
        <v>103042050</v>
      </c>
      <c r="B451" s="176" t="s">
        <v>461</v>
      </c>
      <c r="C451" s="96">
        <v>0</v>
      </c>
    </row>
    <row r="452" customHeight="1" spans="1:3">
      <c r="A452" s="120">
        <v>1030422</v>
      </c>
      <c r="B452" s="175" t="s">
        <v>462</v>
      </c>
      <c r="C452" s="96">
        <f t="shared" si="0"/>
        <v>0</v>
      </c>
    </row>
    <row r="453" customHeight="1" spans="1:3">
      <c r="A453" s="120">
        <v>103042250</v>
      </c>
      <c r="B453" s="176" t="s">
        <v>463</v>
      </c>
      <c r="C453" s="96">
        <v>0</v>
      </c>
    </row>
    <row r="454" customHeight="1" spans="1:3">
      <c r="A454" s="120">
        <v>1030424</v>
      </c>
      <c r="B454" s="175" t="s">
        <v>464</v>
      </c>
      <c r="C454" s="96">
        <f>SUM(C455:C456)</f>
        <v>263</v>
      </c>
    </row>
    <row r="455" customHeight="1" spans="1:3">
      <c r="A455" s="120">
        <v>103042401</v>
      </c>
      <c r="B455" s="176" t="s">
        <v>465</v>
      </c>
      <c r="C455" s="96">
        <v>263</v>
      </c>
    </row>
    <row r="456" customHeight="1" spans="1:3">
      <c r="A456" s="120">
        <v>103042450</v>
      </c>
      <c r="B456" s="176" t="s">
        <v>466</v>
      </c>
      <c r="C456" s="96">
        <v>0</v>
      </c>
    </row>
    <row r="457" customHeight="1" spans="1:3">
      <c r="A457" s="120">
        <v>1030425</v>
      </c>
      <c r="B457" s="175" t="s">
        <v>467</v>
      </c>
      <c r="C457" s="96">
        <f>SUM(C458:C461)</f>
        <v>0</v>
      </c>
    </row>
    <row r="458" customHeight="1" spans="1:3">
      <c r="A458" s="120">
        <v>103042502</v>
      </c>
      <c r="B458" s="176" t="s">
        <v>468</v>
      </c>
      <c r="C458" s="96">
        <v>0</v>
      </c>
    </row>
    <row r="459" customHeight="1" spans="1:3">
      <c r="A459" s="120">
        <v>103042507</v>
      </c>
      <c r="B459" s="176" t="s">
        <v>469</v>
      </c>
      <c r="C459" s="96">
        <v>0</v>
      </c>
    </row>
    <row r="460" customHeight="1" spans="1:3">
      <c r="A460" s="120">
        <v>103042508</v>
      </c>
      <c r="B460" s="176" t="s">
        <v>470</v>
      </c>
      <c r="C460" s="96">
        <v>0</v>
      </c>
    </row>
    <row r="461" customHeight="1" spans="1:3">
      <c r="A461" s="120">
        <v>103042550</v>
      </c>
      <c r="B461" s="176" t="s">
        <v>471</v>
      </c>
      <c r="C461" s="96">
        <v>0</v>
      </c>
    </row>
    <row r="462" customHeight="1" spans="1:3">
      <c r="A462" s="120">
        <v>1030426</v>
      </c>
      <c r="B462" s="175" t="s">
        <v>472</v>
      </c>
      <c r="C462" s="96">
        <f>SUM(C463:C464)</f>
        <v>0</v>
      </c>
    </row>
    <row r="463" customHeight="1" spans="1:3">
      <c r="A463" s="120">
        <v>103042604</v>
      </c>
      <c r="B463" s="176" t="s">
        <v>473</v>
      </c>
      <c r="C463" s="96">
        <v>0</v>
      </c>
    </row>
    <row r="464" customHeight="1" spans="1:3">
      <c r="A464" s="120">
        <v>103042650</v>
      </c>
      <c r="B464" s="176" t="s">
        <v>474</v>
      </c>
      <c r="C464" s="96">
        <v>0</v>
      </c>
    </row>
    <row r="465" customHeight="1" spans="1:3">
      <c r="A465" s="120">
        <v>1030427</v>
      </c>
      <c r="B465" s="175" t="s">
        <v>475</v>
      </c>
      <c r="C465" s="96">
        <f>SUM(C466:C469)</f>
        <v>8</v>
      </c>
    </row>
    <row r="466" customHeight="1" spans="1:3">
      <c r="A466" s="120">
        <v>103042707</v>
      </c>
      <c r="B466" s="176" t="s">
        <v>476</v>
      </c>
      <c r="C466" s="96">
        <v>0</v>
      </c>
    </row>
    <row r="467" customHeight="1" spans="1:3">
      <c r="A467" s="120">
        <v>103042750</v>
      </c>
      <c r="B467" s="176" t="s">
        <v>477</v>
      </c>
      <c r="C467" s="96">
        <v>8</v>
      </c>
    </row>
    <row r="468" customHeight="1" spans="1:3">
      <c r="A468" s="120">
        <v>103042751</v>
      </c>
      <c r="B468" s="176" t="s">
        <v>478</v>
      </c>
      <c r="C468" s="96">
        <v>0</v>
      </c>
    </row>
    <row r="469" customHeight="1" spans="1:3">
      <c r="A469" s="120">
        <v>103042752</v>
      </c>
      <c r="B469" s="176" t="s">
        <v>479</v>
      </c>
      <c r="C469" s="96">
        <v>0</v>
      </c>
    </row>
    <row r="470" customHeight="1" spans="1:3">
      <c r="A470" s="120">
        <v>1030429</v>
      </c>
      <c r="B470" s="175" t="s">
        <v>480</v>
      </c>
      <c r="C470" s="96">
        <f>SUM(C471:C473)</f>
        <v>0</v>
      </c>
    </row>
    <row r="471" customHeight="1" spans="1:3">
      <c r="A471" s="120">
        <v>103042907</v>
      </c>
      <c r="B471" s="176" t="s">
        <v>481</v>
      </c>
      <c r="C471" s="96">
        <v>0</v>
      </c>
    </row>
    <row r="472" customHeight="1" spans="1:3">
      <c r="A472" s="120">
        <v>103042908</v>
      </c>
      <c r="B472" s="176" t="s">
        <v>482</v>
      </c>
      <c r="C472" s="96">
        <v>0</v>
      </c>
    </row>
    <row r="473" customHeight="1" spans="1:3">
      <c r="A473" s="120">
        <v>103042950</v>
      </c>
      <c r="B473" s="176" t="s">
        <v>483</v>
      </c>
      <c r="C473" s="96">
        <v>0</v>
      </c>
    </row>
    <row r="474" customHeight="1" spans="1:3">
      <c r="A474" s="120">
        <v>1030430</v>
      </c>
      <c r="B474" s="175" t="s">
        <v>484</v>
      </c>
      <c r="C474" s="96">
        <f>C475</f>
        <v>0</v>
      </c>
    </row>
    <row r="475" customHeight="1" spans="1:3">
      <c r="A475" s="120">
        <v>103043050</v>
      </c>
      <c r="B475" s="176" t="s">
        <v>485</v>
      </c>
      <c r="C475" s="96">
        <v>0</v>
      </c>
    </row>
    <row r="476" customHeight="1" spans="1:3">
      <c r="A476" s="120">
        <v>1030431</v>
      </c>
      <c r="B476" s="175" t="s">
        <v>486</v>
      </c>
      <c r="C476" s="96">
        <f>SUM(C477:C478)</f>
        <v>0</v>
      </c>
    </row>
    <row r="477" customHeight="1" spans="1:3">
      <c r="A477" s="120">
        <v>103043101</v>
      </c>
      <c r="B477" s="176" t="s">
        <v>487</v>
      </c>
      <c r="C477" s="96">
        <v>0</v>
      </c>
    </row>
    <row r="478" customHeight="1" spans="1:3">
      <c r="A478" s="120">
        <v>103043150</v>
      </c>
      <c r="B478" s="176" t="s">
        <v>488</v>
      </c>
      <c r="C478" s="96">
        <v>0</v>
      </c>
    </row>
    <row r="479" customHeight="1" spans="1:3">
      <c r="A479" s="120">
        <v>1030432</v>
      </c>
      <c r="B479" s="175" t="s">
        <v>489</v>
      </c>
      <c r="C479" s="96">
        <f>SUM(C480:C484)</f>
        <v>39</v>
      </c>
    </row>
    <row r="480" customHeight="1" spans="1:3">
      <c r="A480" s="120">
        <v>103043204</v>
      </c>
      <c r="B480" s="176" t="s">
        <v>490</v>
      </c>
      <c r="C480" s="96">
        <v>0</v>
      </c>
    </row>
    <row r="481" customHeight="1" spans="1:3">
      <c r="A481" s="120">
        <v>103043205</v>
      </c>
      <c r="B481" s="176" t="s">
        <v>491</v>
      </c>
      <c r="C481" s="96">
        <v>0</v>
      </c>
    </row>
    <row r="482" customHeight="1" spans="1:3">
      <c r="A482" s="120">
        <v>103043208</v>
      </c>
      <c r="B482" s="176" t="s">
        <v>492</v>
      </c>
      <c r="C482" s="96">
        <v>0</v>
      </c>
    </row>
    <row r="483" customHeight="1" spans="1:3">
      <c r="A483" s="120">
        <v>103043211</v>
      </c>
      <c r="B483" s="176" t="s">
        <v>493</v>
      </c>
      <c r="C483" s="96">
        <v>39</v>
      </c>
    </row>
    <row r="484" customHeight="1" spans="1:3">
      <c r="A484" s="120">
        <v>103043250</v>
      </c>
      <c r="B484" s="176" t="s">
        <v>494</v>
      </c>
      <c r="C484" s="96">
        <v>0</v>
      </c>
    </row>
    <row r="485" customHeight="1" spans="1:3">
      <c r="A485" s="120">
        <v>1030433</v>
      </c>
      <c r="B485" s="175" t="s">
        <v>495</v>
      </c>
      <c r="C485" s="96">
        <f>SUM(C486:C489)</f>
        <v>282</v>
      </c>
    </row>
    <row r="486" customHeight="1" spans="1:3">
      <c r="A486" s="120">
        <v>103043306</v>
      </c>
      <c r="B486" s="176" t="s">
        <v>496</v>
      </c>
      <c r="C486" s="96">
        <v>13</v>
      </c>
    </row>
    <row r="487" customHeight="1" spans="1:3">
      <c r="A487" s="120">
        <v>103043310</v>
      </c>
      <c r="B487" s="176" t="s">
        <v>428</v>
      </c>
      <c r="C487" s="96">
        <v>0</v>
      </c>
    </row>
    <row r="488" customHeight="1" spans="1:3">
      <c r="A488" s="120">
        <v>103043313</v>
      </c>
      <c r="B488" s="176" t="s">
        <v>497</v>
      </c>
      <c r="C488" s="96">
        <v>269</v>
      </c>
    </row>
    <row r="489" customHeight="1" spans="1:3">
      <c r="A489" s="120">
        <v>103043350</v>
      </c>
      <c r="B489" s="176" t="s">
        <v>498</v>
      </c>
      <c r="C489" s="96">
        <v>0</v>
      </c>
    </row>
    <row r="490" customHeight="1" spans="1:3">
      <c r="A490" s="120">
        <v>1030434</v>
      </c>
      <c r="B490" s="175" t="s">
        <v>499</v>
      </c>
      <c r="C490" s="96">
        <f>SUM(C491:C495)</f>
        <v>0</v>
      </c>
    </row>
    <row r="491" customHeight="1" spans="1:3">
      <c r="A491" s="120">
        <v>103043401</v>
      </c>
      <c r="B491" s="176" t="s">
        <v>500</v>
      </c>
      <c r="C491" s="96">
        <v>0</v>
      </c>
    </row>
    <row r="492" customHeight="1" spans="1:3">
      <c r="A492" s="120">
        <v>103043402</v>
      </c>
      <c r="B492" s="176" t="s">
        <v>501</v>
      </c>
      <c r="C492" s="96">
        <v>0</v>
      </c>
    </row>
    <row r="493" customHeight="1" spans="1:3">
      <c r="A493" s="120">
        <v>103043403</v>
      </c>
      <c r="B493" s="176" t="s">
        <v>502</v>
      </c>
      <c r="C493" s="96">
        <v>0</v>
      </c>
    </row>
    <row r="494" customHeight="1" spans="1:3">
      <c r="A494" s="120">
        <v>103043404</v>
      </c>
      <c r="B494" s="176" t="s">
        <v>503</v>
      </c>
      <c r="C494" s="96">
        <v>0</v>
      </c>
    </row>
    <row r="495" customHeight="1" spans="1:3">
      <c r="A495" s="120">
        <v>103043450</v>
      </c>
      <c r="B495" s="176" t="s">
        <v>504</v>
      </c>
      <c r="C495" s="96">
        <v>0</v>
      </c>
    </row>
    <row r="496" customHeight="1" spans="1:3">
      <c r="A496" s="120">
        <v>1030435</v>
      </c>
      <c r="B496" s="175" t="s">
        <v>505</v>
      </c>
      <c r="C496" s="96">
        <f>SUM(C497:C499)</f>
        <v>0</v>
      </c>
    </row>
    <row r="497" customHeight="1" spans="1:3">
      <c r="A497" s="120">
        <v>103043506</v>
      </c>
      <c r="B497" s="176" t="s">
        <v>428</v>
      </c>
      <c r="C497" s="96">
        <v>0</v>
      </c>
    </row>
    <row r="498" customHeight="1" spans="1:3">
      <c r="A498" s="120">
        <v>103043507</v>
      </c>
      <c r="B498" s="176" t="s">
        <v>506</v>
      </c>
      <c r="C498" s="96">
        <v>0</v>
      </c>
    </row>
    <row r="499" customHeight="1" spans="1:3">
      <c r="A499" s="120">
        <v>103043550</v>
      </c>
      <c r="B499" s="176" t="s">
        <v>507</v>
      </c>
      <c r="C499" s="96">
        <v>0</v>
      </c>
    </row>
    <row r="500" customHeight="1" spans="1:3">
      <c r="A500" s="120">
        <v>1030440</v>
      </c>
      <c r="B500" s="175" t="s">
        <v>508</v>
      </c>
      <c r="C500" s="96">
        <f>SUM(C501:C502)</f>
        <v>0</v>
      </c>
    </row>
    <row r="501" customHeight="1" spans="1:3">
      <c r="A501" s="120">
        <v>103044001</v>
      </c>
      <c r="B501" s="176" t="s">
        <v>428</v>
      </c>
      <c r="C501" s="96">
        <v>0</v>
      </c>
    </row>
    <row r="502" customHeight="1" spans="1:3">
      <c r="A502" s="120">
        <v>103044050</v>
      </c>
      <c r="B502" s="176" t="s">
        <v>509</v>
      </c>
      <c r="C502" s="96">
        <v>0</v>
      </c>
    </row>
    <row r="503" customHeight="1" spans="1:3">
      <c r="A503" s="120">
        <v>1030442</v>
      </c>
      <c r="B503" s="175" t="s">
        <v>510</v>
      </c>
      <c r="C503" s="96">
        <f>SUM(C504:C509)</f>
        <v>0</v>
      </c>
    </row>
    <row r="504" customHeight="1" spans="1:3">
      <c r="A504" s="120">
        <v>103044203</v>
      </c>
      <c r="B504" s="176" t="s">
        <v>428</v>
      </c>
      <c r="C504" s="96">
        <v>0</v>
      </c>
    </row>
    <row r="505" customHeight="1" spans="1:3">
      <c r="A505" s="120">
        <v>103044208</v>
      </c>
      <c r="B505" s="176" t="s">
        <v>511</v>
      </c>
      <c r="C505" s="96">
        <v>0</v>
      </c>
    </row>
    <row r="506" customHeight="1" spans="1:3">
      <c r="A506" s="120">
        <v>103044209</v>
      </c>
      <c r="B506" s="176" t="s">
        <v>512</v>
      </c>
      <c r="C506" s="96">
        <v>0</v>
      </c>
    </row>
    <row r="507" customHeight="1" spans="1:3">
      <c r="A507" s="120">
        <v>103044220</v>
      </c>
      <c r="B507" s="176" t="s">
        <v>513</v>
      </c>
      <c r="C507" s="96">
        <v>0</v>
      </c>
    </row>
    <row r="508" customHeight="1" spans="1:3">
      <c r="A508" s="120">
        <v>103044221</v>
      </c>
      <c r="B508" s="176" t="s">
        <v>514</v>
      </c>
      <c r="C508" s="96">
        <v>0</v>
      </c>
    </row>
    <row r="509" customHeight="1" spans="1:3">
      <c r="A509" s="120">
        <v>103044250</v>
      </c>
      <c r="B509" s="176" t="s">
        <v>515</v>
      </c>
      <c r="C509" s="96">
        <v>0</v>
      </c>
    </row>
    <row r="510" customHeight="1" spans="1:3">
      <c r="A510" s="120">
        <v>1030443</v>
      </c>
      <c r="B510" s="175" t="s">
        <v>516</v>
      </c>
      <c r="C510" s="96">
        <f>SUM(C511:C514)</f>
        <v>0</v>
      </c>
    </row>
    <row r="511" customHeight="1" spans="1:3">
      <c r="A511" s="120">
        <v>103044306</v>
      </c>
      <c r="B511" s="176" t="s">
        <v>428</v>
      </c>
      <c r="C511" s="96">
        <v>0</v>
      </c>
    </row>
    <row r="512" customHeight="1" spans="1:3">
      <c r="A512" s="120">
        <v>103044307</v>
      </c>
      <c r="B512" s="176" t="s">
        <v>517</v>
      </c>
      <c r="C512" s="96">
        <v>0</v>
      </c>
    </row>
    <row r="513" customHeight="1" spans="1:3">
      <c r="A513" s="120">
        <v>103044308</v>
      </c>
      <c r="B513" s="176" t="s">
        <v>518</v>
      </c>
      <c r="C513" s="96">
        <v>0</v>
      </c>
    </row>
    <row r="514" customHeight="1" spans="1:3">
      <c r="A514" s="120">
        <v>103044350</v>
      </c>
      <c r="B514" s="176" t="s">
        <v>519</v>
      </c>
      <c r="C514" s="96">
        <v>0</v>
      </c>
    </row>
    <row r="515" customHeight="1" spans="1:3">
      <c r="A515" s="120">
        <v>1030444</v>
      </c>
      <c r="B515" s="175" t="s">
        <v>520</v>
      </c>
      <c r="C515" s="96">
        <f>SUM(C516:C521)</f>
        <v>0</v>
      </c>
    </row>
    <row r="516" customHeight="1" spans="1:3">
      <c r="A516" s="120">
        <v>103044414</v>
      </c>
      <c r="B516" s="176" t="s">
        <v>521</v>
      </c>
      <c r="C516" s="96">
        <v>0</v>
      </c>
    </row>
    <row r="517" customHeight="1" spans="1:3">
      <c r="A517" s="120">
        <v>103044416</v>
      </c>
      <c r="B517" s="176" t="s">
        <v>522</v>
      </c>
      <c r="C517" s="96">
        <v>0</v>
      </c>
    </row>
    <row r="518" customHeight="1" spans="1:3">
      <c r="A518" s="120">
        <v>103044433</v>
      </c>
      <c r="B518" s="176" t="s">
        <v>523</v>
      </c>
      <c r="C518" s="96">
        <v>0</v>
      </c>
    </row>
    <row r="519" customHeight="1" spans="1:3">
      <c r="A519" s="120">
        <v>103044434</v>
      </c>
      <c r="B519" s="176" t="s">
        <v>524</v>
      </c>
      <c r="C519" s="96">
        <v>0</v>
      </c>
    </row>
    <row r="520" customHeight="1" spans="1:3">
      <c r="A520" s="120">
        <v>103044435</v>
      </c>
      <c r="B520" s="176" t="s">
        <v>525</v>
      </c>
      <c r="C520" s="96">
        <v>0</v>
      </c>
    </row>
    <row r="521" customHeight="1" spans="1:3">
      <c r="A521" s="120">
        <v>103044450</v>
      </c>
      <c r="B521" s="176" t="s">
        <v>526</v>
      </c>
      <c r="C521" s="96">
        <v>0</v>
      </c>
    </row>
    <row r="522" customHeight="1" spans="1:3">
      <c r="A522" s="120">
        <v>1030445</v>
      </c>
      <c r="B522" s="175" t="s">
        <v>527</v>
      </c>
      <c r="C522" s="96">
        <f>SUM(C523:C524)</f>
        <v>0</v>
      </c>
    </row>
    <row r="523" customHeight="1" spans="1:3">
      <c r="A523" s="120">
        <v>103044507</v>
      </c>
      <c r="B523" s="176" t="s">
        <v>528</v>
      </c>
      <c r="C523" s="96">
        <v>0</v>
      </c>
    </row>
    <row r="524" customHeight="1" spans="1:3">
      <c r="A524" s="120">
        <v>103044550</v>
      </c>
      <c r="B524" s="176" t="s">
        <v>529</v>
      </c>
      <c r="C524" s="96">
        <v>0</v>
      </c>
    </row>
    <row r="525" customHeight="1" spans="1:3">
      <c r="A525" s="120">
        <v>1030446</v>
      </c>
      <c r="B525" s="175" t="s">
        <v>530</v>
      </c>
      <c r="C525" s="96">
        <f>SUM(C526:C528)</f>
        <v>134</v>
      </c>
    </row>
    <row r="526" customHeight="1" spans="1:3">
      <c r="A526" s="120">
        <v>103044608</v>
      </c>
      <c r="B526" s="176" t="s">
        <v>428</v>
      </c>
      <c r="C526" s="96">
        <v>0</v>
      </c>
    </row>
    <row r="527" customHeight="1" spans="1:3">
      <c r="A527" s="120">
        <v>103044609</v>
      </c>
      <c r="B527" s="176" t="s">
        <v>531</v>
      </c>
      <c r="C527" s="96">
        <v>134</v>
      </c>
    </row>
    <row r="528" customHeight="1" spans="1:3">
      <c r="A528" s="120">
        <v>103044650</v>
      </c>
      <c r="B528" s="176" t="s">
        <v>532</v>
      </c>
      <c r="C528" s="96">
        <v>0</v>
      </c>
    </row>
    <row r="529" customHeight="1" spans="1:3">
      <c r="A529" s="120">
        <v>1030447</v>
      </c>
      <c r="B529" s="175" t="s">
        <v>533</v>
      </c>
      <c r="C529" s="96">
        <f>SUM(C530:C537)</f>
        <v>1</v>
      </c>
    </row>
    <row r="530" customHeight="1" spans="1:3">
      <c r="A530" s="120">
        <v>103044709</v>
      </c>
      <c r="B530" s="176" t="s">
        <v>534</v>
      </c>
      <c r="C530" s="96">
        <v>0</v>
      </c>
    </row>
    <row r="531" customHeight="1" spans="1:3">
      <c r="A531" s="120">
        <v>103044712</v>
      </c>
      <c r="B531" s="176" t="s">
        <v>535</v>
      </c>
      <c r="C531" s="96">
        <v>0</v>
      </c>
    </row>
    <row r="532" customHeight="1" spans="1:3">
      <c r="A532" s="120">
        <v>103044713</v>
      </c>
      <c r="B532" s="176" t="s">
        <v>428</v>
      </c>
      <c r="C532" s="96">
        <v>0</v>
      </c>
    </row>
    <row r="533" customHeight="1" spans="1:3">
      <c r="A533" s="120">
        <v>103044715</v>
      </c>
      <c r="B533" s="176" t="s">
        <v>536</v>
      </c>
      <c r="C533" s="96">
        <v>0</v>
      </c>
    </row>
    <row r="534" customHeight="1" spans="1:3">
      <c r="A534" s="120">
        <v>103044730</v>
      </c>
      <c r="B534" s="176" t="s">
        <v>537</v>
      </c>
      <c r="C534" s="96">
        <v>0</v>
      </c>
    </row>
    <row r="535" customHeight="1" spans="1:3">
      <c r="A535" s="120">
        <v>103044731</v>
      </c>
      <c r="B535" s="176" t="s">
        <v>538</v>
      </c>
      <c r="C535" s="96">
        <v>0</v>
      </c>
    </row>
    <row r="536" customHeight="1" spans="1:3">
      <c r="A536" s="120">
        <v>103044733</v>
      </c>
      <c r="B536" s="176" t="s">
        <v>539</v>
      </c>
      <c r="C536" s="96">
        <v>0</v>
      </c>
    </row>
    <row r="537" ht="17.25" customHeight="1" spans="1:3">
      <c r="A537" s="120">
        <v>103044750</v>
      </c>
      <c r="B537" s="176" t="s">
        <v>540</v>
      </c>
      <c r="C537" s="96">
        <v>1</v>
      </c>
    </row>
    <row r="538" customHeight="1" spans="1:3">
      <c r="A538" s="120">
        <v>1030448</v>
      </c>
      <c r="B538" s="175" t="s">
        <v>541</v>
      </c>
      <c r="C538" s="96">
        <f>SUM(C539:C541)</f>
        <v>0</v>
      </c>
    </row>
    <row r="539" customHeight="1" spans="1:3">
      <c r="A539" s="120">
        <v>103044801</v>
      </c>
      <c r="B539" s="176" t="s">
        <v>542</v>
      </c>
      <c r="C539" s="96">
        <v>0</v>
      </c>
    </row>
    <row r="540" customHeight="1" spans="1:3">
      <c r="A540" s="120">
        <v>103044802</v>
      </c>
      <c r="B540" s="176" t="s">
        <v>543</v>
      </c>
      <c r="C540" s="96">
        <v>0</v>
      </c>
    </row>
    <row r="541" customHeight="1" spans="1:3">
      <c r="A541" s="120">
        <v>103044850</v>
      </c>
      <c r="B541" s="176" t="s">
        <v>544</v>
      </c>
      <c r="C541" s="96">
        <v>0</v>
      </c>
    </row>
    <row r="542" customHeight="1" spans="1:3">
      <c r="A542" s="120">
        <v>1030449</v>
      </c>
      <c r="B542" s="175" t="s">
        <v>545</v>
      </c>
      <c r="C542" s="96">
        <f>SUM(C543:C545)</f>
        <v>0</v>
      </c>
    </row>
    <row r="543" customHeight="1" spans="1:3">
      <c r="A543" s="120">
        <v>103044907</v>
      </c>
      <c r="B543" s="176" t="s">
        <v>469</v>
      </c>
      <c r="C543" s="96">
        <v>0</v>
      </c>
    </row>
    <row r="544" customHeight="1" spans="1:3">
      <c r="A544" s="120">
        <v>103044908</v>
      </c>
      <c r="B544" s="176" t="s">
        <v>546</v>
      </c>
      <c r="C544" s="96">
        <v>0</v>
      </c>
    </row>
    <row r="545" customHeight="1" spans="1:3">
      <c r="A545" s="120">
        <v>103044950</v>
      </c>
      <c r="B545" s="176" t="s">
        <v>547</v>
      </c>
      <c r="C545" s="96">
        <v>0</v>
      </c>
    </row>
    <row r="546" customHeight="1" spans="1:3">
      <c r="A546" s="120">
        <v>1030450</v>
      </c>
      <c r="B546" s="175" t="s">
        <v>548</v>
      </c>
      <c r="C546" s="96">
        <f>SUM(C547:C549)</f>
        <v>0</v>
      </c>
    </row>
    <row r="547" customHeight="1" spans="1:3">
      <c r="A547" s="120">
        <v>103045002</v>
      </c>
      <c r="B547" s="176" t="s">
        <v>549</v>
      </c>
      <c r="C547" s="96">
        <v>0</v>
      </c>
    </row>
    <row r="548" customHeight="1" spans="1:3">
      <c r="A548" s="120">
        <v>103045004</v>
      </c>
      <c r="B548" s="176" t="s">
        <v>550</v>
      </c>
      <c r="C548" s="96">
        <v>0</v>
      </c>
    </row>
    <row r="549" customHeight="1" spans="1:3">
      <c r="A549" s="120">
        <v>103045050</v>
      </c>
      <c r="B549" s="176" t="s">
        <v>551</v>
      </c>
      <c r="C549" s="96">
        <v>0</v>
      </c>
    </row>
    <row r="550" customHeight="1" spans="1:3">
      <c r="A550" s="120">
        <v>1030451</v>
      </c>
      <c r="B550" s="175" t="s">
        <v>552</v>
      </c>
      <c r="C550" s="96">
        <f>SUM(C551:C554)</f>
        <v>0</v>
      </c>
    </row>
    <row r="551" customHeight="1" spans="1:3">
      <c r="A551" s="120">
        <v>103045101</v>
      </c>
      <c r="B551" s="176" t="s">
        <v>553</v>
      </c>
      <c r="C551" s="96">
        <v>0</v>
      </c>
    </row>
    <row r="552" customHeight="1" spans="1:3">
      <c r="A552" s="120">
        <v>103045102</v>
      </c>
      <c r="B552" s="176" t="s">
        <v>554</v>
      </c>
      <c r="C552" s="96">
        <v>0</v>
      </c>
    </row>
    <row r="553" customHeight="1" spans="1:3">
      <c r="A553" s="120">
        <v>103045103</v>
      </c>
      <c r="B553" s="176" t="s">
        <v>555</v>
      </c>
      <c r="C553" s="96">
        <v>0</v>
      </c>
    </row>
    <row r="554" customHeight="1" spans="1:3">
      <c r="A554" s="120">
        <v>103045150</v>
      </c>
      <c r="B554" s="176" t="s">
        <v>556</v>
      </c>
      <c r="C554" s="96">
        <v>0</v>
      </c>
    </row>
    <row r="555" customHeight="1" spans="1:3">
      <c r="A555" s="120">
        <v>1030452</v>
      </c>
      <c r="B555" s="175" t="s">
        <v>557</v>
      </c>
      <c r="C555" s="96">
        <f>SUM(C556:C559)</f>
        <v>0</v>
      </c>
    </row>
    <row r="556" customHeight="1" spans="1:3">
      <c r="A556" s="120">
        <v>103045201</v>
      </c>
      <c r="B556" s="176" t="s">
        <v>558</v>
      </c>
      <c r="C556" s="96">
        <v>0</v>
      </c>
    </row>
    <row r="557" customHeight="1" spans="1:3">
      <c r="A557" s="120">
        <v>103045202</v>
      </c>
      <c r="B557" s="176" t="s">
        <v>559</v>
      </c>
      <c r="C557" s="96">
        <v>0</v>
      </c>
    </row>
    <row r="558" customHeight="1" spans="1:3">
      <c r="A558" s="120">
        <v>103045203</v>
      </c>
      <c r="B558" s="176" t="s">
        <v>428</v>
      </c>
      <c r="C558" s="96">
        <v>0</v>
      </c>
    </row>
    <row r="559" customHeight="1" spans="1:3">
      <c r="A559" s="120">
        <v>103045250</v>
      </c>
      <c r="B559" s="176" t="s">
        <v>560</v>
      </c>
      <c r="C559" s="96">
        <v>0</v>
      </c>
    </row>
    <row r="560" customHeight="1" spans="1:3">
      <c r="A560" s="120">
        <v>1030455</v>
      </c>
      <c r="B560" s="175" t="s">
        <v>561</v>
      </c>
      <c r="C560" s="96">
        <f>SUM(C561:C562)</f>
        <v>0</v>
      </c>
    </row>
    <row r="561" customHeight="1" spans="1:3">
      <c r="A561" s="120">
        <v>103045501</v>
      </c>
      <c r="B561" s="176" t="s">
        <v>562</v>
      </c>
      <c r="C561" s="96">
        <v>0</v>
      </c>
    </row>
    <row r="562" customHeight="1" spans="1:3">
      <c r="A562" s="120">
        <v>103045550</v>
      </c>
      <c r="B562" s="176" t="s">
        <v>563</v>
      </c>
      <c r="C562" s="96">
        <v>0</v>
      </c>
    </row>
    <row r="563" customHeight="1" spans="1:3">
      <c r="A563" s="120">
        <v>1030456</v>
      </c>
      <c r="B563" s="175" t="s">
        <v>564</v>
      </c>
      <c r="C563" s="96">
        <f t="shared" ref="C563:C567" si="1">C564</f>
        <v>0</v>
      </c>
    </row>
    <row r="564" customHeight="1" spans="1:3">
      <c r="A564" s="120">
        <v>103045650</v>
      </c>
      <c r="B564" s="176" t="s">
        <v>565</v>
      </c>
      <c r="C564" s="96">
        <v>0</v>
      </c>
    </row>
    <row r="565" customHeight="1" spans="1:3">
      <c r="A565" s="120">
        <v>1030457</v>
      </c>
      <c r="B565" s="175" t="s">
        <v>566</v>
      </c>
      <c r="C565" s="96">
        <f t="shared" si="1"/>
        <v>0</v>
      </c>
    </row>
    <row r="566" customHeight="1" spans="1:3">
      <c r="A566" s="120">
        <v>103045750</v>
      </c>
      <c r="B566" s="176" t="s">
        <v>567</v>
      </c>
      <c r="C566" s="96">
        <v>0</v>
      </c>
    </row>
    <row r="567" customHeight="1" spans="1:3">
      <c r="A567" s="120">
        <v>1030458</v>
      </c>
      <c r="B567" s="175" t="s">
        <v>568</v>
      </c>
      <c r="C567" s="96">
        <f t="shared" si="1"/>
        <v>0</v>
      </c>
    </row>
    <row r="568" customHeight="1" spans="1:3">
      <c r="A568" s="120">
        <v>103045850</v>
      </c>
      <c r="B568" s="176" t="s">
        <v>569</v>
      </c>
      <c r="C568" s="96">
        <v>0</v>
      </c>
    </row>
    <row r="569" customHeight="1" spans="1:3">
      <c r="A569" s="120">
        <v>1030459</v>
      </c>
      <c r="B569" s="175" t="s">
        <v>570</v>
      </c>
      <c r="C569" s="96">
        <f>SUM(C570:C571)</f>
        <v>0</v>
      </c>
    </row>
    <row r="570" customHeight="1" spans="1:3">
      <c r="A570" s="120">
        <v>103045902</v>
      </c>
      <c r="B570" s="176" t="s">
        <v>571</v>
      </c>
      <c r="C570" s="96">
        <v>0</v>
      </c>
    </row>
    <row r="571" customHeight="1" spans="1:3">
      <c r="A571" s="120">
        <v>103045950</v>
      </c>
      <c r="B571" s="176" t="s">
        <v>572</v>
      </c>
      <c r="C571" s="96">
        <v>0</v>
      </c>
    </row>
    <row r="572" customHeight="1" spans="1:3">
      <c r="A572" s="120">
        <v>1030461</v>
      </c>
      <c r="B572" s="175" t="s">
        <v>573</v>
      </c>
      <c r="C572" s="96">
        <f>SUM(C573:C574)</f>
        <v>0</v>
      </c>
    </row>
    <row r="573" customHeight="1" spans="1:3">
      <c r="A573" s="120">
        <v>103046101</v>
      </c>
      <c r="B573" s="176" t="s">
        <v>428</v>
      </c>
      <c r="C573" s="96">
        <v>0</v>
      </c>
    </row>
    <row r="574" customHeight="1" spans="1:3">
      <c r="A574" s="120">
        <v>103046150</v>
      </c>
      <c r="B574" s="176" t="s">
        <v>574</v>
      </c>
      <c r="C574" s="96">
        <v>0</v>
      </c>
    </row>
    <row r="575" customHeight="1" spans="1:3">
      <c r="A575" s="120">
        <v>1030499</v>
      </c>
      <c r="B575" s="175" t="s">
        <v>575</v>
      </c>
      <c r="C575" s="96">
        <f>SUM(C576:C577)</f>
        <v>0</v>
      </c>
    </row>
    <row r="576" customHeight="1" spans="1:3">
      <c r="A576" s="120">
        <v>103049901</v>
      </c>
      <c r="B576" s="176" t="s">
        <v>576</v>
      </c>
      <c r="C576" s="96">
        <v>0</v>
      </c>
    </row>
    <row r="577" customHeight="1" spans="1:3">
      <c r="A577" s="120">
        <v>103049950</v>
      </c>
      <c r="B577" s="176" t="s">
        <v>577</v>
      </c>
      <c r="C577" s="96">
        <v>0</v>
      </c>
    </row>
    <row r="578" customHeight="1" spans="1:3">
      <c r="A578" s="120">
        <v>10305</v>
      </c>
      <c r="B578" s="175" t="s">
        <v>578</v>
      </c>
      <c r="C578" s="96">
        <f>SUM(C579,C607,C612:C613)</f>
        <v>1526</v>
      </c>
    </row>
    <row r="579" customHeight="1" spans="1:3">
      <c r="A579" s="120">
        <v>1030501</v>
      </c>
      <c r="B579" s="175" t="s">
        <v>579</v>
      </c>
      <c r="C579" s="96">
        <f>SUM(C580:C606)</f>
        <v>1526</v>
      </c>
    </row>
    <row r="580" customHeight="1" spans="1:3">
      <c r="A580" s="120">
        <v>103050101</v>
      </c>
      <c r="B580" s="176" t="s">
        <v>580</v>
      </c>
      <c r="C580" s="96">
        <v>261</v>
      </c>
    </row>
    <row r="581" customHeight="1" spans="1:3">
      <c r="A581" s="120">
        <v>103050102</v>
      </c>
      <c r="B581" s="176" t="s">
        <v>581</v>
      </c>
      <c r="C581" s="96">
        <v>0</v>
      </c>
    </row>
    <row r="582" customHeight="1" spans="1:3">
      <c r="A582" s="120">
        <v>103050103</v>
      </c>
      <c r="B582" s="176" t="s">
        <v>582</v>
      </c>
      <c r="C582" s="96">
        <v>0</v>
      </c>
    </row>
    <row r="583" customHeight="1" spans="1:3">
      <c r="A583" s="120">
        <v>103050105</v>
      </c>
      <c r="B583" s="176" t="s">
        <v>583</v>
      </c>
      <c r="C583" s="96">
        <v>0</v>
      </c>
    </row>
    <row r="584" customHeight="1" spans="1:3">
      <c r="A584" s="120">
        <v>103050107</v>
      </c>
      <c r="B584" s="176" t="s">
        <v>584</v>
      </c>
      <c r="C584" s="96">
        <v>0</v>
      </c>
    </row>
    <row r="585" customHeight="1" spans="1:3">
      <c r="A585" s="120">
        <v>103050108</v>
      </c>
      <c r="B585" s="176" t="s">
        <v>585</v>
      </c>
      <c r="C585" s="96">
        <v>0</v>
      </c>
    </row>
    <row r="586" customHeight="1" spans="1:3">
      <c r="A586" s="120">
        <v>103050109</v>
      </c>
      <c r="B586" s="176" t="s">
        <v>586</v>
      </c>
      <c r="C586" s="96">
        <v>6</v>
      </c>
    </row>
    <row r="587" customHeight="1" spans="1:3">
      <c r="A587" s="120">
        <v>103050110</v>
      </c>
      <c r="B587" s="176" t="s">
        <v>587</v>
      </c>
      <c r="C587" s="96">
        <v>51</v>
      </c>
    </row>
    <row r="588" customHeight="1" spans="1:3">
      <c r="A588" s="120">
        <v>103050111</v>
      </c>
      <c r="B588" s="176" t="s">
        <v>588</v>
      </c>
      <c r="C588" s="96">
        <v>0</v>
      </c>
    </row>
    <row r="589" customHeight="1" spans="1:3">
      <c r="A589" s="120">
        <v>103050112</v>
      </c>
      <c r="B589" s="176" t="s">
        <v>589</v>
      </c>
      <c r="C589" s="96">
        <v>0</v>
      </c>
    </row>
    <row r="590" customHeight="1" spans="1:3">
      <c r="A590" s="120">
        <v>103050113</v>
      </c>
      <c r="B590" s="176" t="s">
        <v>590</v>
      </c>
      <c r="C590" s="96">
        <v>0</v>
      </c>
    </row>
    <row r="591" customHeight="1" spans="1:3">
      <c r="A591" s="120">
        <v>103050114</v>
      </c>
      <c r="B591" s="176" t="s">
        <v>591</v>
      </c>
      <c r="C591" s="96">
        <v>632</v>
      </c>
    </row>
    <row r="592" customHeight="1" spans="1:3">
      <c r="A592" s="120">
        <v>103050115</v>
      </c>
      <c r="B592" s="176" t="s">
        <v>592</v>
      </c>
      <c r="C592" s="96">
        <v>0</v>
      </c>
    </row>
    <row r="593" customHeight="1" spans="1:3">
      <c r="A593" s="120">
        <v>103050116</v>
      </c>
      <c r="B593" s="176" t="s">
        <v>593</v>
      </c>
      <c r="C593" s="96">
        <v>6</v>
      </c>
    </row>
    <row r="594" customHeight="1" spans="1:3">
      <c r="A594" s="120">
        <v>103050117</v>
      </c>
      <c r="B594" s="176" t="s">
        <v>594</v>
      </c>
      <c r="C594" s="96">
        <v>0</v>
      </c>
    </row>
    <row r="595" customHeight="1" spans="1:3">
      <c r="A595" s="120">
        <v>103050119</v>
      </c>
      <c r="B595" s="176" t="s">
        <v>595</v>
      </c>
      <c r="C595" s="96">
        <v>0</v>
      </c>
    </row>
    <row r="596" customHeight="1" spans="1:3">
      <c r="A596" s="120">
        <v>103050120</v>
      </c>
      <c r="B596" s="176" t="s">
        <v>596</v>
      </c>
      <c r="C596" s="96">
        <v>0</v>
      </c>
    </row>
    <row r="597" customHeight="1" spans="1:3">
      <c r="A597" s="120">
        <v>103050121</v>
      </c>
      <c r="B597" s="176" t="s">
        <v>597</v>
      </c>
      <c r="C597" s="96">
        <v>0</v>
      </c>
    </row>
    <row r="598" customHeight="1" spans="1:3">
      <c r="A598" s="120">
        <v>103050122</v>
      </c>
      <c r="B598" s="176" t="s">
        <v>598</v>
      </c>
      <c r="C598" s="96">
        <v>0</v>
      </c>
    </row>
    <row r="599" customHeight="1" spans="1:3">
      <c r="A599" s="120">
        <v>103050123</v>
      </c>
      <c r="B599" s="176" t="s">
        <v>599</v>
      </c>
      <c r="C599" s="96">
        <v>153</v>
      </c>
    </row>
    <row r="600" customHeight="1" spans="1:3">
      <c r="A600" s="120">
        <v>103050124</v>
      </c>
      <c r="B600" s="176" t="s">
        <v>600</v>
      </c>
      <c r="C600" s="96">
        <v>0</v>
      </c>
    </row>
    <row r="601" customHeight="1" spans="1:3">
      <c r="A601" s="120">
        <v>103050125</v>
      </c>
      <c r="B601" s="176" t="s">
        <v>601</v>
      </c>
      <c r="C601" s="96">
        <v>0</v>
      </c>
    </row>
    <row r="602" customHeight="1" spans="1:3">
      <c r="A602" s="120">
        <v>103050126</v>
      </c>
      <c r="B602" s="176" t="s">
        <v>602</v>
      </c>
      <c r="C602" s="96">
        <v>0</v>
      </c>
    </row>
    <row r="603" customHeight="1" spans="1:3">
      <c r="A603" s="120">
        <v>103050127</v>
      </c>
      <c r="B603" s="176" t="s">
        <v>603</v>
      </c>
      <c r="C603" s="96">
        <v>0</v>
      </c>
    </row>
    <row r="604" customHeight="1" spans="1:3">
      <c r="A604" s="120">
        <v>103050128</v>
      </c>
      <c r="B604" s="176" t="s">
        <v>604</v>
      </c>
      <c r="C604" s="96">
        <v>0</v>
      </c>
    </row>
    <row r="605" customHeight="1" spans="1:3">
      <c r="A605" s="120">
        <v>103050129</v>
      </c>
      <c r="B605" s="176" t="s">
        <v>605</v>
      </c>
      <c r="C605" s="96">
        <v>0</v>
      </c>
    </row>
    <row r="606" customHeight="1" spans="1:3">
      <c r="A606" s="120">
        <v>103050199</v>
      </c>
      <c r="B606" s="176" t="s">
        <v>606</v>
      </c>
      <c r="C606" s="96">
        <v>417</v>
      </c>
    </row>
    <row r="607" customHeight="1" spans="1:3">
      <c r="A607" s="120">
        <v>1030502</v>
      </c>
      <c r="B607" s="175" t="s">
        <v>607</v>
      </c>
      <c r="C607" s="96">
        <f>SUM(C608:C611)</f>
        <v>0</v>
      </c>
    </row>
    <row r="608" customHeight="1" spans="1:3">
      <c r="A608" s="120">
        <v>103050201</v>
      </c>
      <c r="B608" s="176" t="s">
        <v>608</v>
      </c>
      <c r="C608" s="96">
        <v>0</v>
      </c>
    </row>
    <row r="609" customHeight="1" spans="1:3">
      <c r="A609" s="120">
        <v>103050202</v>
      </c>
      <c r="B609" s="176" t="s">
        <v>609</v>
      </c>
      <c r="C609" s="96">
        <v>0</v>
      </c>
    </row>
    <row r="610" customHeight="1" spans="1:3">
      <c r="A610" s="120">
        <v>103050203</v>
      </c>
      <c r="B610" s="176" t="s">
        <v>610</v>
      </c>
      <c r="C610" s="96">
        <v>0</v>
      </c>
    </row>
    <row r="611" customHeight="1" spans="1:3">
      <c r="A611" s="120">
        <v>103050299</v>
      </c>
      <c r="B611" s="176" t="s">
        <v>611</v>
      </c>
      <c r="C611" s="96">
        <v>0</v>
      </c>
    </row>
    <row r="612" customHeight="1" spans="1:3">
      <c r="A612" s="120">
        <v>1030503</v>
      </c>
      <c r="B612" s="175" t="s">
        <v>612</v>
      </c>
      <c r="C612" s="96">
        <v>0</v>
      </c>
    </row>
    <row r="613" customHeight="1" spans="1:3">
      <c r="A613" s="120">
        <v>1030509</v>
      </c>
      <c r="B613" s="175" t="s">
        <v>613</v>
      </c>
      <c r="C613" s="96">
        <v>0</v>
      </c>
    </row>
    <row r="614" customHeight="1" spans="1:3">
      <c r="A614" s="120">
        <v>10306</v>
      </c>
      <c r="B614" s="175" t="s">
        <v>614</v>
      </c>
      <c r="C614" s="96">
        <f>SUM(C615,C619,C622,C624,C626,C627,C631,C632)</f>
        <v>0</v>
      </c>
    </row>
    <row r="615" customHeight="1" spans="1:3">
      <c r="A615" s="120">
        <v>1030601</v>
      </c>
      <c r="B615" s="175" t="s">
        <v>615</v>
      </c>
      <c r="C615" s="96">
        <f>SUM(C616:C618)</f>
        <v>0</v>
      </c>
    </row>
    <row r="616" customHeight="1" spans="1:3">
      <c r="A616" s="120">
        <v>103060101</v>
      </c>
      <c r="B616" s="176" t="s">
        <v>616</v>
      </c>
      <c r="C616" s="96">
        <v>0</v>
      </c>
    </row>
    <row r="617" customHeight="1" spans="1:3">
      <c r="A617" s="120">
        <v>103060102</v>
      </c>
      <c r="B617" s="176" t="s">
        <v>617</v>
      </c>
      <c r="C617" s="96">
        <v>0</v>
      </c>
    </row>
    <row r="618" customHeight="1" spans="1:3">
      <c r="A618" s="120">
        <v>103060199</v>
      </c>
      <c r="B618" s="176" t="s">
        <v>618</v>
      </c>
      <c r="C618" s="96">
        <v>0</v>
      </c>
    </row>
    <row r="619" customHeight="1" spans="1:3">
      <c r="A619" s="120">
        <v>1030602</v>
      </c>
      <c r="B619" s="175" t="s">
        <v>619</v>
      </c>
      <c r="C619" s="96">
        <f>SUM(C620:C621)</f>
        <v>0</v>
      </c>
    </row>
    <row r="620" customHeight="1" spans="1:3">
      <c r="A620" s="120">
        <v>103060201</v>
      </c>
      <c r="B620" s="176" t="s">
        <v>620</v>
      </c>
      <c r="C620" s="96">
        <v>0</v>
      </c>
    </row>
    <row r="621" customHeight="1" spans="1:3">
      <c r="A621" s="120">
        <v>103060299</v>
      </c>
      <c r="B621" s="176" t="s">
        <v>621</v>
      </c>
      <c r="C621" s="96">
        <v>0</v>
      </c>
    </row>
    <row r="622" customHeight="1" spans="1:3">
      <c r="A622" s="120">
        <v>1030603</v>
      </c>
      <c r="B622" s="175" t="s">
        <v>622</v>
      </c>
      <c r="C622" s="96">
        <f>C623</f>
        <v>0</v>
      </c>
    </row>
    <row r="623" customHeight="1" spans="1:3">
      <c r="A623" s="120">
        <v>103060399</v>
      </c>
      <c r="B623" s="176" t="s">
        <v>623</v>
      </c>
      <c r="C623" s="96">
        <v>0</v>
      </c>
    </row>
    <row r="624" customHeight="1" spans="1:3">
      <c r="A624" s="120">
        <v>1030604</v>
      </c>
      <c r="B624" s="175" t="s">
        <v>624</v>
      </c>
      <c r="C624" s="96">
        <f>C625</f>
        <v>0</v>
      </c>
    </row>
    <row r="625" customHeight="1" spans="1:3">
      <c r="A625" s="120">
        <v>103060499</v>
      </c>
      <c r="B625" s="176" t="s">
        <v>625</v>
      </c>
      <c r="C625" s="96">
        <v>0</v>
      </c>
    </row>
    <row r="626" customHeight="1" spans="1:3">
      <c r="A626" s="120">
        <v>1030605</v>
      </c>
      <c r="B626" s="175" t="s">
        <v>626</v>
      </c>
      <c r="C626" s="96">
        <v>0</v>
      </c>
    </row>
    <row r="627" customHeight="1" spans="1:3">
      <c r="A627" s="120">
        <v>1030606</v>
      </c>
      <c r="B627" s="175" t="s">
        <v>627</v>
      </c>
      <c r="C627" s="96">
        <f>SUM(C628:C630)</f>
        <v>0</v>
      </c>
    </row>
    <row r="628" customHeight="1" spans="1:3">
      <c r="A628" s="120">
        <v>103060601</v>
      </c>
      <c r="B628" s="176" t="s">
        <v>628</v>
      </c>
      <c r="C628" s="96">
        <v>0</v>
      </c>
    </row>
    <row r="629" customHeight="1" spans="1:3">
      <c r="A629" s="120">
        <v>103060602</v>
      </c>
      <c r="B629" s="176" t="s">
        <v>629</v>
      </c>
      <c r="C629" s="96">
        <v>0</v>
      </c>
    </row>
    <row r="630" customHeight="1" spans="1:3">
      <c r="A630" s="120">
        <v>103060699</v>
      </c>
      <c r="B630" s="176" t="s">
        <v>630</v>
      </c>
      <c r="C630" s="96">
        <v>0</v>
      </c>
    </row>
    <row r="631" customHeight="1" spans="1:3">
      <c r="A631" s="120">
        <v>1030607</v>
      </c>
      <c r="B631" s="175" t="s">
        <v>631</v>
      </c>
      <c r="C631" s="96">
        <v>0</v>
      </c>
    </row>
    <row r="632" customHeight="1" spans="1:3">
      <c r="A632" s="120">
        <v>1030699</v>
      </c>
      <c r="B632" s="175" t="s">
        <v>632</v>
      </c>
      <c r="C632" s="96">
        <v>0</v>
      </c>
    </row>
    <row r="633" customHeight="1" spans="1:3">
      <c r="A633" s="120">
        <v>10307</v>
      </c>
      <c r="B633" s="175" t="s">
        <v>633</v>
      </c>
      <c r="C633" s="96">
        <f>SUM(C634,C637,C644:C646,C651,C657:C658,C661,C662,C665:C668,C673:C677,C680:C681,C685)</f>
        <v>11964</v>
      </c>
    </row>
    <row r="634" customHeight="1" spans="1:3">
      <c r="A634" s="120">
        <v>1030701</v>
      </c>
      <c r="B634" s="175" t="s">
        <v>634</v>
      </c>
      <c r="C634" s="96">
        <f>SUM(C635:C636)</f>
        <v>0</v>
      </c>
    </row>
    <row r="635" customHeight="1" spans="1:3">
      <c r="A635" s="120">
        <v>103070101</v>
      </c>
      <c r="B635" s="176" t="s">
        <v>635</v>
      </c>
      <c r="C635" s="96">
        <v>0</v>
      </c>
    </row>
    <row r="636" customHeight="1" spans="1:3">
      <c r="A636" s="120">
        <v>103070102</v>
      </c>
      <c r="B636" s="176" t="s">
        <v>636</v>
      </c>
      <c r="C636" s="96">
        <v>0</v>
      </c>
    </row>
    <row r="637" customHeight="1" spans="1:3">
      <c r="A637" s="120">
        <v>1030702</v>
      </c>
      <c r="B637" s="175" t="s">
        <v>637</v>
      </c>
      <c r="C637" s="96">
        <f>SUM(C638:C643)</f>
        <v>0</v>
      </c>
    </row>
    <row r="638" customHeight="1" spans="1:3">
      <c r="A638" s="120">
        <v>103070201</v>
      </c>
      <c r="B638" s="176" t="s">
        <v>638</v>
      </c>
      <c r="C638" s="96">
        <v>0</v>
      </c>
    </row>
    <row r="639" customHeight="1" spans="1:3">
      <c r="A639" s="120">
        <v>103070202</v>
      </c>
      <c r="B639" s="176" t="s">
        <v>639</v>
      </c>
      <c r="C639" s="96">
        <v>0</v>
      </c>
    </row>
    <row r="640" customHeight="1" spans="1:3">
      <c r="A640" s="120">
        <v>103070203</v>
      </c>
      <c r="B640" s="176" t="s">
        <v>640</v>
      </c>
      <c r="C640" s="96">
        <v>0</v>
      </c>
    </row>
    <row r="641" customHeight="1" spans="1:3">
      <c r="A641" s="120">
        <v>103070204</v>
      </c>
      <c r="B641" s="176" t="s">
        <v>641</v>
      </c>
      <c r="C641" s="96">
        <v>0</v>
      </c>
    </row>
    <row r="642" customHeight="1" spans="1:3">
      <c r="A642" s="120">
        <v>103070205</v>
      </c>
      <c r="B642" s="176" t="s">
        <v>642</v>
      </c>
      <c r="C642" s="96">
        <v>0</v>
      </c>
    </row>
    <row r="643" customHeight="1" spans="1:3">
      <c r="A643" s="120">
        <v>103070206</v>
      </c>
      <c r="B643" s="176" t="s">
        <v>643</v>
      </c>
      <c r="C643" s="96">
        <v>0</v>
      </c>
    </row>
    <row r="644" customHeight="1" spans="1:3">
      <c r="A644" s="120">
        <v>1030703</v>
      </c>
      <c r="B644" s="175" t="s">
        <v>644</v>
      </c>
      <c r="C644" s="96">
        <v>0</v>
      </c>
    </row>
    <row r="645" customHeight="1" spans="1:3">
      <c r="A645" s="120">
        <v>1030704</v>
      </c>
      <c r="B645" s="175" t="s">
        <v>645</v>
      </c>
      <c r="C645" s="96">
        <v>0</v>
      </c>
    </row>
    <row r="646" customHeight="1" spans="1:3">
      <c r="A646" s="120">
        <v>1030705</v>
      </c>
      <c r="B646" s="175" t="s">
        <v>646</v>
      </c>
      <c r="C646" s="96">
        <f>SUM(C647:C650)</f>
        <v>232</v>
      </c>
    </row>
    <row r="647" customHeight="1" spans="1:3">
      <c r="A647" s="120">
        <v>103070501</v>
      </c>
      <c r="B647" s="176" t="s">
        <v>647</v>
      </c>
      <c r="C647" s="96">
        <v>37</v>
      </c>
    </row>
    <row r="648" ht="17.25" customHeight="1" spans="1:3">
      <c r="A648" s="120">
        <v>103070502</v>
      </c>
      <c r="B648" s="176" t="s">
        <v>648</v>
      </c>
      <c r="C648" s="96">
        <v>0</v>
      </c>
    </row>
    <row r="649" customHeight="1" spans="1:3">
      <c r="A649" s="120">
        <v>103070503</v>
      </c>
      <c r="B649" s="176" t="s">
        <v>649</v>
      </c>
      <c r="C649" s="96">
        <v>0</v>
      </c>
    </row>
    <row r="650" customHeight="1" spans="1:3">
      <c r="A650" s="120">
        <v>103070599</v>
      </c>
      <c r="B650" s="176" t="s">
        <v>650</v>
      </c>
      <c r="C650" s="96">
        <v>195</v>
      </c>
    </row>
    <row r="651" customHeight="1" spans="1:3">
      <c r="A651" s="120">
        <v>1030706</v>
      </c>
      <c r="B651" s="175" t="s">
        <v>651</v>
      </c>
      <c r="C651" s="96">
        <f>SUM(C652:C656)</f>
        <v>597</v>
      </c>
    </row>
    <row r="652" customHeight="1" spans="1:3">
      <c r="A652" s="120">
        <v>103070601</v>
      </c>
      <c r="B652" s="176" t="s">
        <v>652</v>
      </c>
      <c r="C652" s="96">
        <v>597</v>
      </c>
    </row>
    <row r="653" customHeight="1" spans="1:3">
      <c r="A653" s="120">
        <v>103070602</v>
      </c>
      <c r="B653" s="176" t="s">
        <v>653</v>
      </c>
      <c r="C653" s="96">
        <v>0</v>
      </c>
    </row>
    <row r="654" customHeight="1" spans="1:3">
      <c r="A654" s="120">
        <v>103070603</v>
      </c>
      <c r="B654" s="176" t="s">
        <v>654</v>
      </c>
      <c r="C654" s="96">
        <v>0</v>
      </c>
    </row>
    <row r="655" customHeight="1" spans="1:3">
      <c r="A655" s="120">
        <v>103070604</v>
      </c>
      <c r="B655" s="176" t="s">
        <v>655</v>
      </c>
      <c r="C655" s="96">
        <v>0</v>
      </c>
    </row>
    <row r="656" customHeight="1" spans="1:3">
      <c r="A656" s="120">
        <v>103070699</v>
      </c>
      <c r="B656" s="176" t="s">
        <v>656</v>
      </c>
      <c r="C656" s="96">
        <v>0</v>
      </c>
    </row>
    <row r="657" customHeight="1" spans="1:3">
      <c r="A657" s="120">
        <v>1030707</v>
      </c>
      <c r="B657" s="175" t="s">
        <v>657</v>
      </c>
      <c r="C657" s="96">
        <v>0</v>
      </c>
    </row>
    <row r="658" customHeight="1" spans="1:3">
      <c r="A658" s="120">
        <v>1030708</v>
      </c>
      <c r="B658" s="175" t="s">
        <v>658</v>
      </c>
      <c r="C658" s="96">
        <f>SUM(C659:C660)</f>
        <v>0</v>
      </c>
    </row>
    <row r="659" customHeight="1" spans="1:3">
      <c r="A659" s="120">
        <v>103070801</v>
      </c>
      <c r="B659" s="176" t="s">
        <v>659</v>
      </c>
      <c r="C659" s="96">
        <v>0</v>
      </c>
    </row>
    <row r="660" customHeight="1" spans="1:3">
      <c r="A660" s="120">
        <v>103070802</v>
      </c>
      <c r="B660" s="176" t="s">
        <v>660</v>
      </c>
      <c r="C660" s="96">
        <v>0</v>
      </c>
    </row>
    <row r="661" customHeight="1" spans="1:3">
      <c r="A661" s="120">
        <v>1030709</v>
      </c>
      <c r="B661" s="175" t="s">
        <v>661</v>
      </c>
      <c r="C661" s="96">
        <v>0</v>
      </c>
    </row>
    <row r="662" customHeight="1" spans="1:3">
      <c r="A662" s="120">
        <v>1030710</v>
      </c>
      <c r="B662" s="175" t="s">
        <v>662</v>
      </c>
      <c r="C662" s="96">
        <f>SUM(C663:C664)</f>
        <v>0</v>
      </c>
    </row>
    <row r="663" customHeight="1" spans="1:3">
      <c r="A663" s="120">
        <v>103071001</v>
      </c>
      <c r="B663" s="176" t="s">
        <v>663</v>
      </c>
      <c r="C663" s="96">
        <v>0</v>
      </c>
    </row>
    <row r="664" customHeight="1" spans="1:3">
      <c r="A664" s="120">
        <v>103071002</v>
      </c>
      <c r="B664" s="176" t="s">
        <v>664</v>
      </c>
      <c r="C664" s="96">
        <v>0</v>
      </c>
    </row>
    <row r="665" customHeight="1" spans="1:3">
      <c r="A665" s="120">
        <v>1030711</v>
      </c>
      <c r="B665" s="175" t="s">
        <v>665</v>
      </c>
      <c r="C665" s="96">
        <v>0</v>
      </c>
    </row>
    <row r="666" customHeight="1" spans="1:3">
      <c r="A666" s="120">
        <v>1030712</v>
      </c>
      <c r="B666" s="175" t="s">
        <v>666</v>
      </c>
      <c r="C666" s="96">
        <v>0</v>
      </c>
    </row>
    <row r="667" customHeight="1" spans="1:3">
      <c r="A667" s="120">
        <v>1030713</v>
      </c>
      <c r="B667" s="175" t="s">
        <v>667</v>
      </c>
      <c r="C667" s="96">
        <v>0</v>
      </c>
    </row>
    <row r="668" customHeight="1" spans="1:3">
      <c r="A668" s="120">
        <v>1030714</v>
      </c>
      <c r="B668" s="175" t="s">
        <v>668</v>
      </c>
      <c r="C668" s="96">
        <f>SUM(C669:C672)</f>
        <v>10100</v>
      </c>
    </row>
    <row r="669" customHeight="1" spans="1:3">
      <c r="A669" s="120">
        <v>103071401</v>
      </c>
      <c r="B669" s="176" t="s">
        <v>669</v>
      </c>
      <c r="C669" s="96">
        <v>0</v>
      </c>
    </row>
    <row r="670" customHeight="1" spans="1:3">
      <c r="A670" s="120">
        <v>103071402</v>
      </c>
      <c r="B670" s="176" t="s">
        <v>670</v>
      </c>
      <c r="C670" s="96">
        <v>0</v>
      </c>
    </row>
    <row r="671" customHeight="1" spans="1:3">
      <c r="A671" s="120">
        <v>103071404</v>
      </c>
      <c r="B671" s="176" t="s">
        <v>671</v>
      </c>
      <c r="C671" s="96">
        <v>10099</v>
      </c>
    </row>
    <row r="672" customHeight="1" spans="1:3">
      <c r="A672" s="120">
        <v>103071405</v>
      </c>
      <c r="B672" s="176" t="s">
        <v>672</v>
      </c>
      <c r="C672" s="96">
        <v>1</v>
      </c>
    </row>
    <row r="673" customHeight="1" spans="1:3">
      <c r="A673" s="120">
        <v>1030715</v>
      </c>
      <c r="B673" s="175" t="s">
        <v>673</v>
      </c>
      <c r="C673" s="96">
        <v>56</v>
      </c>
    </row>
    <row r="674" customHeight="1" spans="1:3">
      <c r="A674" s="120">
        <v>1030716</v>
      </c>
      <c r="B674" s="175" t="s">
        <v>674</v>
      </c>
      <c r="C674" s="96">
        <v>0</v>
      </c>
    </row>
    <row r="675" customHeight="1" spans="1:3">
      <c r="A675" s="120">
        <v>1030717</v>
      </c>
      <c r="B675" s="175" t="s">
        <v>675</v>
      </c>
      <c r="C675" s="96">
        <v>0</v>
      </c>
    </row>
    <row r="676" customHeight="1" spans="1:3">
      <c r="A676" s="120">
        <v>1030718</v>
      </c>
      <c r="B676" s="175" t="s">
        <v>676</v>
      </c>
      <c r="C676" s="96">
        <v>0</v>
      </c>
    </row>
    <row r="677" customHeight="1" spans="1:3">
      <c r="A677" s="120">
        <v>1030719</v>
      </c>
      <c r="B677" s="175" t="s">
        <v>677</v>
      </c>
      <c r="C677" s="96">
        <f>SUM(C678:C679)</f>
        <v>154</v>
      </c>
    </row>
    <row r="678" customHeight="1" spans="1:3">
      <c r="A678" s="120">
        <v>103071901</v>
      </c>
      <c r="B678" s="176" t="s">
        <v>678</v>
      </c>
      <c r="C678" s="96">
        <v>0</v>
      </c>
    </row>
    <row r="679" customHeight="1" spans="1:3">
      <c r="A679" s="120">
        <v>103071999</v>
      </c>
      <c r="B679" s="176" t="s">
        <v>679</v>
      </c>
      <c r="C679" s="96">
        <v>154</v>
      </c>
    </row>
    <row r="680" customHeight="1" spans="1:3">
      <c r="A680" s="120">
        <v>1030720</v>
      </c>
      <c r="B680" s="175" t="s">
        <v>680</v>
      </c>
      <c r="C680" s="96">
        <v>0</v>
      </c>
    </row>
    <row r="681" customHeight="1" spans="1:3">
      <c r="A681" s="120">
        <v>1030721</v>
      </c>
      <c r="B681" s="175" t="s">
        <v>681</v>
      </c>
      <c r="C681" s="96">
        <f>SUM(C682:C684)</f>
        <v>0</v>
      </c>
    </row>
    <row r="682" customHeight="1" spans="1:3">
      <c r="A682" s="120">
        <v>103072101</v>
      </c>
      <c r="B682" s="176" t="s">
        <v>682</v>
      </c>
      <c r="C682" s="96">
        <v>0</v>
      </c>
    </row>
    <row r="683" customHeight="1" spans="1:3">
      <c r="A683" s="120">
        <v>103072102</v>
      </c>
      <c r="B683" s="176" t="s">
        <v>683</v>
      </c>
      <c r="C683" s="96">
        <v>0</v>
      </c>
    </row>
    <row r="684" customHeight="1" spans="1:3">
      <c r="A684" s="120">
        <v>103072199</v>
      </c>
      <c r="B684" s="176" t="s">
        <v>684</v>
      </c>
      <c r="C684" s="96">
        <v>0</v>
      </c>
    </row>
    <row r="685" customHeight="1" spans="1:3">
      <c r="A685" s="120">
        <v>1030799</v>
      </c>
      <c r="B685" s="175" t="s">
        <v>685</v>
      </c>
      <c r="C685" s="96">
        <v>825</v>
      </c>
    </row>
    <row r="686" customHeight="1" spans="1:3">
      <c r="A686" s="120">
        <v>10308</v>
      </c>
      <c r="B686" s="175" t="s">
        <v>686</v>
      </c>
      <c r="C686" s="96">
        <f>SUM(C687:C688)</f>
        <v>0</v>
      </c>
    </row>
    <row r="687" customHeight="1" spans="1:3">
      <c r="A687" s="120">
        <v>1030801</v>
      </c>
      <c r="B687" s="175" t="s">
        <v>687</v>
      </c>
      <c r="C687" s="96">
        <v>0</v>
      </c>
    </row>
    <row r="688" customHeight="1" spans="1:3">
      <c r="A688" s="120">
        <v>1030802</v>
      </c>
      <c r="B688" s="175" t="s">
        <v>688</v>
      </c>
      <c r="C688" s="96">
        <v>0</v>
      </c>
    </row>
    <row r="689" customHeight="1" spans="1:3">
      <c r="A689" s="120">
        <v>10309</v>
      </c>
      <c r="B689" s="175" t="s">
        <v>689</v>
      </c>
      <c r="C689" s="96">
        <f>SUM(C690:C694)</f>
        <v>141</v>
      </c>
    </row>
    <row r="690" customHeight="1" spans="1:3">
      <c r="A690" s="120">
        <v>1030901</v>
      </c>
      <c r="B690" s="175" t="s">
        <v>690</v>
      </c>
      <c r="C690" s="96">
        <v>0</v>
      </c>
    </row>
    <row r="691" customHeight="1" spans="1:3">
      <c r="A691" s="120">
        <v>1030902</v>
      </c>
      <c r="B691" s="175" t="s">
        <v>691</v>
      </c>
      <c r="C691" s="96">
        <v>0</v>
      </c>
    </row>
    <row r="692" customHeight="1" spans="1:3">
      <c r="A692" s="120">
        <v>1030903</v>
      </c>
      <c r="B692" s="175" t="s">
        <v>692</v>
      </c>
      <c r="C692" s="96">
        <v>141</v>
      </c>
    </row>
    <row r="693" customHeight="1" spans="1:3">
      <c r="A693" s="120">
        <v>1030904</v>
      </c>
      <c r="B693" s="175" t="s">
        <v>693</v>
      </c>
      <c r="C693" s="96">
        <v>0</v>
      </c>
    </row>
    <row r="694" customHeight="1" spans="1:3">
      <c r="A694" s="120">
        <v>1030999</v>
      </c>
      <c r="B694" s="175" t="s">
        <v>694</v>
      </c>
      <c r="C694" s="96">
        <v>0</v>
      </c>
    </row>
    <row r="695" customHeight="1" spans="1:3">
      <c r="A695" s="120">
        <v>10399</v>
      </c>
      <c r="B695" s="175" t="s">
        <v>695</v>
      </c>
      <c r="C695" s="96">
        <f>SUM(C696:C703)</f>
        <v>4</v>
      </c>
    </row>
    <row r="696" customHeight="1" spans="1:3">
      <c r="A696" s="120">
        <v>1039904</v>
      </c>
      <c r="B696" s="175" t="s">
        <v>696</v>
      </c>
      <c r="C696" s="96">
        <v>0</v>
      </c>
    </row>
    <row r="697" customHeight="1" spans="1:3">
      <c r="A697" s="120">
        <v>1039907</v>
      </c>
      <c r="B697" s="175" t="s">
        <v>697</v>
      </c>
      <c r="C697" s="96">
        <v>0</v>
      </c>
    </row>
    <row r="698" customHeight="1" spans="1:3">
      <c r="A698" s="120">
        <v>1039908</v>
      </c>
      <c r="B698" s="175" t="s">
        <v>698</v>
      </c>
      <c r="C698" s="96">
        <v>0</v>
      </c>
    </row>
    <row r="699" customHeight="1" spans="1:3">
      <c r="A699" s="120">
        <v>1039912</v>
      </c>
      <c r="B699" s="175" t="s">
        <v>699</v>
      </c>
      <c r="C699" s="96">
        <v>0</v>
      </c>
    </row>
    <row r="700" customHeight="1" spans="1:3">
      <c r="A700" s="120">
        <v>1039913</v>
      </c>
      <c r="B700" s="175" t="s">
        <v>700</v>
      </c>
      <c r="C700" s="100">
        <v>0</v>
      </c>
    </row>
    <row r="701" customHeight="1" spans="1:3">
      <c r="A701" s="120">
        <v>1039914</v>
      </c>
      <c r="B701" s="175" t="s">
        <v>701</v>
      </c>
      <c r="C701" s="96">
        <v>0</v>
      </c>
    </row>
    <row r="702" customHeight="1" spans="1:3">
      <c r="A702" s="120">
        <v>1039915</v>
      </c>
      <c r="B702" s="175" t="s">
        <v>702</v>
      </c>
      <c r="C702" s="103">
        <v>4</v>
      </c>
    </row>
    <row r="703" customHeight="1" spans="1:3">
      <c r="A703" s="120">
        <v>1039999</v>
      </c>
      <c r="B703" s="175" t="s">
        <v>703</v>
      </c>
      <c r="C703" s="96">
        <v>0</v>
      </c>
    </row>
  </sheetData>
  <mergeCells count="2">
    <mergeCell ref="A1:C1"/>
    <mergeCell ref="A2:C2"/>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1" sqref="$A1:$XFD1048576"/>
    </sheetView>
  </sheetViews>
  <sheetFormatPr defaultColWidth="12.1833333333333" defaultRowHeight="15.5" customHeight="1" outlineLevelCol="3"/>
  <cols>
    <col min="1" max="1" width="34.2666666666667" style="64" customWidth="1"/>
    <col min="2" max="2" width="26" style="64" customWidth="1"/>
    <col min="3" max="3" width="34.2666666666667" style="64" customWidth="1"/>
    <col min="4" max="4" width="26" style="64" customWidth="1"/>
    <col min="5" max="256" width="12.1833333333333" style="64" customWidth="1"/>
    <col min="257" max="16384" width="12.1833333333333" style="64"/>
  </cols>
  <sheetData>
    <row r="1" ht="34" customHeight="1" spans="1:4">
      <c r="A1" s="91" t="s">
        <v>2479</v>
      </c>
      <c r="B1" s="91"/>
      <c r="C1" s="91"/>
      <c r="D1" s="91"/>
    </row>
    <row r="2" ht="17" customHeight="1" spans="1:4">
      <c r="A2" s="92" t="s">
        <v>705</v>
      </c>
      <c r="B2" s="92"/>
      <c r="C2" s="92"/>
      <c r="D2" s="92"/>
    </row>
    <row r="3" ht="17" customHeight="1" spans="1:4">
      <c r="A3" s="93" t="s">
        <v>1809</v>
      </c>
      <c r="B3" s="93" t="s">
        <v>36</v>
      </c>
      <c r="C3" s="93" t="s">
        <v>1809</v>
      </c>
      <c r="D3" s="93" t="s">
        <v>36</v>
      </c>
    </row>
    <row r="4" ht="17" customHeight="1" spans="1:4">
      <c r="A4" s="97" t="s">
        <v>2358</v>
      </c>
      <c r="B4" s="96">
        <f>'[1]L14'!E5</f>
        <v>0</v>
      </c>
      <c r="C4" s="97" t="s">
        <v>2359</v>
      </c>
      <c r="D4" s="96">
        <f>'[1]L14'!J5</f>
        <v>2</v>
      </c>
    </row>
    <row r="5" ht="17" customHeight="1" spans="1:4">
      <c r="A5" s="97" t="s">
        <v>2480</v>
      </c>
      <c r="B5" s="96">
        <v>12</v>
      </c>
      <c r="C5" s="97" t="s">
        <v>2481</v>
      </c>
      <c r="D5" s="96">
        <v>0</v>
      </c>
    </row>
    <row r="6" ht="17" customHeight="1" spans="1:4">
      <c r="A6" s="97" t="s">
        <v>2482</v>
      </c>
      <c r="B6" s="96">
        <v>0</v>
      </c>
      <c r="C6" s="97" t="s">
        <v>2483</v>
      </c>
      <c r="D6" s="96">
        <v>0</v>
      </c>
    </row>
    <row r="7" ht="17" customHeight="1" spans="1:4">
      <c r="A7" s="97" t="s">
        <v>2484</v>
      </c>
      <c r="B7" s="96">
        <v>4</v>
      </c>
      <c r="C7" s="97" t="s">
        <v>2485</v>
      </c>
      <c r="D7" s="96">
        <v>0</v>
      </c>
    </row>
    <row r="8" ht="17" customHeight="1" spans="1:4">
      <c r="A8" s="97" t="s">
        <v>2486</v>
      </c>
      <c r="B8" s="96">
        <v>0</v>
      </c>
      <c r="C8" s="97" t="s">
        <v>2487</v>
      </c>
      <c r="D8" s="96">
        <v>0</v>
      </c>
    </row>
    <row r="9" ht="17" customHeight="1" spans="1:4">
      <c r="A9" s="97" t="s">
        <v>2488</v>
      </c>
      <c r="B9" s="96">
        <v>0</v>
      </c>
      <c r="C9" s="97" t="s">
        <v>2489</v>
      </c>
      <c r="D9" s="96">
        <v>0</v>
      </c>
    </row>
    <row r="10" ht="17" customHeight="1" spans="1:4">
      <c r="A10" s="97"/>
      <c r="B10" s="98"/>
      <c r="C10" s="97" t="s">
        <v>2490</v>
      </c>
      <c r="D10" s="96">
        <f>B11-SUM(D4:D9)</f>
        <v>14</v>
      </c>
    </row>
    <row r="11" ht="17" customHeight="1" spans="1:4">
      <c r="A11" s="93" t="s">
        <v>2015</v>
      </c>
      <c r="B11" s="96">
        <f>SUM(B4:B9)</f>
        <v>16</v>
      </c>
      <c r="C11" s="93" t="s">
        <v>2016</v>
      </c>
      <c r="D11" s="96">
        <f>SUM(D4:D10)</f>
        <v>16</v>
      </c>
    </row>
  </sheetData>
  <mergeCells count="2">
    <mergeCell ref="A1:D1"/>
    <mergeCell ref="A2:D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A1" sqref="$A1:$XFD1048576"/>
    </sheetView>
  </sheetViews>
  <sheetFormatPr defaultColWidth="12.1833333333333" defaultRowHeight="15.5" customHeight="1"/>
  <cols>
    <col min="1" max="1" width="30" style="64" customWidth="1"/>
    <col min="2" max="2" width="13.0916666666667" style="64" customWidth="1"/>
    <col min="3" max="3" width="12.0916666666667" style="64" customWidth="1"/>
    <col min="4" max="4" width="12.45" style="64" customWidth="1"/>
    <col min="5" max="5" width="13.0916666666667" style="64" customWidth="1"/>
    <col min="6" max="6" width="12.2666666666667" style="64" customWidth="1"/>
    <col min="7" max="7" width="11.9083333333333" style="64" customWidth="1"/>
    <col min="8" max="9" width="12.6333333333333" style="64" customWidth="1"/>
    <col min="10" max="256" width="12.1833333333333" style="64" customWidth="1"/>
    <col min="257" max="16384" width="12.1833333333333" style="64"/>
  </cols>
  <sheetData>
    <row r="1" ht="34" customHeight="1" spans="1:9">
      <c r="A1" s="91" t="s">
        <v>2491</v>
      </c>
      <c r="B1" s="91"/>
      <c r="C1" s="91"/>
      <c r="D1" s="91"/>
      <c r="E1" s="91"/>
      <c r="F1" s="91"/>
      <c r="G1" s="91"/>
      <c r="H1" s="91"/>
      <c r="I1" s="91"/>
    </row>
    <row r="2" ht="17" customHeight="1" spans="1:9">
      <c r="A2" s="92" t="s">
        <v>705</v>
      </c>
      <c r="B2" s="92"/>
      <c r="C2" s="92"/>
      <c r="D2" s="92"/>
      <c r="E2" s="92"/>
      <c r="F2" s="92"/>
      <c r="G2" s="92"/>
      <c r="H2" s="92"/>
      <c r="I2" s="92"/>
    </row>
    <row r="3" ht="43.5" customHeight="1" spans="1:9">
      <c r="A3" s="93" t="s">
        <v>2492</v>
      </c>
      <c r="B3" s="94" t="s">
        <v>2493</v>
      </c>
      <c r="C3" s="94" t="s">
        <v>2494</v>
      </c>
      <c r="D3" s="94" t="s">
        <v>2495</v>
      </c>
      <c r="E3" s="94" t="s">
        <v>2496</v>
      </c>
      <c r="F3" s="94" t="s">
        <v>2497</v>
      </c>
      <c r="G3" s="94" t="s">
        <v>2498</v>
      </c>
      <c r="H3" s="94" t="s">
        <v>2499</v>
      </c>
      <c r="I3" s="94" t="s">
        <v>2500</v>
      </c>
    </row>
    <row r="4" ht="17" customHeight="1" spans="1:9">
      <c r="A4" s="99" t="s">
        <v>2501</v>
      </c>
      <c r="B4" s="96">
        <f t="shared" ref="B4:B18" si="0">SUM(C4:I4)</f>
        <v>33129</v>
      </c>
      <c r="C4" s="96">
        <v>0</v>
      </c>
      <c r="D4" s="96">
        <v>10372</v>
      </c>
      <c r="E4" s="96">
        <v>22087</v>
      </c>
      <c r="F4" s="96">
        <v>0</v>
      </c>
      <c r="G4" s="96">
        <v>0</v>
      </c>
      <c r="H4" s="96">
        <v>0</v>
      </c>
      <c r="I4" s="96">
        <v>670</v>
      </c>
    </row>
    <row r="5" ht="17" customHeight="1" spans="1:9">
      <c r="A5" s="97" t="s">
        <v>2502</v>
      </c>
      <c r="B5" s="96">
        <f t="shared" si="0"/>
        <v>16172</v>
      </c>
      <c r="C5" s="96">
        <v>0</v>
      </c>
      <c r="D5" s="96">
        <v>4862</v>
      </c>
      <c r="E5" s="96">
        <v>10671</v>
      </c>
      <c r="F5" s="96">
        <v>0</v>
      </c>
      <c r="G5" s="96">
        <v>0</v>
      </c>
      <c r="H5" s="96">
        <v>0</v>
      </c>
      <c r="I5" s="96">
        <v>639</v>
      </c>
    </row>
    <row r="6" customHeight="1" spans="1:9">
      <c r="A6" s="97" t="s">
        <v>2503</v>
      </c>
      <c r="B6" s="96">
        <f t="shared" si="0"/>
        <v>15647</v>
      </c>
      <c r="C6" s="96">
        <v>0</v>
      </c>
      <c r="D6" s="96">
        <v>5415</v>
      </c>
      <c r="E6" s="96">
        <v>10232</v>
      </c>
      <c r="F6" s="96">
        <v>0</v>
      </c>
      <c r="G6" s="96">
        <v>0</v>
      </c>
      <c r="H6" s="96">
        <v>0</v>
      </c>
      <c r="I6" s="96">
        <v>0</v>
      </c>
    </row>
    <row r="7" customHeight="1" spans="1:9">
      <c r="A7" s="97" t="s">
        <v>2504</v>
      </c>
      <c r="B7" s="96">
        <f t="shared" si="0"/>
        <v>68</v>
      </c>
      <c r="C7" s="96">
        <v>0</v>
      </c>
      <c r="D7" s="96">
        <v>32</v>
      </c>
      <c r="E7" s="96">
        <v>10</v>
      </c>
      <c r="F7" s="96">
        <v>0</v>
      </c>
      <c r="G7" s="96">
        <v>0</v>
      </c>
      <c r="H7" s="96">
        <v>0</v>
      </c>
      <c r="I7" s="96">
        <v>26</v>
      </c>
    </row>
    <row r="8" ht="17" customHeight="1" spans="1:9">
      <c r="A8" s="97" t="s">
        <v>2505</v>
      </c>
      <c r="B8" s="96">
        <f t="shared" si="0"/>
        <v>0</v>
      </c>
      <c r="C8" s="96">
        <v>0</v>
      </c>
      <c r="D8" s="96">
        <v>0</v>
      </c>
      <c r="E8" s="96">
        <v>0</v>
      </c>
      <c r="F8" s="96">
        <v>0</v>
      </c>
      <c r="G8" s="96">
        <v>0</v>
      </c>
      <c r="H8" s="96">
        <v>0</v>
      </c>
      <c r="I8" s="96">
        <v>0</v>
      </c>
    </row>
    <row r="9" ht="17" customHeight="1" spans="1:9">
      <c r="A9" s="97" t="s">
        <v>2506</v>
      </c>
      <c r="B9" s="96">
        <f t="shared" si="0"/>
        <v>1184</v>
      </c>
      <c r="C9" s="96">
        <v>0</v>
      </c>
      <c r="D9" s="96">
        <v>11</v>
      </c>
      <c r="E9" s="96">
        <v>1173</v>
      </c>
      <c r="F9" s="96">
        <v>0</v>
      </c>
      <c r="G9" s="96">
        <v>0</v>
      </c>
      <c r="H9" s="96">
        <v>0</v>
      </c>
      <c r="I9" s="96">
        <v>0</v>
      </c>
    </row>
    <row r="10" ht="17" customHeight="1" spans="1:9">
      <c r="A10" s="97" t="s">
        <v>2507</v>
      </c>
      <c r="B10" s="96">
        <f t="shared" si="0"/>
        <v>57</v>
      </c>
      <c r="C10" s="96">
        <v>0</v>
      </c>
      <c r="D10" s="96">
        <v>52</v>
      </c>
      <c r="E10" s="96">
        <v>0</v>
      </c>
      <c r="F10" s="96">
        <v>0</v>
      </c>
      <c r="G10" s="96">
        <v>0</v>
      </c>
      <c r="H10" s="96">
        <v>0</v>
      </c>
      <c r="I10" s="96">
        <v>5</v>
      </c>
    </row>
    <row r="11" customHeight="1" spans="1:9">
      <c r="A11" s="97" t="s">
        <v>2508</v>
      </c>
      <c r="B11" s="96">
        <f t="shared" si="0"/>
        <v>0</v>
      </c>
      <c r="C11" s="96">
        <v>0</v>
      </c>
      <c r="D11" s="96">
        <v>0</v>
      </c>
      <c r="E11" s="96">
        <v>0</v>
      </c>
      <c r="F11" s="96">
        <v>0</v>
      </c>
      <c r="G11" s="96">
        <v>0</v>
      </c>
      <c r="H11" s="96">
        <v>0</v>
      </c>
      <c r="I11" s="96">
        <v>0</v>
      </c>
    </row>
    <row r="12" ht="17" customHeight="1" spans="1:9">
      <c r="A12" s="99" t="s">
        <v>2509</v>
      </c>
      <c r="B12" s="96">
        <f t="shared" si="0"/>
        <v>27261</v>
      </c>
      <c r="C12" s="96">
        <v>0</v>
      </c>
      <c r="D12" s="96">
        <v>5624</v>
      </c>
      <c r="E12" s="96">
        <v>21407</v>
      </c>
      <c r="F12" s="96">
        <v>0</v>
      </c>
      <c r="G12" s="96">
        <v>0</v>
      </c>
      <c r="H12" s="96">
        <v>0</v>
      </c>
      <c r="I12" s="96">
        <v>230</v>
      </c>
    </row>
    <row r="13" ht="17" customHeight="1" spans="1:9">
      <c r="A13" s="97" t="s">
        <v>2510</v>
      </c>
      <c r="B13" s="100">
        <f t="shared" si="0"/>
        <v>26448</v>
      </c>
      <c r="C13" s="96">
        <v>0</v>
      </c>
      <c r="D13" s="96">
        <v>5611</v>
      </c>
      <c r="E13" s="96">
        <v>20780</v>
      </c>
      <c r="F13" s="96">
        <v>0</v>
      </c>
      <c r="G13" s="96">
        <v>0</v>
      </c>
      <c r="H13" s="96">
        <v>0</v>
      </c>
      <c r="I13" s="96">
        <v>57</v>
      </c>
    </row>
    <row r="14" ht="17" customHeight="1" spans="1:9">
      <c r="A14" s="101" t="s">
        <v>2511</v>
      </c>
      <c r="B14" s="96">
        <f t="shared" si="0"/>
        <v>640</v>
      </c>
      <c r="C14" s="102">
        <v>0</v>
      </c>
      <c r="D14" s="96">
        <v>13</v>
      </c>
      <c r="E14" s="96">
        <v>627</v>
      </c>
      <c r="F14" s="96">
        <v>0</v>
      </c>
      <c r="G14" s="96">
        <v>0</v>
      </c>
      <c r="H14" s="96">
        <v>0</v>
      </c>
      <c r="I14" s="96">
        <v>0</v>
      </c>
    </row>
    <row r="15" ht="17" customHeight="1" spans="1:9">
      <c r="A15" s="97" t="s">
        <v>2512</v>
      </c>
      <c r="B15" s="103">
        <f t="shared" si="0"/>
        <v>25</v>
      </c>
      <c r="C15" s="96">
        <v>0</v>
      </c>
      <c r="D15" s="96">
        <v>0</v>
      </c>
      <c r="E15" s="96">
        <v>0</v>
      </c>
      <c r="F15" s="96">
        <v>0</v>
      </c>
      <c r="G15" s="96">
        <v>0</v>
      </c>
      <c r="H15" s="96">
        <v>0</v>
      </c>
      <c r="I15" s="96">
        <v>25</v>
      </c>
    </row>
    <row r="16" customHeight="1" spans="1:9">
      <c r="A16" s="97" t="s">
        <v>2513</v>
      </c>
      <c r="B16" s="96">
        <f t="shared" si="0"/>
        <v>0</v>
      </c>
      <c r="C16" s="96">
        <v>0</v>
      </c>
      <c r="D16" s="96">
        <v>0</v>
      </c>
      <c r="E16" s="96">
        <v>0</v>
      </c>
      <c r="F16" s="96">
        <v>0</v>
      </c>
      <c r="G16" s="96">
        <v>0</v>
      </c>
      <c r="H16" s="96">
        <v>0</v>
      </c>
      <c r="I16" s="96">
        <v>0</v>
      </c>
    </row>
    <row r="17" ht="17" customHeight="1" spans="1:9">
      <c r="A17" s="99" t="s">
        <v>2514</v>
      </c>
      <c r="B17" s="96">
        <f t="shared" si="0"/>
        <v>5868</v>
      </c>
      <c r="C17" s="96">
        <f t="shared" ref="C17:I17" si="1">SUM(C4)-SUM(C12)</f>
        <v>0</v>
      </c>
      <c r="D17" s="96">
        <f t="shared" si="1"/>
        <v>4748</v>
      </c>
      <c r="E17" s="96">
        <f t="shared" si="1"/>
        <v>680</v>
      </c>
      <c r="F17" s="96">
        <f t="shared" si="1"/>
        <v>0</v>
      </c>
      <c r="G17" s="96">
        <f t="shared" si="1"/>
        <v>0</v>
      </c>
      <c r="H17" s="96">
        <f t="shared" si="1"/>
        <v>0</v>
      </c>
      <c r="I17" s="96">
        <f t="shared" si="1"/>
        <v>440</v>
      </c>
    </row>
    <row r="18" ht="17" customHeight="1" spans="1:9">
      <c r="A18" s="99" t="s">
        <v>2515</v>
      </c>
      <c r="B18" s="96">
        <f t="shared" si="0"/>
        <v>26077</v>
      </c>
      <c r="C18" s="96">
        <v>0</v>
      </c>
      <c r="D18" s="96">
        <v>23178</v>
      </c>
      <c r="E18" s="96">
        <v>716</v>
      </c>
      <c r="F18" s="96">
        <v>0</v>
      </c>
      <c r="G18" s="96">
        <v>0</v>
      </c>
      <c r="H18" s="96">
        <v>0</v>
      </c>
      <c r="I18" s="96">
        <v>2183</v>
      </c>
    </row>
  </sheetData>
  <mergeCells count="2">
    <mergeCell ref="A1:I1"/>
    <mergeCell ref="A2:I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1" sqref="$A1:$XFD1048576"/>
    </sheetView>
  </sheetViews>
  <sheetFormatPr defaultColWidth="12.1833333333333" defaultRowHeight="15.5" customHeight="1"/>
  <cols>
    <col min="1" max="1" width="30" style="64" customWidth="1"/>
    <col min="2" max="2" width="13.0916666666667" style="64" customWidth="1"/>
    <col min="3" max="3" width="12.0916666666667" style="64" customWidth="1"/>
    <col min="4" max="4" width="12.45" style="64" customWidth="1"/>
    <col min="5" max="5" width="13.0916666666667" style="64" customWidth="1"/>
    <col min="6" max="6" width="12.2666666666667" style="64" customWidth="1"/>
    <col min="7" max="7" width="11.9083333333333" style="64" customWidth="1"/>
    <col min="8" max="9" width="12.6333333333333" style="64" customWidth="1"/>
    <col min="10" max="256" width="12.1833333333333" style="64" customWidth="1"/>
    <col min="257" max="16384" width="12.1833333333333" style="64"/>
  </cols>
  <sheetData>
    <row r="1" ht="34" customHeight="1" spans="1:9">
      <c r="A1" s="91" t="s">
        <v>2516</v>
      </c>
      <c r="B1" s="91"/>
      <c r="C1" s="91"/>
      <c r="D1" s="91"/>
      <c r="E1" s="91"/>
      <c r="F1" s="91"/>
      <c r="G1" s="91"/>
      <c r="H1" s="91"/>
      <c r="I1" s="91"/>
    </row>
    <row r="2" ht="17" customHeight="1" spans="1:9">
      <c r="A2" s="92" t="s">
        <v>705</v>
      </c>
      <c r="B2" s="92"/>
      <c r="C2" s="92"/>
      <c r="D2" s="92"/>
      <c r="E2" s="92"/>
      <c r="F2" s="92"/>
      <c r="G2" s="92"/>
      <c r="H2" s="92"/>
      <c r="I2" s="92"/>
    </row>
    <row r="3" ht="43.5" customHeight="1" spans="1:9">
      <c r="A3" s="93" t="s">
        <v>2492</v>
      </c>
      <c r="B3" s="94" t="s">
        <v>2493</v>
      </c>
      <c r="C3" s="94" t="s">
        <v>2494</v>
      </c>
      <c r="D3" s="94" t="s">
        <v>2495</v>
      </c>
      <c r="E3" s="94" t="s">
        <v>2496</v>
      </c>
      <c r="F3" s="94" t="s">
        <v>2497</v>
      </c>
      <c r="G3" s="94" t="s">
        <v>2498</v>
      </c>
      <c r="H3" s="94" t="s">
        <v>2499</v>
      </c>
      <c r="I3" s="94" t="s">
        <v>2500</v>
      </c>
    </row>
    <row r="4" ht="24" customHeight="1" spans="1:9">
      <c r="A4" s="99" t="s">
        <v>2517</v>
      </c>
      <c r="B4" s="96">
        <f t="shared" ref="B4:B11" si="0">SUM(C4:I4)</f>
        <v>33129</v>
      </c>
      <c r="C4" s="96">
        <v>0</v>
      </c>
      <c r="D4" s="96">
        <v>10372</v>
      </c>
      <c r="E4" s="96">
        <v>22087</v>
      </c>
      <c r="F4" s="96">
        <v>0</v>
      </c>
      <c r="G4" s="96">
        <v>0</v>
      </c>
      <c r="H4" s="96">
        <v>0</v>
      </c>
      <c r="I4" s="96">
        <v>670</v>
      </c>
    </row>
    <row r="5" ht="24" customHeight="1" spans="1:9">
      <c r="A5" s="97" t="s">
        <v>2502</v>
      </c>
      <c r="B5" s="96">
        <f t="shared" si="0"/>
        <v>16172</v>
      </c>
      <c r="C5" s="96">
        <v>0</v>
      </c>
      <c r="D5" s="96">
        <v>4862</v>
      </c>
      <c r="E5" s="96">
        <v>10671</v>
      </c>
      <c r="F5" s="96">
        <v>0</v>
      </c>
      <c r="G5" s="96">
        <v>0</v>
      </c>
      <c r="H5" s="96">
        <v>0</v>
      </c>
      <c r="I5" s="96">
        <v>639</v>
      </c>
    </row>
    <row r="6" ht="24" customHeight="1" spans="1:9">
      <c r="A6" s="97" t="s">
        <v>2503</v>
      </c>
      <c r="B6" s="96">
        <f t="shared" si="0"/>
        <v>15647</v>
      </c>
      <c r="C6" s="96">
        <v>0</v>
      </c>
      <c r="D6" s="96">
        <v>5415</v>
      </c>
      <c r="E6" s="96">
        <v>10232</v>
      </c>
      <c r="F6" s="96">
        <v>0</v>
      </c>
      <c r="G6" s="96">
        <v>0</v>
      </c>
      <c r="H6" s="96">
        <v>0</v>
      </c>
      <c r="I6" s="96">
        <v>0</v>
      </c>
    </row>
    <row r="7" ht="24" customHeight="1" spans="1:9">
      <c r="A7" s="97" t="s">
        <v>2504</v>
      </c>
      <c r="B7" s="96">
        <f t="shared" si="0"/>
        <v>68</v>
      </c>
      <c r="C7" s="96">
        <v>0</v>
      </c>
      <c r="D7" s="96">
        <v>32</v>
      </c>
      <c r="E7" s="96">
        <v>10</v>
      </c>
      <c r="F7" s="96">
        <v>0</v>
      </c>
      <c r="G7" s="96">
        <v>0</v>
      </c>
      <c r="H7" s="96">
        <v>0</v>
      </c>
      <c r="I7" s="96">
        <v>26</v>
      </c>
    </row>
    <row r="8" ht="24" customHeight="1" spans="1:9">
      <c r="A8" s="97" t="s">
        <v>2505</v>
      </c>
      <c r="B8" s="96">
        <f t="shared" si="0"/>
        <v>0</v>
      </c>
      <c r="C8" s="96">
        <v>0</v>
      </c>
      <c r="D8" s="96">
        <v>0</v>
      </c>
      <c r="E8" s="96">
        <v>0</v>
      </c>
      <c r="F8" s="96">
        <v>0</v>
      </c>
      <c r="G8" s="96">
        <v>0</v>
      </c>
      <c r="H8" s="96">
        <v>0</v>
      </c>
      <c r="I8" s="96">
        <v>0</v>
      </c>
    </row>
    <row r="9" ht="24" customHeight="1" spans="1:9">
      <c r="A9" s="97" t="s">
        <v>2506</v>
      </c>
      <c r="B9" s="96">
        <f t="shared" si="0"/>
        <v>1184</v>
      </c>
      <c r="C9" s="96">
        <v>0</v>
      </c>
      <c r="D9" s="96">
        <v>11</v>
      </c>
      <c r="E9" s="96">
        <v>1173</v>
      </c>
      <c r="F9" s="96">
        <v>0</v>
      </c>
      <c r="G9" s="96">
        <v>0</v>
      </c>
      <c r="H9" s="96">
        <v>0</v>
      </c>
      <c r="I9" s="96">
        <v>0</v>
      </c>
    </row>
    <row r="10" ht="24" customHeight="1" spans="1:9">
      <c r="A10" s="97" t="s">
        <v>2507</v>
      </c>
      <c r="B10" s="96">
        <f t="shared" si="0"/>
        <v>57</v>
      </c>
      <c r="C10" s="96">
        <v>0</v>
      </c>
      <c r="D10" s="96">
        <v>52</v>
      </c>
      <c r="E10" s="96">
        <v>0</v>
      </c>
      <c r="F10" s="96">
        <v>0</v>
      </c>
      <c r="G10" s="96">
        <v>0</v>
      </c>
      <c r="H10" s="96">
        <v>0</v>
      </c>
      <c r="I10" s="96">
        <v>5</v>
      </c>
    </row>
    <row r="11" ht="24" customHeight="1" spans="1:9">
      <c r="A11" s="97" t="s">
        <v>2518</v>
      </c>
      <c r="B11" s="96">
        <f t="shared" si="0"/>
        <v>0</v>
      </c>
      <c r="C11" s="96">
        <v>0</v>
      </c>
      <c r="D11" s="96">
        <v>0</v>
      </c>
      <c r="E11" s="96">
        <v>0</v>
      </c>
      <c r="F11" s="96">
        <v>0</v>
      </c>
      <c r="G11" s="96">
        <v>0</v>
      </c>
      <c r="H11" s="96">
        <v>0</v>
      </c>
      <c r="I11" s="96">
        <v>0</v>
      </c>
    </row>
  </sheetData>
  <mergeCells count="2">
    <mergeCell ref="A1:I1"/>
    <mergeCell ref="A2:I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view="pageBreakPreview" zoomScale="60" zoomScaleNormal="100" workbookViewId="0">
      <selection activeCell="C12" sqref="C12"/>
    </sheetView>
  </sheetViews>
  <sheetFormatPr defaultColWidth="12.1833333333333" defaultRowHeight="15.5" customHeight="1" outlineLevelRow="7"/>
  <cols>
    <col min="1" max="1" width="30" style="64" customWidth="1"/>
    <col min="2" max="2" width="13.0916666666667" style="64" customWidth="1"/>
    <col min="3" max="3" width="12.0916666666667" style="64" customWidth="1"/>
    <col min="4" max="4" width="12.45" style="64" customWidth="1"/>
    <col min="5" max="5" width="13.0916666666667" style="64" customWidth="1"/>
    <col min="6" max="6" width="12.2666666666667" style="64" customWidth="1"/>
    <col min="7" max="7" width="11.9083333333333" style="64" customWidth="1"/>
    <col min="8" max="9" width="12.6333333333333" style="64" customWidth="1"/>
    <col min="10" max="256" width="12.1833333333333" style="64" customWidth="1"/>
    <col min="257" max="16384" width="12.1833333333333" style="64"/>
  </cols>
  <sheetData>
    <row r="1" ht="34" customHeight="1" spans="1:9">
      <c r="A1" s="91" t="s">
        <v>2519</v>
      </c>
      <c r="B1" s="91"/>
      <c r="C1" s="91"/>
      <c r="D1" s="91"/>
      <c r="E1" s="91"/>
      <c r="F1" s="91"/>
      <c r="G1" s="91"/>
      <c r="H1" s="91"/>
      <c r="I1" s="91"/>
    </row>
    <row r="2" ht="17" customHeight="1" spans="1:9">
      <c r="A2" s="92" t="s">
        <v>705</v>
      </c>
      <c r="B2" s="92"/>
      <c r="C2" s="92"/>
      <c r="D2" s="92"/>
      <c r="E2" s="92"/>
      <c r="F2" s="92"/>
      <c r="G2" s="92"/>
      <c r="H2" s="92"/>
      <c r="I2" s="92"/>
    </row>
    <row r="3" ht="43.5" customHeight="1" spans="1:9">
      <c r="A3" s="93" t="s">
        <v>2492</v>
      </c>
      <c r="B3" s="94" t="s">
        <v>2493</v>
      </c>
      <c r="C3" s="94" t="s">
        <v>2494</v>
      </c>
      <c r="D3" s="94" t="s">
        <v>2495</v>
      </c>
      <c r="E3" s="94" t="s">
        <v>2496</v>
      </c>
      <c r="F3" s="94" t="s">
        <v>2497</v>
      </c>
      <c r="G3" s="94" t="s">
        <v>2498</v>
      </c>
      <c r="H3" s="94" t="s">
        <v>2499</v>
      </c>
      <c r="I3" s="94" t="s">
        <v>2500</v>
      </c>
    </row>
    <row r="4" ht="24" customHeight="1" spans="1:9">
      <c r="A4" s="99" t="s">
        <v>2509</v>
      </c>
      <c r="B4" s="96">
        <f t="shared" ref="B4:B8" si="0">SUM(C4:I4)</f>
        <v>27261</v>
      </c>
      <c r="C4" s="96">
        <v>0</v>
      </c>
      <c r="D4" s="96">
        <v>5624</v>
      </c>
      <c r="E4" s="96">
        <v>21407</v>
      </c>
      <c r="F4" s="96">
        <v>0</v>
      </c>
      <c r="G4" s="96">
        <v>0</v>
      </c>
      <c r="H4" s="96">
        <v>0</v>
      </c>
      <c r="I4" s="96">
        <v>230</v>
      </c>
    </row>
    <row r="5" ht="24" customHeight="1" spans="1:9">
      <c r="A5" s="97" t="s">
        <v>2510</v>
      </c>
      <c r="B5" s="100">
        <f t="shared" si="0"/>
        <v>26448</v>
      </c>
      <c r="C5" s="96">
        <v>0</v>
      </c>
      <c r="D5" s="96">
        <v>5611</v>
      </c>
      <c r="E5" s="96">
        <v>20780</v>
      </c>
      <c r="F5" s="96">
        <v>0</v>
      </c>
      <c r="G5" s="96">
        <v>0</v>
      </c>
      <c r="H5" s="96">
        <v>0</v>
      </c>
      <c r="I5" s="96">
        <v>57</v>
      </c>
    </row>
    <row r="6" ht="24" customHeight="1" spans="1:9">
      <c r="A6" s="101" t="s">
        <v>2511</v>
      </c>
      <c r="B6" s="96">
        <f t="shared" si="0"/>
        <v>640</v>
      </c>
      <c r="C6" s="102">
        <v>0</v>
      </c>
      <c r="D6" s="96">
        <v>13</v>
      </c>
      <c r="E6" s="96">
        <v>627</v>
      </c>
      <c r="F6" s="96">
        <v>0</v>
      </c>
      <c r="G6" s="96">
        <v>0</v>
      </c>
      <c r="H6" s="96">
        <v>0</v>
      </c>
      <c r="I6" s="96">
        <v>0</v>
      </c>
    </row>
    <row r="7" ht="24" customHeight="1" spans="1:9">
      <c r="A7" s="97" t="s">
        <v>2512</v>
      </c>
      <c r="B7" s="103">
        <f t="shared" si="0"/>
        <v>25</v>
      </c>
      <c r="C7" s="96">
        <v>0</v>
      </c>
      <c r="D7" s="96">
        <v>0</v>
      </c>
      <c r="E7" s="96">
        <v>0</v>
      </c>
      <c r="F7" s="96">
        <v>0</v>
      </c>
      <c r="G7" s="96">
        <v>0</v>
      </c>
      <c r="H7" s="96">
        <v>0</v>
      </c>
      <c r="I7" s="96">
        <v>25</v>
      </c>
    </row>
    <row r="8" ht="24" customHeight="1" spans="1:9">
      <c r="A8" s="97" t="s">
        <v>2513</v>
      </c>
      <c r="B8" s="96">
        <f t="shared" si="0"/>
        <v>0</v>
      </c>
      <c r="C8" s="96">
        <v>0</v>
      </c>
      <c r="D8" s="96">
        <v>0</v>
      </c>
      <c r="E8" s="96">
        <v>0</v>
      </c>
      <c r="F8" s="96">
        <v>0</v>
      </c>
      <c r="G8" s="96">
        <v>0</v>
      </c>
      <c r="H8" s="96">
        <v>0</v>
      </c>
      <c r="I8" s="96">
        <v>0</v>
      </c>
    </row>
  </sheetData>
  <mergeCells count="2">
    <mergeCell ref="A1:I1"/>
    <mergeCell ref="A2:I2"/>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view="pageBreakPreview" zoomScale="40" zoomScaleNormal="70" workbookViewId="0">
      <selection activeCell="H6" sqref="H6"/>
    </sheetView>
  </sheetViews>
  <sheetFormatPr defaultColWidth="12.1833333333333" defaultRowHeight="17" customHeight="1"/>
  <cols>
    <col min="1" max="1" width="33.45" style="64" customWidth="1"/>
    <col min="2" max="10" width="14.725" style="64" customWidth="1"/>
    <col min="11" max="256" width="12.1833333333333" style="64" customWidth="1"/>
    <col min="257" max="16384" width="12.1833333333333" style="64"/>
  </cols>
  <sheetData>
    <row r="1" ht="33.75" customHeight="1" spans="1:10">
      <c r="A1" s="91" t="s">
        <v>2520</v>
      </c>
      <c r="B1" s="91"/>
      <c r="C1" s="91"/>
      <c r="D1" s="91"/>
      <c r="E1" s="91"/>
      <c r="F1" s="91"/>
      <c r="G1" s="91"/>
      <c r="H1" s="91"/>
      <c r="I1" s="91"/>
      <c r="J1" s="91"/>
    </row>
    <row r="2" customHeight="1" spans="1:10">
      <c r="A2" s="92" t="s">
        <v>33</v>
      </c>
      <c r="B2" s="92"/>
      <c r="C2" s="92"/>
      <c r="D2" s="92"/>
      <c r="E2" s="92"/>
      <c r="F2" s="92"/>
      <c r="G2" s="92"/>
      <c r="H2" s="92"/>
      <c r="I2" s="92"/>
      <c r="J2" s="92"/>
    </row>
    <row r="3" customHeight="1" spans="1:10">
      <c r="A3" s="93" t="s">
        <v>1809</v>
      </c>
      <c r="B3" s="93" t="s">
        <v>2493</v>
      </c>
      <c r="C3" s="93" t="s">
        <v>2019</v>
      </c>
      <c r="D3" s="93"/>
      <c r="E3" s="93"/>
      <c r="F3" s="93"/>
      <c r="G3" s="93"/>
      <c r="H3" s="93" t="s">
        <v>2355</v>
      </c>
      <c r="I3" s="93"/>
      <c r="J3" s="93"/>
    </row>
    <row r="4" customHeight="1" spans="1:10">
      <c r="A4" s="93"/>
      <c r="B4" s="93"/>
      <c r="C4" s="93" t="s">
        <v>2521</v>
      </c>
      <c r="D4" s="93" t="s">
        <v>2522</v>
      </c>
      <c r="E4" s="93" t="s">
        <v>2523</v>
      </c>
      <c r="F4" s="93" t="s">
        <v>2524</v>
      </c>
      <c r="G4" s="93" t="s">
        <v>2525</v>
      </c>
      <c r="H4" s="93" t="s">
        <v>2521</v>
      </c>
      <c r="I4" s="93" t="s">
        <v>2526</v>
      </c>
      <c r="J4" s="93" t="s">
        <v>2527</v>
      </c>
    </row>
    <row r="5" customHeight="1" spans="1:10">
      <c r="A5" s="97" t="s">
        <v>2528</v>
      </c>
      <c r="B5" s="96">
        <f>SUM(C5,H5)</f>
        <v>209920</v>
      </c>
      <c r="C5" s="96">
        <f t="shared" ref="C5:C10" si="0">SUM(D5:G5)</f>
        <v>116755</v>
      </c>
      <c r="D5" s="96">
        <v>114595</v>
      </c>
      <c r="E5" s="96">
        <v>0</v>
      </c>
      <c r="F5" s="96">
        <v>2160</v>
      </c>
      <c r="G5" s="96">
        <v>0</v>
      </c>
      <c r="H5" s="96">
        <f>SUM(I5:J5)</f>
        <v>93165</v>
      </c>
      <c r="I5" s="96">
        <v>93165</v>
      </c>
      <c r="J5" s="96">
        <v>0</v>
      </c>
    </row>
    <row r="6" customHeight="1" spans="1:10">
      <c r="A6" s="97" t="s">
        <v>2529</v>
      </c>
      <c r="B6" s="96">
        <f t="shared" ref="B6:B10" si="1">C6+H6</f>
        <v>264028</v>
      </c>
      <c r="C6" s="96">
        <v>133463</v>
      </c>
      <c r="D6" s="98"/>
      <c r="E6" s="98"/>
      <c r="F6" s="98"/>
      <c r="G6" s="98"/>
      <c r="H6" s="96">
        <v>130565</v>
      </c>
      <c r="I6" s="98"/>
      <c r="J6" s="98"/>
    </row>
    <row r="7" customHeight="1" spans="1:10">
      <c r="A7" s="97" t="s">
        <v>2530</v>
      </c>
      <c r="B7" s="96">
        <f t="shared" si="1"/>
        <v>58988</v>
      </c>
      <c r="C7" s="96">
        <f>SUM(D7:F7)</f>
        <v>21588</v>
      </c>
      <c r="D7" s="96">
        <v>20450</v>
      </c>
      <c r="E7" s="96">
        <v>0</v>
      </c>
      <c r="F7" s="96">
        <v>1138</v>
      </c>
      <c r="G7" s="98"/>
      <c r="H7" s="96">
        <f>I7</f>
        <v>37400</v>
      </c>
      <c r="I7" s="96">
        <v>37400</v>
      </c>
      <c r="J7" s="98"/>
    </row>
    <row r="8" customHeight="1" spans="1:10">
      <c r="A8" s="97" t="s">
        <v>2531</v>
      </c>
      <c r="B8" s="96">
        <f t="shared" si="1"/>
        <v>6142</v>
      </c>
      <c r="C8" s="96">
        <f t="shared" si="0"/>
        <v>6142</v>
      </c>
      <c r="D8" s="96">
        <v>6142</v>
      </c>
      <c r="E8" s="96">
        <v>0</v>
      </c>
      <c r="F8" s="96">
        <v>0</v>
      </c>
      <c r="G8" s="96">
        <v>0</v>
      </c>
      <c r="H8" s="96">
        <f>J8+I8</f>
        <v>0</v>
      </c>
      <c r="I8" s="96">
        <v>0</v>
      </c>
      <c r="J8" s="96">
        <v>0</v>
      </c>
    </row>
    <row r="9" customHeight="1" spans="1:10">
      <c r="A9" s="97" t="s">
        <v>2532</v>
      </c>
      <c r="B9" s="96">
        <f t="shared" si="1"/>
        <v>1138</v>
      </c>
      <c r="C9" s="96">
        <f t="shared" si="0"/>
        <v>1138</v>
      </c>
      <c r="D9" s="96">
        <v>0</v>
      </c>
      <c r="E9" s="96">
        <v>0</v>
      </c>
      <c r="F9" s="96">
        <v>1138</v>
      </c>
      <c r="G9" s="96">
        <v>0</v>
      </c>
      <c r="H9" s="96">
        <f>I9+J9</f>
        <v>0</v>
      </c>
      <c r="I9" s="96">
        <v>0</v>
      </c>
      <c r="J9" s="96">
        <v>0</v>
      </c>
    </row>
    <row r="10" customHeight="1" spans="1:10">
      <c r="A10" s="97" t="s">
        <v>2533</v>
      </c>
      <c r="B10" s="96">
        <f t="shared" si="1"/>
        <v>261628</v>
      </c>
      <c r="C10" s="96">
        <f t="shared" si="0"/>
        <v>131063</v>
      </c>
      <c r="D10" s="96">
        <f t="shared" ref="D10:F10" si="2">D5+D7-D8-D9</f>
        <v>128903</v>
      </c>
      <c r="E10" s="96">
        <f t="shared" si="2"/>
        <v>0</v>
      </c>
      <c r="F10" s="96">
        <f t="shared" si="2"/>
        <v>2160</v>
      </c>
      <c r="G10" s="96">
        <f>G5-G8-G9</f>
        <v>0</v>
      </c>
      <c r="H10" s="96">
        <f>SUM(I10:J10)</f>
        <v>130565</v>
      </c>
      <c r="I10" s="96">
        <f>I7+I5-I8-I9</f>
        <v>130565</v>
      </c>
      <c r="J10" s="96">
        <f>J5-J8-J9</f>
        <v>0</v>
      </c>
    </row>
    <row r="11" ht="15.5" customHeight="1"/>
    <row r="12" ht="15.5" customHeight="1"/>
    <row r="13" ht="15.5" customHeight="1"/>
    <row r="14" ht="15.5" customHeight="1"/>
    <row r="15" ht="15.5" customHeight="1"/>
    <row r="16" ht="15.5" customHeight="1"/>
    <row r="17" s="64" customFormat="1" ht="15.5" customHeight="1"/>
    <row r="18" s="64" customFormat="1" ht="15.5" customHeight="1"/>
    <row r="19" s="64" customFormat="1" ht="15.5" customHeight="1"/>
  </sheetData>
  <mergeCells count="6">
    <mergeCell ref="A1:J1"/>
    <mergeCell ref="A2:J2"/>
    <mergeCell ref="C3:G3"/>
    <mergeCell ref="H3:J3"/>
    <mergeCell ref="A3:A4"/>
    <mergeCell ref="B3:B4"/>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view="pageBreakPreview" zoomScale="60" zoomScaleNormal="80" workbookViewId="0">
      <selection activeCell="G9" sqref="G9"/>
    </sheetView>
  </sheetViews>
  <sheetFormatPr defaultColWidth="12.1833333333333" defaultRowHeight="17" customHeight="1" outlineLevelCol="5"/>
  <cols>
    <col min="1" max="1" width="35.45" style="64" customWidth="1"/>
    <col min="2" max="6" width="15.725" style="64" customWidth="1"/>
    <col min="7" max="256" width="12.1833333333333" style="64" customWidth="1"/>
    <col min="257" max="16384" width="12.1833333333333" style="64"/>
  </cols>
  <sheetData>
    <row r="1" ht="42" customHeight="1" spans="1:6">
      <c r="A1" s="91" t="s">
        <v>2534</v>
      </c>
      <c r="B1" s="91"/>
      <c r="C1" s="91"/>
      <c r="D1" s="91"/>
      <c r="E1" s="91"/>
      <c r="F1" s="91"/>
    </row>
    <row r="2" customHeight="1" spans="1:6">
      <c r="A2" s="92" t="s">
        <v>33</v>
      </c>
      <c r="B2" s="92"/>
      <c r="C2" s="92"/>
      <c r="D2" s="92"/>
      <c r="E2" s="92"/>
      <c r="F2" s="92"/>
    </row>
    <row r="3" ht="36.75" customHeight="1" spans="1:6">
      <c r="A3" s="93" t="s">
        <v>1809</v>
      </c>
      <c r="B3" s="94" t="s">
        <v>2528</v>
      </c>
      <c r="C3" s="94" t="s">
        <v>2530</v>
      </c>
      <c r="D3" s="94" t="s">
        <v>2531</v>
      </c>
      <c r="E3" s="94" t="s">
        <v>2532</v>
      </c>
      <c r="F3" s="94" t="s">
        <v>2533</v>
      </c>
    </row>
    <row r="4" customHeight="1" spans="1:6">
      <c r="A4" s="95" t="s">
        <v>2535</v>
      </c>
      <c r="B4" s="96">
        <f t="shared" ref="B4:F4" si="0">SUM(B5:B19)</f>
        <v>93165</v>
      </c>
      <c r="C4" s="96">
        <f t="shared" si="0"/>
        <v>37400</v>
      </c>
      <c r="D4" s="96">
        <f t="shared" si="0"/>
        <v>0</v>
      </c>
      <c r="E4" s="96">
        <f t="shared" si="0"/>
        <v>0</v>
      </c>
      <c r="F4" s="96">
        <f t="shared" si="0"/>
        <v>130565</v>
      </c>
    </row>
    <row r="5" customHeight="1" spans="1:6">
      <c r="A5" s="97" t="s">
        <v>2536</v>
      </c>
      <c r="B5" s="96">
        <v>0</v>
      </c>
      <c r="C5" s="96">
        <v>0</v>
      </c>
      <c r="D5" s="96">
        <v>0</v>
      </c>
      <c r="E5" s="96">
        <v>0</v>
      </c>
      <c r="F5" s="96">
        <f t="shared" ref="F5:F19" si="1">B5+C5-D5-E5</f>
        <v>0</v>
      </c>
    </row>
    <row r="6" customHeight="1" spans="1:6">
      <c r="A6" s="97" t="s">
        <v>2537</v>
      </c>
      <c r="B6" s="96">
        <v>0</v>
      </c>
      <c r="C6" s="96">
        <v>0</v>
      </c>
      <c r="D6" s="96">
        <v>0</v>
      </c>
      <c r="E6" s="96">
        <v>0</v>
      </c>
      <c r="F6" s="96">
        <f t="shared" si="1"/>
        <v>0</v>
      </c>
    </row>
    <row r="7" customHeight="1" spans="1:6">
      <c r="A7" s="97" t="s">
        <v>2538</v>
      </c>
      <c r="B7" s="96">
        <v>16006</v>
      </c>
      <c r="C7" s="96">
        <v>0</v>
      </c>
      <c r="D7" s="96">
        <v>0</v>
      </c>
      <c r="E7" s="96">
        <v>0</v>
      </c>
      <c r="F7" s="96">
        <f t="shared" si="1"/>
        <v>16006</v>
      </c>
    </row>
    <row r="8" customHeight="1" spans="1:6">
      <c r="A8" s="97" t="s">
        <v>2539</v>
      </c>
      <c r="B8" s="96">
        <v>0</v>
      </c>
      <c r="C8" s="96">
        <v>0</v>
      </c>
      <c r="D8" s="96">
        <v>0</v>
      </c>
      <c r="E8" s="96">
        <v>0</v>
      </c>
      <c r="F8" s="96">
        <f t="shared" si="1"/>
        <v>0</v>
      </c>
    </row>
    <row r="9" customHeight="1" spans="1:6">
      <c r="A9" s="97" t="s">
        <v>2540</v>
      </c>
      <c r="B9" s="96">
        <v>2559</v>
      </c>
      <c r="C9" s="96">
        <v>0</v>
      </c>
      <c r="D9" s="96">
        <v>0</v>
      </c>
      <c r="E9" s="96">
        <v>0</v>
      </c>
      <c r="F9" s="96">
        <f t="shared" si="1"/>
        <v>2559</v>
      </c>
    </row>
    <row r="10" customHeight="1" spans="1:6">
      <c r="A10" s="97" t="s">
        <v>2541</v>
      </c>
      <c r="B10" s="96">
        <v>0</v>
      </c>
      <c r="C10" s="96">
        <v>0</v>
      </c>
      <c r="D10" s="96">
        <v>0</v>
      </c>
      <c r="E10" s="96">
        <v>0</v>
      </c>
      <c r="F10" s="96">
        <f t="shared" si="1"/>
        <v>0</v>
      </c>
    </row>
    <row r="11" ht="15.5" customHeight="1" spans="1:6">
      <c r="A11" s="97" t="s">
        <v>2542</v>
      </c>
      <c r="B11" s="96">
        <v>6400</v>
      </c>
      <c r="C11" s="96">
        <v>0</v>
      </c>
      <c r="D11" s="96">
        <v>0</v>
      </c>
      <c r="E11" s="96">
        <v>0</v>
      </c>
      <c r="F11" s="96">
        <f t="shared" si="1"/>
        <v>6400</v>
      </c>
    </row>
    <row r="12" ht="15.5" customHeight="1" spans="1:6">
      <c r="A12" s="97" t="s">
        <v>2543</v>
      </c>
      <c r="B12" s="96">
        <v>13200</v>
      </c>
      <c r="C12" s="96">
        <v>0</v>
      </c>
      <c r="D12" s="96">
        <v>0</v>
      </c>
      <c r="E12" s="96">
        <v>0</v>
      </c>
      <c r="F12" s="96">
        <f t="shared" si="1"/>
        <v>13200</v>
      </c>
    </row>
    <row r="13" customHeight="1" spans="1:6">
      <c r="A13" s="97" t="s">
        <v>2544</v>
      </c>
      <c r="B13" s="96">
        <v>0</v>
      </c>
      <c r="C13" s="96">
        <v>0</v>
      </c>
      <c r="D13" s="96">
        <v>0</v>
      </c>
      <c r="E13" s="96">
        <v>0</v>
      </c>
      <c r="F13" s="96">
        <f t="shared" si="1"/>
        <v>0</v>
      </c>
    </row>
    <row r="14" customHeight="1" spans="1:6">
      <c r="A14" s="97" t="s">
        <v>2545</v>
      </c>
      <c r="B14" s="96">
        <v>0</v>
      </c>
      <c r="C14" s="96">
        <v>0</v>
      </c>
      <c r="D14" s="96">
        <v>0</v>
      </c>
      <c r="E14" s="96">
        <v>0</v>
      </c>
      <c r="F14" s="96">
        <f t="shared" si="1"/>
        <v>0</v>
      </c>
    </row>
    <row r="15" customHeight="1" spans="1:6">
      <c r="A15" s="97" t="s">
        <v>2546</v>
      </c>
      <c r="B15" s="96">
        <v>0</v>
      </c>
      <c r="C15" s="96">
        <v>0</v>
      </c>
      <c r="D15" s="96">
        <v>0</v>
      </c>
      <c r="E15" s="96">
        <v>0</v>
      </c>
      <c r="F15" s="96">
        <f t="shared" si="1"/>
        <v>0</v>
      </c>
    </row>
    <row r="16" ht="15.5" customHeight="1" spans="1:6">
      <c r="A16" s="97" t="s">
        <v>2547</v>
      </c>
      <c r="B16" s="96">
        <v>0</v>
      </c>
      <c r="C16" s="96">
        <v>0</v>
      </c>
      <c r="D16" s="96">
        <v>0</v>
      </c>
      <c r="E16" s="96">
        <v>0</v>
      </c>
      <c r="F16" s="96">
        <f t="shared" si="1"/>
        <v>0</v>
      </c>
    </row>
    <row r="17" customHeight="1" spans="1:6">
      <c r="A17" s="97" t="s">
        <v>2548</v>
      </c>
      <c r="B17" s="96">
        <v>0</v>
      </c>
      <c r="C17" s="96">
        <v>0</v>
      </c>
      <c r="D17" s="96">
        <v>0</v>
      </c>
      <c r="E17" s="96">
        <v>0</v>
      </c>
      <c r="F17" s="96">
        <f t="shared" si="1"/>
        <v>0</v>
      </c>
    </row>
    <row r="18" ht="15.5" customHeight="1" spans="1:6">
      <c r="A18" s="97" t="s">
        <v>2549</v>
      </c>
      <c r="B18" s="96">
        <v>55000</v>
      </c>
      <c r="C18" s="96">
        <v>37400</v>
      </c>
      <c r="D18" s="96">
        <v>0</v>
      </c>
      <c r="E18" s="96">
        <v>0</v>
      </c>
      <c r="F18" s="96">
        <f t="shared" si="1"/>
        <v>92400</v>
      </c>
    </row>
    <row r="19" customHeight="1" spans="1:6">
      <c r="A19" s="97" t="s">
        <v>2550</v>
      </c>
      <c r="B19" s="96">
        <v>0</v>
      </c>
      <c r="C19" s="96">
        <v>0</v>
      </c>
      <c r="D19" s="96">
        <v>0</v>
      </c>
      <c r="E19" s="96">
        <v>0</v>
      </c>
      <c r="F19" s="96">
        <f t="shared" si="1"/>
        <v>0</v>
      </c>
    </row>
  </sheetData>
  <mergeCells count="2">
    <mergeCell ref="A1:F1"/>
    <mergeCell ref="A2:F2"/>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F1"/>
    </sheetView>
  </sheetViews>
  <sheetFormatPr defaultColWidth="12.1833333333333" defaultRowHeight="15.5" customHeight="1"/>
  <cols>
    <col min="1" max="16384" width="12.1833333333333" style="64"/>
  </cols>
  <sheetData/>
  <pageMargins left="0.984027777777778" right="0.984027777777778" top="0.751388888888889" bottom="0.751388888888889" header="0.298611111111111" footer="0.298611111111111"/>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showZeros="0" view="pageBreakPreview" zoomScale="60" zoomScaleNormal="20" workbookViewId="0">
      <selection activeCell="A1" sqref="$A1:$XFD1"/>
    </sheetView>
  </sheetViews>
  <sheetFormatPr defaultColWidth="9" defaultRowHeight="13.5" outlineLevelCol="5"/>
  <cols>
    <col min="1" max="1" width="31" customWidth="1"/>
    <col min="2" max="2" width="11.6333333333333" customWidth="1"/>
    <col min="3" max="3" width="9.725" customWidth="1"/>
    <col min="4" max="4" width="9.45" customWidth="1"/>
    <col min="5" max="5" width="11.3666666666667" customWidth="1"/>
    <col min="6" max="6" width="9.36666666666667" style="80" customWidth="1"/>
  </cols>
  <sheetData>
    <row r="1" ht="35" customHeight="1" spans="1:6">
      <c r="A1" s="44" t="s">
        <v>2551</v>
      </c>
      <c r="B1" s="44"/>
      <c r="C1" s="44"/>
      <c r="D1" s="44"/>
      <c r="E1" s="44"/>
      <c r="F1" s="44"/>
    </row>
    <row r="2" ht="18" customHeight="1" spans="6:6">
      <c r="F2" s="47" t="s">
        <v>705</v>
      </c>
    </row>
    <row r="3" ht="45" customHeight="1" spans="1:6">
      <c r="A3" s="81" t="s">
        <v>2552</v>
      </c>
      <c r="B3" s="81" t="s">
        <v>2553</v>
      </c>
      <c r="C3" s="82" t="s">
        <v>2554</v>
      </c>
      <c r="D3" s="82" t="s">
        <v>2555</v>
      </c>
      <c r="E3" s="83" t="s">
        <v>2556</v>
      </c>
      <c r="F3" s="84" t="s">
        <v>2557</v>
      </c>
    </row>
    <row r="4" ht="45" customHeight="1" spans="1:6">
      <c r="A4" s="85" t="s">
        <v>2558</v>
      </c>
      <c r="B4" s="86">
        <v>209920</v>
      </c>
      <c r="C4" s="86">
        <f>F4+D4</f>
        <v>57850.59</v>
      </c>
      <c r="D4" s="86">
        <v>6141.89</v>
      </c>
      <c r="E4" s="86">
        <v>261628.7</v>
      </c>
      <c r="F4" s="86">
        <f t="shared" ref="F4:F11" si="0">E4-B4</f>
        <v>51708.7</v>
      </c>
    </row>
    <row r="5" ht="45" customHeight="1" spans="1:6">
      <c r="A5" s="85" t="s">
        <v>2559</v>
      </c>
      <c r="B5" s="86">
        <v>111367.86</v>
      </c>
      <c r="C5" s="86">
        <v>0</v>
      </c>
      <c r="D5" s="86">
        <v>17548.32</v>
      </c>
      <c r="E5" s="86">
        <v>93819.54</v>
      </c>
      <c r="F5" s="86">
        <f t="shared" si="0"/>
        <v>-17548.32</v>
      </c>
    </row>
    <row r="6" ht="45" customHeight="1" spans="1:6">
      <c r="A6" s="87" t="s">
        <v>2560</v>
      </c>
      <c r="B6" s="88">
        <v>71567.92</v>
      </c>
      <c r="C6" s="88">
        <v>0</v>
      </c>
      <c r="D6" s="88">
        <v>15445</v>
      </c>
      <c r="E6" s="88">
        <f t="shared" ref="E6:E8" si="1">B6-D6</f>
        <v>56122.92</v>
      </c>
      <c r="F6" s="88">
        <f t="shared" si="0"/>
        <v>-15445</v>
      </c>
    </row>
    <row r="7" ht="45" customHeight="1" spans="1:6">
      <c r="A7" s="87" t="s">
        <v>2561</v>
      </c>
      <c r="B7" s="88">
        <v>26825</v>
      </c>
      <c r="C7" s="88">
        <v>0</v>
      </c>
      <c r="D7" s="88">
        <v>1725</v>
      </c>
      <c r="E7" s="88">
        <f t="shared" si="1"/>
        <v>25100</v>
      </c>
      <c r="F7" s="88">
        <f t="shared" si="0"/>
        <v>-1725</v>
      </c>
    </row>
    <row r="8" ht="45" customHeight="1" spans="1:6">
      <c r="A8" s="87" t="s">
        <v>2562</v>
      </c>
      <c r="B8" s="88">
        <v>12974.94</v>
      </c>
      <c r="C8" s="88">
        <v>0</v>
      </c>
      <c r="D8" s="88">
        <v>378.32</v>
      </c>
      <c r="E8" s="88">
        <f t="shared" si="1"/>
        <v>12596.62</v>
      </c>
      <c r="F8" s="88">
        <f t="shared" si="0"/>
        <v>-378.32</v>
      </c>
    </row>
    <row r="9" ht="45" customHeight="1" spans="1:6">
      <c r="A9" s="85" t="s">
        <v>2563</v>
      </c>
      <c r="B9" s="86">
        <v>17879.88</v>
      </c>
      <c r="C9" s="86">
        <v>0</v>
      </c>
      <c r="D9" s="86">
        <v>17830.57</v>
      </c>
      <c r="E9" s="86">
        <v>49.31</v>
      </c>
      <c r="F9" s="86">
        <f t="shared" si="0"/>
        <v>-17830.57</v>
      </c>
    </row>
    <row r="10" ht="45" customHeight="1" spans="1:6">
      <c r="A10" s="87" t="s">
        <v>2564</v>
      </c>
      <c r="B10" s="88">
        <v>17746.09</v>
      </c>
      <c r="C10" s="88">
        <v>0</v>
      </c>
      <c r="D10" s="88">
        <v>17746.09</v>
      </c>
      <c r="E10" s="88">
        <v>0</v>
      </c>
      <c r="F10" s="88">
        <f t="shared" si="0"/>
        <v>-17746.09</v>
      </c>
    </row>
    <row r="11" ht="45" customHeight="1" spans="1:6">
      <c r="A11" s="89" t="s">
        <v>2565</v>
      </c>
      <c r="B11" s="88">
        <v>133.79</v>
      </c>
      <c r="C11" s="88">
        <v>0</v>
      </c>
      <c r="D11" s="88">
        <v>84.48</v>
      </c>
      <c r="E11" s="88">
        <v>49.31</v>
      </c>
      <c r="F11" s="88">
        <f t="shared" si="0"/>
        <v>-84.48</v>
      </c>
    </row>
    <row r="12" ht="45" customHeight="1" spans="1:6">
      <c r="A12" s="90" t="s">
        <v>2566</v>
      </c>
      <c r="B12" s="86">
        <f>SUM(B4,B5,B9)</f>
        <v>339167.74</v>
      </c>
      <c r="C12" s="86">
        <f>SUM(C4,C5,C9)</f>
        <v>57850.59</v>
      </c>
      <c r="D12" s="86">
        <f t="shared" ref="D12:F12" si="2">D4+D5+D9</f>
        <v>41520.78</v>
      </c>
      <c r="E12" s="86">
        <f t="shared" si="2"/>
        <v>355497.55</v>
      </c>
      <c r="F12" s="86">
        <f t="shared" si="2"/>
        <v>16329.81</v>
      </c>
    </row>
  </sheetData>
  <mergeCells count="1">
    <mergeCell ref="A1:F1"/>
  </mergeCells>
  <pageMargins left="0.944444444444444" right="0.944444444444444"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22"/>
  <sheetViews>
    <sheetView zoomScale="60" zoomScaleNormal="60" workbookViewId="0">
      <selection activeCell="A1" sqref="A1:G1"/>
    </sheetView>
  </sheetViews>
  <sheetFormatPr defaultColWidth="10" defaultRowHeight="14.25"/>
  <cols>
    <col min="1" max="1" width="6.36666666666667" style="66" customWidth="1"/>
    <col min="2" max="2" width="16.725" style="66" customWidth="1"/>
    <col min="3" max="3" width="39.9083333333333" style="64" customWidth="1"/>
    <col min="4" max="4" width="12.725" style="64" customWidth="1"/>
    <col min="5" max="5" width="13" style="64" customWidth="1"/>
    <col min="6" max="7" width="13.45" style="64" customWidth="1"/>
    <col min="8" max="16375" width="10" style="64"/>
  </cols>
  <sheetData>
    <row r="1" s="64" customFormat="1" ht="37.5" customHeight="1" spans="1:7">
      <c r="A1" s="56" t="s">
        <v>2567</v>
      </c>
      <c r="B1" s="56"/>
      <c r="C1" s="56"/>
      <c r="D1" s="56"/>
      <c r="E1" s="56"/>
      <c r="F1" s="56"/>
      <c r="G1" s="56"/>
    </row>
    <row r="2" s="64" customFormat="1" ht="25.5" customHeight="1" spans="1:7">
      <c r="A2" s="66"/>
      <c r="B2" s="66"/>
      <c r="C2" s="67"/>
      <c r="D2" s="67"/>
      <c r="E2" s="67"/>
      <c r="F2" s="67"/>
      <c r="G2" s="68" t="s">
        <v>705</v>
      </c>
    </row>
    <row r="3" s="65" customFormat="1" ht="32.15" customHeight="1" spans="1:7">
      <c r="A3" s="69" t="s">
        <v>2568</v>
      </c>
      <c r="B3" s="69" t="s">
        <v>2569</v>
      </c>
      <c r="C3" s="69" t="s">
        <v>1809</v>
      </c>
      <c r="D3" s="69" t="s">
        <v>2570</v>
      </c>
      <c r="E3" s="69" t="s">
        <v>2571</v>
      </c>
      <c r="F3" s="69" t="s">
        <v>2572</v>
      </c>
      <c r="G3" s="69" t="s">
        <v>2573</v>
      </c>
    </row>
    <row r="4" s="64" customFormat="1" ht="23.15" customHeight="1" spans="1:7">
      <c r="A4" s="70">
        <v>30</v>
      </c>
      <c r="B4" s="71" t="s">
        <v>2574</v>
      </c>
      <c r="C4" s="71" t="s">
        <v>2575</v>
      </c>
      <c r="D4" s="72"/>
      <c r="E4" s="73"/>
      <c r="F4" s="74"/>
      <c r="G4" s="75">
        <v>450</v>
      </c>
    </row>
    <row r="5" s="64" customFormat="1" ht="23.15" customHeight="1" spans="1:7">
      <c r="A5" s="70">
        <v>31</v>
      </c>
      <c r="B5" s="71" t="s">
        <v>2576</v>
      </c>
      <c r="C5" s="71" t="s">
        <v>2577</v>
      </c>
      <c r="D5" s="72"/>
      <c r="E5" s="73"/>
      <c r="F5" s="74"/>
      <c r="G5" s="75">
        <v>150</v>
      </c>
    </row>
    <row r="6" s="64" customFormat="1" ht="23.15" customHeight="1" spans="1:7">
      <c r="A6" s="70">
        <v>32</v>
      </c>
      <c r="B6" s="71" t="s">
        <v>2578</v>
      </c>
      <c r="C6" s="71" t="s">
        <v>2579</v>
      </c>
      <c r="D6" s="72"/>
      <c r="E6" s="73"/>
      <c r="F6" s="74"/>
      <c r="G6" s="75">
        <v>300</v>
      </c>
    </row>
    <row r="7" s="64" customFormat="1" ht="23.15" customHeight="1" spans="1:7">
      <c r="A7" s="70">
        <v>33</v>
      </c>
      <c r="B7" s="71" t="s">
        <v>2578</v>
      </c>
      <c r="C7" s="71" t="s">
        <v>2580</v>
      </c>
      <c r="D7" s="72"/>
      <c r="E7" s="73"/>
      <c r="F7" s="74"/>
      <c r="G7" s="75">
        <v>1000</v>
      </c>
    </row>
    <row r="8" s="64" customFormat="1" ht="15" customHeight="1" spans="1:16382">
      <c r="A8" s="70">
        <v>34</v>
      </c>
      <c r="B8" s="76" t="s">
        <v>2581</v>
      </c>
      <c r="C8" s="76" t="s">
        <v>2582</v>
      </c>
      <c r="D8" s="73"/>
      <c r="E8" s="73"/>
      <c r="F8" s="73"/>
      <c r="G8" s="77">
        <v>690</v>
      </c>
      <c r="XEV8"/>
      <c r="XEW8"/>
      <c r="XEX8"/>
      <c r="XEY8"/>
      <c r="XEZ8"/>
      <c r="XFA8"/>
      <c r="XFB8"/>
    </row>
    <row r="9" s="64" customFormat="1" ht="15" customHeight="1" spans="1:16382">
      <c r="A9" s="70">
        <v>35</v>
      </c>
      <c r="B9" s="76" t="s">
        <v>2583</v>
      </c>
      <c r="C9" s="76" t="s">
        <v>2584</v>
      </c>
      <c r="D9" s="73"/>
      <c r="E9" s="73"/>
      <c r="F9" s="73"/>
      <c r="G9" s="77">
        <v>199</v>
      </c>
      <c r="XEV9"/>
      <c r="XEW9"/>
      <c r="XEX9"/>
      <c r="XEY9"/>
      <c r="XEZ9"/>
      <c r="XFA9"/>
      <c r="XFB9"/>
    </row>
    <row r="10" s="64" customFormat="1" ht="28.5" spans="1:16382">
      <c r="A10" s="70">
        <v>36</v>
      </c>
      <c r="B10" s="76" t="s">
        <v>2574</v>
      </c>
      <c r="C10" s="76" t="s">
        <v>2585</v>
      </c>
      <c r="D10" s="73"/>
      <c r="E10" s="73"/>
      <c r="F10" s="73"/>
      <c r="G10" s="75">
        <v>1300</v>
      </c>
      <c r="XEV10"/>
      <c r="XEW10"/>
      <c r="XEX10"/>
      <c r="XEY10"/>
      <c r="XEZ10"/>
      <c r="XFA10"/>
      <c r="XFB10"/>
    </row>
    <row r="11" s="64" customFormat="1" ht="15.75" spans="1:16382">
      <c r="A11" s="70">
        <v>37</v>
      </c>
      <c r="B11" s="76" t="s">
        <v>2586</v>
      </c>
      <c r="C11" s="76" t="s">
        <v>2587</v>
      </c>
      <c r="D11" s="73"/>
      <c r="E11" s="73"/>
      <c r="F11" s="73"/>
      <c r="G11" s="75">
        <v>270</v>
      </c>
      <c r="XEV11"/>
      <c r="XEW11"/>
      <c r="XEX11"/>
      <c r="XEY11"/>
      <c r="XEZ11"/>
      <c r="XFA11"/>
      <c r="XFB11"/>
    </row>
    <row r="12" s="64" customFormat="1" ht="15.75" spans="1:16382">
      <c r="A12" s="70">
        <v>38</v>
      </c>
      <c r="B12" s="76" t="s">
        <v>2588</v>
      </c>
      <c r="C12" s="76" t="s">
        <v>2589</v>
      </c>
      <c r="D12" s="73"/>
      <c r="E12" s="73"/>
      <c r="F12" s="73"/>
      <c r="G12" s="75">
        <v>500</v>
      </c>
      <c r="XEV12"/>
      <c r="XEW12"/>
      <c r="XEX12"/>
      <c r="XEY12"/>
      <c r="XEZ12"/>
      <c r="XFA12"/>
      <c r="XFB12"/>
    </row>
    <row r="13" s="64" customFormat="1" ht="28.5" spans="1:16382">
      <c r="A13" s="70">
        <v>39</v>
      </c>
      <c r="B13" s="76" t="s">
        <v>2590</v>
      </c>
      <c r="C13" s="76" t="s">
        <v>2591</v>
      </c>
      <c r="D13" s="73"/>
      <c r="E13" s="73"/>
      <c r="F13" s="73"/>
      <c r="G13" s="75">
        <v>1500</v>
      </c>
      <c r="XEV13"/>
      <c r="XEW13"/>
      <c r="XEX13"/>
      <c r="XEY13"/>
      <c r="XEZ13"/>
      <c r="XFA13"/>
      <c r="XFB13"/>
    </row>
    <row r="14" s="64" customFormat="1" ht="15.75" spans="1:16382">
      <c r="A14" s="70">
        <v>40</v>
      </c>
      <c r="B14" s="76" t="s">
        <v>2592</v>
      </c>
      <c r="C14" s="76" t="s">
        <v>2593</v>
      </c>
      <c r="D14" s="73"/>
      <c r="E14" s="73"/>
      <c r="F14" s="73"/>
      <c r="G14" s="75">
        <v>560</v>
      </c>
      <c r="XEV14"/>
      <c r="XEW14"/>
      <c r="XEX14"/>
      <c r="XEY14"/>
      <c r="XEZ14"/>
      <c r="XFA14"/>
      <c r="XFB14"/>
    </row>
    <row r="15" s="64" customFormat="1" ht="15.75" spans="1:16382">
      <c r="A15" s="70">
        <v>41</v>
      </c>
      <c r="B15" s="76" t="s">
        <v>2594</v>
      </c>
      <c r="C15" s="76" t="s">
        <v>2595</v>
      </c>
      <c r="D15" s="73"/>
      <c r="E15" s="73"/>
      <c r="F15" s="73"/>
      <c r="G15" s="75">
        <v>380</v>
      </c>
      <c r="XEV15"/>
      <c r="XEW15"/>
      <c r="XEX15"/>
      <c r="XEY15"/>
      <c r="XEZ15"/>
      <c r="XFA15"/>
      <c r="XFB15"/>
    </row>
    <row r="16" s="64" customFormat="1" ht="15.75" spans="1:16382">
      <c r="A16" s="70">
        <v>42</v>
      </c>
      <c r="B16" s="76" t="s">
        <v>2596</v>
      </c>
      <c r="C16" s="76" t="s">
        <v>2597</v>
      </c>
      <c r="D16" s="73"/>
      <c r="E16" s="73"/>
      <c r="F16" s="73"/>
      <c r="G16" s="75">
        <v>1900</v>
      </c>
      <c r="XEV16"/>
      <c r="XEW16"/>
      <c r="XEX16"/>
      <c r="XEY16"/>
      <c r="XEZ16"/>
      <c r="XFA16"/>
      <c r="XFB16"/>
    </row>
    <row r="17" s="64" customFormat="1" ht="15.75" spans="1:16382">
      <c r="A17" s="70">
        <v>43</v>
      </c>
      <c r="B17" s="76" t="s">
        <v>2578</v>
      </c>
      <c r="C17" s="76" t="s">
        <v>2580</v>
      </c>
      <c r="D17" s="73"/>
      <c r="E17" s="73"/>
      <c r="F17" s="73"/>
      <c r="G17" s="75">
        <v>2000</v>
      </c>
      <c r="XEV17"/>
      <c r="XEW17"/>
      <c r="XEX17"/>
      <c r="XEY17"/>
      <c r="XEZ17"/>
      <c r="XFA17"/>
      <c r="XFB17"/>
    </row>
    <row r="18" s="64" customFormat="1" ht="15.75" spans="1:16382">
      <c r="A18" s="70">
        <v>44</v>
      </c>
      <c r="B18" s="76" t="s">
        <v>2598</v>
      </c>
      <c r="C18" s="76" t="s">
        <v>2599</v>
      </c>
      <c r="D18" s="73"/>
      <c r="E18" s="73"/>
      <c r="F18" s="73"/>
      <c r="G18" s="75">
        <v>800</v>
      </c>
      <c r="XEV18"/>
      <c r="XEW18"/>
      <c r="XEX18"/>
      <c r="XEY18"/>
      <c r="XEZ18"/>
      <c r="XFA18"/>
      <c r="XFB18"/>
    </row>
    <row r="19" s="64" customFormat="1" ht="15.75" spans="1:16382">
      <c r="A19" s="70">
        <v>45</v>
      </c>
      <c r="B19" s="76" t="s">
        <v>2600</v>
      </c>
      <c r="C19" s="76" t="s">
        <v>2601</v>
      </c>
      <c r="D19" s="73"/>
      <c r="E19" s="73"/>
      <c r="F19" s="73"/>
      <c r="G19" s="75">
        <v>1001</v>
      </c>
      <c r="XEV19"/>
      <c r="XEW19"/>
      <c r="XEX19"/>
      <c r="XEY19"/>
      <c r="XEZ19"/>
      <c r="XFA19"/>
      <c r="XFB19"/>
    </row>
    <row r="20" s="64" customFormat="1" ht="15.75" spans="1:16382">
      <c r="A20" s="70">
        <v>46</v>
      </c>
      <c r="B20" s="76" t="s">
        <v>2602</v>
      </c>
      <c r="C20" s="76" t="s">
        <v>2603</v>
      </c>
      <c r="D20" s="73"/>
      <c r="E20" s="73"/>
      <c r="F20" s="73"/>
      <c r="G20" s="75">
        <v>1500</v>
      </c>
      <c r="XEV20"/>
      <c r="XEW20"/>
      <c r="XEX20"/>
      <c r="XEY20"/>
      <c r="XEZ20"/>
      <c r="XFA20"/>
      <c r="XFB20"/>
    </row>
    <row r="21" s="64" customFormat="1" ht="15.75" spans="1:16382">
      <c r="A21" s="70">
        <v>47</v>
      </c>
      <c r="B21" s="76" t="s">
        <v>2604</v>
      </c>
      <c r="C21" s="76" t="s">
        <v>2605</v>
      </c>
      <c r="D21" s="73"/>
      <c r="E21" s="73"/>
      <c r="F21" s="73"/>
      <c r="G21" s="75">
        <v>500</v>
      </c>
      <c r="XEV21"/>
      <c r="XEW21"/>
      <c r="XEX21"/>
      <c r="XEY21"/>
      <c r="XEZ21"/>
      <c r="XFA21"/>
      <c r="XFB21"/>
    </row>
    <row r="22" s="64" customFormat="1" ht="39" customHeight="1" spans="1:16382">
      <c r="A22" s="70"/>
      <c r="B22" s="78" t="s">
        <v>1807</v>
      </c>
      <c r="C22" s="79"/>
      <c r="D22" s="72">
        <f>SUM(D4:D21)</f>
        <v>0</v>
      </c>
      <c r="E22" s="72">
        <f>SUM(E4:E21)</f>
        <v>0</v>
      </c>
      <c r="F22" s="72">
        <f>SUM(F4:F21)</f>
        <v>0</v>
      </c>
      <c r="G22" s="72">
        <f>SUM(G4:G21)</f>
        <v>15000</v>
      </c>
      <c r="XEV22"/>
      <c r="XEW22"/>
      <c r="XEX22"/>
      <c r="XEY22"/>
      <c r="XEZ22"/>
      <c r="XFA22"/>
      <c r="XFB22"/>
    </row>
  </sheetData>
  <mergeCells count="2">
    <mergeCell ref="A1:G1"/>
    <mergeCell ref="B22:C2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view="pageBreakPreview" zoomScale="60" zoomScaleNormal="100" workbookViewId="0">
      <selection activeCell="D5" sqref="D5:D9"/>
    </sheetView>
  </sheetViews>
  <sheetFormatPr defaultColWidth="9" defaultRowHeight="13.5" outlineLevelCol="5"/>
  <cols>
    <col min="2" max="3" width="27.3666666666667" style="55" customWidth="1"/>
    <col min="4" max="5" width="13.725" customWidth="1"/>
    <col min="6" max="6" width="21.45" customWidth="1"/>
  </cols>
  <sheetData>
    <row r="1" ht="47" customHeight="1" spans="1:6">
      <c r="A1" s="56" t="s">
        <v>2606</v>
      </c>
      <c r="B1" s="56"/>
      <c r="C1" s="56"/>
      <c r="D1" s="56"/>
      <c r="E1" s="56"/>
      <c r="F1" s="56"/>
    </row>
    <row r="2" ht="27" customHeight="1" spans="1:6">
      <c r="A2" s="57" t="s">
        <v>705</v>
      </c>
      <c r="B2" s="58"/>
      <c r="C2" s="58"/>
      <c r="D2" s="58"/>
      <c r="E2" s="58"/>
      <c r="F2" s="59"/>
    </row>
    <row r="3" ht="35" customHeight="1" spans="1:6">
      <c r="A3" s="60" t="s">
        <v>2568</v>
      </c>
      <c r="B3" s="60" t="s">
        <v>2607</v>
      </c>
      <c r="C3" s="60"/>
      <c r="D3" s="60" t="s">
        <v>2608</v>
      </c>
      <c r="E3" s="60" t="s">
        <v>2609</v>
      </c>
      <c r="F3" s="60" t="s">
        <v>2610</v>
      </c>
    </row>
    <row r="4" ht="35" customHeight="1" spans="1:6">
      <c r="A4" s="61"/>
      <c r="B4" s="60" t="s">
        <v>2611</v>
      </c>
      <c r="C4" s="60" t="s">
        <v>2612</v>
      </c>
      <c r="D4" s="60"/>
      <c r="E4" s="60"/>
      <c r="F4" s="60"/>
    </row>
    <row r="5" ht="35" customHeight="1" spans="1:6">
      <c r="A5" s="60">
        <v>1</v>
      </c>
      <c r="B5" s="62" t="s">
        <v>2613</v>
      </c>
      <c r="C5" s="62" t="s">
        <v>2614</v>
      </c>
      <c r="D5" s="60">
        <v>13400</v>
      </c>
      <c r="E5" s="60">
        <v>13400</v>
      </c>
      <c r="F5" s="62" t="s">
        <v>2615</v>
      </c>
    </row>
    <row r="6" ht="35" customHeight="1" spans="1:6">
      <c r="A6" s="60">
        <v>2</v>
      </c>
      <c r="B6" s="62" t="s">
        <v>2613</v>
      </c>
      <c r="C6" s="62" t="s">
        <v>2616</v>
      </c>
      <c r="D6" s="60">
        <v>3000</v>
      </c>
      <c r="E6" s="60">
        <v>3000</v>
      </c>
      <c r="F6" s="62" t="s">
        <v>2615</v>
      </c>
    </row>
    <row r="7" ht="35" customHeight="1" spans="1:6">
      <c r="A7" s="60">
        <v>3</v>
      </c>
      <c r="B7" s="62" t="s">
        <v>2617</v>
      </c>
      <c r="C7" s="62" t="s">
        <v>2618</v>
      </c>
      <c r="D7" s="60">
        <v>6000</v>
      </c>
      <c r="E7" s="60">
        <v>6000</v>
      </c>
      <c r="F7" s="62" t="s">
        <v>2615</v>
      </c>
    </row>
    <row r="8" ht="35" customHeight="1" spans="1:6">
      <c r="A8" s="60">
        <v>4</v>
      </c>
      <c r="B8" s="62" t="s">
        <v>2613</v>
      </c>
      <c r="C8" s="62" t="s">
        <v>2619</v>
      </c>
      <c r="D8" s="60">
        <v>13000</v>
      </c>
      <c r="E8" s="60">
        <v>13000</v>
      </c>
      <c r="F8" s="62" t="s">
        <v>2615</v>
      </c>
    </row>
    <row r="9" ht="35" customHeight="1" spans="1:6">
      <c r="A9" s="60">
        <v>5</v>
      </c>
      <c r="B9" s="62" t="s">
        <v>2613</v>
      </c>
      <c r="C9" s="62" t="s">
        <v>2620</v>
      </c>
      <c r="D9" s="60">
        <v>2000</v>
      </c>
      <c r="E9" s="60">
        <v>2000</v>
      </c>
      <c r="F9" s="62" t="s">
        <v>2615</v>
      </c>
    </row>
    <row r="10" spans="3:3">
      <c r="C10" s="63"/>
    </row>
  </sheetData>
  <mergeCells count="7">
    <mergeCell ref="A1:F1"/>
    <mergeCell ref="A2:F2"/>
    <mergeCell ref="B3:C3"/>
    <mergeCell ref="A3:A4"/>
    <mergeCell ref="D3:D4"/>
    <mergeCell ref="E3:E4"/>
    <mergeCell ref="F3:F4"/>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3"/>
  <sheetViews>
    <sheetView workbookViewId="0">
      <selection activeCell="A1" sqref="$A1:$XFD1048576"/>
    </sheetView>
  </sheetViews>
  <sheetFormatPr defaultColWidth="12.1833333333333" defaultRowHeight="17" customHeight="1" outlineLevelCol="2"/>
  <cols>
    <col min="1" max="1" width="9.81666666666667" style="64" customWidth="1"/>
    <col min="2" max="2" width="54.2666666666667" style="64" customWidth="1"/>
    <col min="3" max="3" width="26" style="64" customWidth="1"/>
    <col min="4" max="256" width="12.1833333333333" style="64" customWidth="1"/>
    <col min="257" max="16384" width="12.1833333333333" style="64"/>
  </cols>
  <sheetData>
    <row r="1" ht="34" customHeight="1" spans="1:3">
      <c r="A1" s="91" t="s">
        <v>704</v>
      </c>
      <c r="B1" s="91"/>
      <c r="C1" s="91"/>
    </row>
    <row r="2" customHeight="1" spans="1:3">
      <c r="A2" s="92" t="s">
        <v>705</v>
      </c>
      <c r="B2" s="92"/>
      <c r="C2" s="92"/>
    </row>
    <row r="3" ht="17.25" customHeight="1" spans="1:3">
      <c r="A3" s="93" t="s">
        <v>34</v>
      </c>
      <c r="B3" s="93" t="s">
        <v>35</v>
      </c>
      <c r="C3" s="93" t="s">
        <v>36</v>
      </c>
    </row>
    <row r="4" customHeight="1" spans="1:3">
      <c r="A4" s="120"/>
      <c r="B4" s="93" t="s">
        <v>706</v>
      </c>
      <c r="C4" s="96">
        <f>SUM(C5,C234,C274,C293,C383,C435,C491,C548,C675,C748,C825,C848,C955,C1013,C1077,C1097,C1127,C1137,C1182,C1202,C1246,C1295,C1298,C1310)</f>
        <v>289885</v>
      </c>
    </row>
    <row r="5" customHeight="1" spans="1:3">
      <c r="A5" s="120">
        <v>201</v>
      </c>
      <c r="B5" s="131" t="s">
        <v>707</v>
      </c>
      <c r="C5" s="96">
        <f>SUM(C6+C18+C27+C38+C49+C60+C71+C79+C88+C101+C110+C121+C133+C140+C148+C154+C161+C168+C175+C182+C189+C197+C203+C209+C216+C231)</f>
        <v>26561</v>
      </c>
    </row>
    <row r="6" customHeight="1" spans="1:3">
      <c r="A6" s="120">
        <v>20101</v>
      </c>
      <c r="B6" s="131" t="s">
        <v>708</v>
      </c>
      <c r="C6" s="96">
        <f>SUM(C7:C17)</f>
        <v>2295</v>
      </c>
    </row>
    <row r="7" customHeight="1" spans="1:3">
      <c r="A7" s="120">
        <v>2010101</v>
      </c>
      <c r="B7" s="120" t="s">
        <v>709</v>
      </c>
      <c r="C7" s="96">
        <v>1776</v>
      </c>
    </row>
    <row r="8" customHeight="1" spans="1:3">
      <c r="A8" s="120">
        <v>2010102</v>
      </c>
      <c r="B8" s="120" t="s">
        <v>710</v>
      </c>
      <c r="C8" s="100">
        <v>358</v>
      </c>
    </row>
    <row r="9" customHeight="1" spans="1:3">
      <c r="A9" s="120">
        <v>2010103</v>
      </c>
      <c r="B9" s="176" t="s">
        <v>711</v>
      </c>
      <c r="C9" s="96">
        <v>0</v>
      </c>
    </row>
    <row r="10" customHeight="1" spans="1:3">
      <c r="A10" s="120">
        <v>2010104</v>
      </c>
      <c r="B10" s="120" t="s">
        <v>712</v>
      </c>
      <c r="C10" s="103">
        <v>11</v>
      </c>
    </row>
    <row r="11" customHeight="1" spans="1:3">
      <c r="A11" s="120">
        <v>2010105</v>
      </c>
      <c r="B11" s="120" t="s">
        <v>713</v>
      </c>
      <c r="C11" s="96">
        <v>40</v>
      </c>
    </row>
    <row r="12" customHeight="1" spans="1:3">
      <c r="A12" s="120">
        <v>2010106</v>
      </c>
      <c r="B12" s="120" t="s">
        <v>714</v>
      </c>
      <c r="C12" s="96">
        <v>97</v>
      </c>
    </row>
    <row r="13" customHeight="1" spans="1:3">
      <c r="A13" s="120">
        <v>2010107</v>
      </c>
      <c r="B13" s="120" t="s">
        <v>715</v>
      </c>
      <c r="C13" s="96">
        <v>0</v>
      </c>
    </row>
    <row r="14" customHeight="1" spans="1:3">
      <c r="A14" s="120">
        <v>2010108</v>
      </c>
      <c r="B14" s="120" t="s">
        <v>716</v>
      </c>
      <c r="C14" s="96">
        <v>13</v>
      </c>
    </row>
    <row r="15" customHeight="1" spans="1:3">
      <c r="A15" s="120">
        <v>2010109</v>
      </c>
      <c r="B15" s="120" t="s">
        <v>717</v>
      </c>
      <c r="C15" s="96">
        <v>0</v>
      </c>
    </row>
    <row r="16" customHeight="1" spans="1:3">
      <c r="A16" s="120">
        <v>2010150</v>
      </c>
      <c r="B16" s="120" t="s">
        <v>718</v>
      </c>
      <c r="C16" s="96">
        <v>0</v>
      </c>
    </row>
    <row r="17" customHeight="1" spans="1:3">
      <c r="A17" s="120">
        <v>2010199</v>
      </c>
      <c r="B17" s="120" t="s">
        <v>719</v>
      </c>
      <c r="C17" s="96">
        <v>0</v>
      </c>
    </row>
    <row r="18" customHeight="1" spans="1:3">
      <c r="A18" s="120">
        <v>20102</v>
      </c>
      <c r="B18" s="131" t="s">
        <v>720</v>
      </c>
      <c r="C18" s="96">
        <f>SUM(C19:C26)</f>
        <v>852</v>
      </c>
    </row>
    <row r="19" customHeight="1" spans="1:3">
      <c r="A19" s="120">
        <v>2010201</v>
      </c>
      <c r="B19" s="120" t="s">
        <v>709</v>
      </c>
      <c r="C19" s="96">
        <v>743</v>
      </c>
    </row>
    <row r="20" customHeight="1" spans="1:3">
      <c r="A20" s="120">
        <v>2010202</v>
      </c>
      <c r="B20" s="120" t="s">
        <v>710</v>
      </c>
      <c r="C20" s="96">
        <v>28</v>
      </c>
    </row>
    <row r="21" customHeight="1" spans="1:3">
      <c r="A21" s="120">
        <v>2010203</v>
      </c>
      <c r="B21" s="120" t="s">
        <v>711</v>
      </c>
      <c r="C21" s="96">
        <v>0</v>
      </c>
    </row>
    <row r="22" customHeight="1" spans="1:3">
      <c r="A22" s="120">
        <v>2010204</v>
      </c>
      <c r="B22" s="120" t="s">
        <v>721</v>
      </c>
      <c r="C22" s="96">
        <v>81</v>
      </c>
    </row>
    <row r="23" customHeight="1" spans="1:3">
      <c r="A23" s="120">
        <v>2010205</v>
      </c>
      <c r="B23" s="120" t="s">
        <v>722</v>
      </c>
      <c r="C23" s="96">
        <v>0</v>
      </c>
    </row>
    <row r="24" customHeight="1" spans="1:3">
      <c r="A24" s="120">
        <v>2010206</v>
      </c>
      <c r="B24" s="120" t="s">
        <v>723</v>
      </c>
      <c r="C24" s="96">
        <v>0</v>
      </c>
    </row>
    <row r="25" customHeight="1" spans="1:3">
      <c r="A25" s="120">
        <v>2010250</v>
      </c>
      <c r="B25" s="120" t="s">
        <v>718</v>
      </c>
      <c r="C25" s="96">
        <v>0</v>
      </c>
    </row>
    <row r="26" customHeight="1" spans="1:3">
      <c r="A26" s="120">
        <v>2010299</v>
      </c>
      <c r="B26" s="120" t="s">
        <v>724</v>
      </c>
      <c r="C26" s="96">
        <v>0</v>
      </c>
    </row>
    <row r="27" customHeight="1" spans="1:3">
      <c r="A27" s="120">
        <v>20103</v>
      </c>
      <c r="B27" s="131" t="s">
        <v>725</v>
      </c>
      <c r="C27" s="96">
        <f>SUM(C28:C37)</f>
        <v>10414</v>
      </c>
    </row>
    <row r="28" customHeight="1" spans="1:3">
      <c r="A28" s="120">
        <v>2010301</v>
      </c>
      <c r="B28" s="120" t="s">
        <v>709</v>
      </c>
      <c r="C28" s="96">
        <v>7877</v>
      </c>
    </row>
    <row r="29" customHeight="1" spans="1:3">
      <c r="A29" s="120">
        <v>2010302</v>
      </c>
      <c r="B29" s="120" t="s">
        <v>710</v>
      </c>
      <c r="C29" s="96">
        <v>964</v>
      </c>
    </row>
    <row r="30" customHeight="1" spans="1:3">
      <c r="A30" s="120">
        <v>2010303</v>
      </c>
      <c r="B30" s="120" t="s">
        <v>711</v>
      </c>
      <c r="C30" s="96">
        <v>570</v>
      </c>
    </row>
    <row r="31" customHeight="1" spans="1:3">
      <c r="A31" s="120">
        <v>2010304</v>
      </c>
      <c r="B31" s="120" t="s">
        <v>726</v>
      </c>
      <c r="C31" s="96">
        <v>0</v>
      </c>
    </row>
    <row r="32" customHeight="1" spans="1:3">
      <c r="A32" s="120">
        <v>2010305</v>
      </c>
      <c r="B32" s="120" t="s">
        <v>727</v>
      </c>
      <c r="C32" s="96">
        <v>0</v>
      </c>
    </row>
    <row r="33" customHeight="1" spans="1:3">
      <c r="A33" s="120">
        <v>2010306</v>
      </c>
      <c r="B33" s="120" t="s">
        <v>728</v>
      </c>
      <c r="C33" s="96">
        <v>0</v>
      </c>
    </row>
    <row r="34" customHeight="1" spans="1:3">
      <c r="A34" s="120">
        <v>2010308</v>
      </c>
      <c r="B34" s="120" t="s">
        <v>729</v>
      </c>
      <c r="C34" s="96">
        <v>410</v>
      </c>
    </row>
    <row r="35" customHeight="1" spans="1:3">
      <c r="A35" s="120">
        <v>2010309</v>
      </c>
      <c r="B35" s="120" t="s">
        <v>730</v>
      </c>
      <c r="C35" s="96">
        <v>0</v>
      </c>
    </row>
    <row r="36" customHeight="1" spans="1:3">
      <c r="A36" s="120">
        <v>2010350</v>
      </c>
      <c r="B36" s="120" t="s">
        <v>718</v>
      </c>
      <c r="C36" s="96">
        <v>592</v>
      </c>
    </row>
    <row r="37" customHeight="1" spans="1:3">
      <c r="A37" s="120">
        <v>2010399</v>
      </c>
      <c r="B37" s="120" t="s">
        <v>731</v>
      </c>
      <c r="C37" s="96">
        <v>1</v>
      </c>
    </row>
    <row r="38" customHeight="1" spans="1:3">
      <c r="A38" s="120">
        <v>20104</v>
      </c>
      <c r="B38" s="131" t="s">
        <v>732</v>
      </c>
      <c r="C38" s="96">
        <f>SUM(C39:C48)</f>
        <v>950</v>
      </c>
    </row>
    <row r="39" customHeight="1" spans="1:3">
      <c r="A39" s="120">
        <v>2010401</v>
      </c>
      <c r="B39" s="120" t="s">
        <v>709</v>
      </c>
      <c r="C39" s="96">
        <v>553</v>
      </c>
    </row>
    <row r="40" customHeight="1" spans="1:3">
      <c r="A40" s="120">
        <v>2010402</v>
      </c>
      <c r="B40" s="120" t="s">
        <v>710</v>
      </c>
      <c r="C40" s="96">
        <v>356</v>
      </c>
    </row>
    <row r="41" customHeight="1" spans="1:3">
      <c r="A41" s="120">
        <v>2010403</v>
      </c>
      <c r="B41" s="120" t="s">
        <v>711</v>
      </c>
      <c r="C41" s="96">
        <v>0</v>
      </c>
    </row>
    <row r="42" customHeight="1" spans="1:3">
      <c r="A42" s="120">
        <v>2010404</v>
      </c>
      <c r="B42" s="120" t="s">
        <v>733</v>
      </c>
      <c r="C42" s="96">
        <v>0</v>
      </c>
    </row>
    <row r="43" customHeight="1" spans="1:3">
      <c r="A43" s="120">
        <v>2010405</v>
      </c>
      <c r="B43" s="120" t="s">
        <v>734</v>
      </c>
      <c r="C43" s="96">
        <v>0</v>
      </c>
    </row>
    <row r="44" customHeight="1" spans="1:3">
      <c r="A44" s="120">
        <v>2010406</v>
      </c>
      <c r="B44" s="120" t="s">
        <v>735</v>
      </c>
      <c r="C44" s="96">
        <v>0</v>
      </c>
    </row>
    <row r="45" customHeight="1" spans="1:3">
      <c r="A45" s="120">
        <v>2010407</v>
      </c>
      <c r="B45" s="120" t="s">
        <v>736</v>
      </c>
      <c r="C45" s="96">
        <v>0</v>
      </c>
    </row>
    <row r="46" customHeight="1" spans="1:3">
      <c r="A46" s="120">
        <v>2010408</v>
      </c>
      <c r="B46" s="120" t="s">
        <v>737</v>
      </c>
      <c r="C46" s="96">
        <v>0</v>
      </c>
    </row>
    <row r="47" customHeight="1" spans="1:3">
      <c r="A47" s="120">
        <v>2010450</v>
      </c>
      <c r="B47" s="120" t="s">
        <v>718</v>
      </c>
      <c r="C47" s="96">
        <v>0</v>
      </c>
    </row>
    <row r="48" customHeight="1" spans="1:3">
      <c r="A48" s="120">
        <v>2010499</v>
      </c>
      <c r="B48" s="120" t="s">
        <v>738</v>
      </c>
      <c r="C48" s="96">
        <v>41</v>
      </c>
    </row>
    <row r="49" customHeight="1" spans="1:3">
      <c r="A49" s="120">
        <v>20105</v>
      </c>
      <c r="B49" s="131" t="s">
        <v>739</v>
      </c>
      <c r="C49" s="96">
        <f>SUM(C50:C59)</f>
        <v>411</v>
      </c>
    </row>
    <row r="50" customHeight="1" spans="1:3">
      <c r="A50" s="120">
        <v>2010501</v>
      </c>
      <c r="B50" s="120" t="s">
        <v>709</v>
      </c>
      <c r="C50" s="96">
        <v>293</v>
      </c>
    </row>
    <row r="51" customHeight="1" spans="1:3">
      <c r="A51" s="120">
        <v>2010502</v>
      </c>
      <c r="B51" s="120" t="s">
        <v>710</v>
      </c>
      <c r="C51" s="96">
        <v>62</v>
      </c>
    </row>
    <row r="52" customHeight="1" spans="1:3">
      <c r="A52" s="120">
        <v>2010503</v>
      </c>
      <c r="B52" s="120" t="s">
        <v>711</v>
      </c>
      <c r="C52" s="96">
        <v>0</v>
      </c>
    </row>
    <row r="53" customHeight="1" spans="1:3">
      <c r="A53" s="120">
        <v>2010504</v>
      </c>
      <c r="B53" s="120" t="s">
        <v>740</v>
      </c>
      <c r="C53" s="96">
        <v>0</v>
      </c>
    </row>
    <row r="54" customHeight="1" spans="1:3">
      <c r="A54" s="120">
        <v>2010505</v>
      </c>
      <c r="B54" s="120" t="s">
        <v>741</v>
      </c>
      <c r="C54" s="96">
        <v>13</v>
      </c>
    </row>
    <row r="55" customHeight="1" spans="1:3">
      <c r="A55" s="120">
        <v>2010506</v>
      </c>
      <c r="B55" s="120" t="s">
        <v>742</v>
      </c>
      <c r="C55" s="96">
        <v>0</v>
      </c>
    </row>
    <row r="56" customHeight="1" spans="1:3">
      <c r="A56" s="120">
        <v>2010507</v>
      </c>
      <c r="B56" s="120" t="s">
        <v>743</v>
      </c>
      <c r="C56" s="96">
        <v>28</v>
      </c>
    </row>
    <row r="57" customHeight="1" spans="1:3">
      <c r="A57" s="120">
        <v>2010508</v>
      </c>
      <c r="B57" s="120" t="s">
        <v>744</v>
      </c>
      <c r="C57" s="96">
        <v>13</v>
      </c>
    </row>
    <row r="58" customHeight="1" spans="1:3">
      <c r="A58" s="120">
        <v>2010550</v>
      </c>
      <c r="B58" s="120" t="s">
        <v>718</v>
      </c>
      <c r="C58" s="96">
        <v>0</v>
      </c>
    </row>
    <row r="59" customHeight="1" spans="1:3">
      <c r="A59" s="120">
        <v>2010599</v>
      </c>
      <c r="B59" s="120" t="s">
        <v>745</v>
      </c>
      <c r="C59" s="96">
        <v>2</v>
      </c>
    </row>
    <row r="60" customHeight="1" spans="1:3">
      <c r="A60" s="120">
        <v>20106</v>
      </c>
      <c r="B60" s="131" t="s">
        <v>746</v>
      </c>
      <c r="C60" s="96">
        <f>SUM(C61:C70)</f>
        <v>1555</v>
      </c>
    </row>
    <row r="61" customHeight="1" spans="1:3">
      <c r="A61" s="120">
        <v>2010601</v>
      </c>
      <c r="B61" s="120" t="s">
        <v>709</v>
      </c>
      <c r="C61" s="96">
        <v>982</v>
      </c>
    </row>
    <row r="62" customHeight="1" spans="1:3">
      <c r="A62" s="120">
        <v>2010602</v>
      </c>
      <c r="B62" s="120" t="s">
        <v>710</v>
      </c>
      <c r="C62" s="96">
        <v>291</v>
      </c>
    </row>
    <row r="63" customHeight="1" spans="1:3">
      <c r="A63" s="120">
        <v>2010603</v>
      </c>
      <c r="B63" s="120" t="s">
        <v>711</v>
      </c>
      <c r="C63" s="96">
        <v>0</v>
      </c>
    </row>
    <row r="64" customHeight="1" spans="1:3">
      <c r="A64" s="120">
        <v>2010604</v>
      </c>
      <c r="B64" s="120" t="s">
        <v>747</v>
      </c>
      <c r="C64" s="96">
        <v>0</v>
      </c>
    </row>
    <row r="65" customHeight="1" spans="1:3">
      <c r="A65" s="120">
        <v>2010605</v>
      </c>
      <c r="B65" s="120" t="s">
        <v>748</v>
      </c>
      <c r="C65" s="96">
        <v>0</v>
      </c>
    </row>
    <row r="66" customHeight="1" spans="1:3">
      <c r="A66" s="120">
        <v>2010606</v>
      </c>
      <c r="B66" s="120" t="s">
        <v>749</v>
      </c>
      <c r="C66" s="96">
        <v>0</v>
      </c>
    </row>
    <row r="67" customHeight="1" spans="1:3">
      <c r="A67" s="120">
        <v>2010607</v>
      </c>
      <c r="B67" s="120" t="s">
        <v>750</v>
      </c>
      <c r="C67" s="96">
        <v>127</v>
      </c>
    </row>
    <row r="68" customHeight="1" spans="1:3">
      <c r="A68" s="120">
        <v>2010608</v>
      </c>
      <c r="B68" s="120" t="s">
        <v>751</v>
      </c>
      <c r="C68" s="96">
        <v>36</v>
      </c>
    </row>
    <row r="69" customHeight="1" spans="1:3">
      <c r="A69" s="120">
        <v>2010650</v>
      </c>
      <c r="B69" s="120" t="s">
        <v>718</v>
      </c>
      <c r="C69" s="96">
        <v>0</v>
      </c>
    </row>
    <row r="70" customHeight="1" spans="1:3">
      <c r="A70" s="120">
        <v>2010699</v>
      </c>
      <c r="B70" s="120" t="s">
        <v>752</v>
      </c>
      <c r="C70" s="96">
        <v>119</v>
      </c>
    </row>
    <row r="71" customHeight="1" spans="1:3">
      <c r="A71" s="120">
        <v>20107</v>
      </c>
      <c r="B71" s="131" t="s">
        <v>753</v>
      </c>
      <c r="C71" s="96">
        <f>SUM(C72:C78)</f>
        <v>1141</v>
      </c>
    </row>
    <row r="72" customHeight="1" spans="1:3">
      <c r="A72" s="120">
        <v>2010701</v>
      </c>
      <c r="B72" s="120" t="s">
        <v>709</v>
      </c>
      <c r="C72" s="96">
        <v>496</v>
      </c>
    </row>
    <row r="73" customHeight="1" spans="1:3">
      <c r="A73" s="120">
        <v>2010702</v>
      </c>
      <c r="B73" s="120" t="s">
        <v>710</v>
      </c>
      <c r="C73" s="96">
        <v>627</v>
      </c>
    </row>
    <row r="74" customHeight="1" spans="1:3">
      <c r="A74" s="120">
        <v>2010703</v>
      </c>
      <c r="B74" s="120" t="s">
        <v>711</v>
      </c>
      <c r="C74" s="96">
        <v>0</v>
      </c>
    </row>
    <row r="75" customHeight="1" spans="1:3">
      <c r="A75" s="120">
        <v>2010709</v>
      </c>
      <c r="B75" s="120" t="s">
        <v>750</v>
      </c>
      <c r="C75" s="96">
        <v>0</v>
      </c>
    </row>
    <row r="76" customHeight="1" spans="1:3">
      <c r="A76" s="120">
        <v>2010710</v>
      </c>
      <c r="B76" s="120" t="s">
        <v>754</v>
      </c>
      <c r="C76" s="96">
        <v>0</v>
      </c>
    </row>
    <row r="77" customHeight="1" spans="1:3">
      <c r="A77" s="120">
        <v>2010750</v>
      </c>
      <c r="B77" s="120" t="s">
        <v>718</v>
      </c>
      <c r="C77" s="96">
        <v>0</v>
      </c>
    </row>
    <row r="78" customHeight="1" spans="1:3">
      <c r="A78" s="120">
        <v>2010799</v>
      </c>
      <c r="B78" s="120" t="s">
        <v>755</v>
      </c>
      <c r="C78" s="96">
        <v>18</v>
      </c>
    </row>
    <row r="79" customHeight="1" spans="1:3">
      <c r="A79" s="120">
        <v>20108</v>
      </c>
      <c r="B79" s="131" t="s">
        <v>756</v>
      </c>
      <c r="C79" s="96">
        <f>SUM(C80:C87)</f>
        <v>643</v>
      </c>
    </row>
    <row r="80" customHeight="1" spans="1:3">
      <c r="A80" s="120">
        <v>2010801</v>
      </c>
      <c r="B80" s="120" t="s">
        <v>709</v>
      </c>
      <c r="C80" s="96">
        <v>380</v>
      </c>
    </row>
    <row r="81" customHeight="1" spans="1:3">
      <c r="A81" s="120">
        <v>2010802</v>
      </c>
      <c r="B81" s="120" t="s">
        <v>710</v>
      </c>
      <c r="C81" s="96">
        <v>4</v>
      </c>
    </row>
    <row r="82" customHeight="1" spans="1:3">
      <c r="A82" s="120">
        <v>2010803</v>
      </c>
      <c r="B82" s="120" t="s">
        <v>711</v>
      </c>
      <c r="C82" s="96">
        <v>0</v>
      </c>
    </row>
    <row r="83" customHeight="1" spans="1:3">
      <c r="A83" s="120">
        <v>2010804</v>
      </c>
      <c r="B83" s="120" t="s">
        <v>757</v>
      </c>
      <c r="C83" s="96">
        <v>259</v>
      </c>
    </row>
    <row r="84" customHeight="1" spans="1:3">
      <c r="A84" s="120">
        <v>2010805</v>
      </c>
      <c r="B84" s="120" t="s">
        <v>758</v>
      </c>
      <c r="C84" s="96">
        <v>0</v>
      </c>
    </row>
    <row r="85" customHeight="1" spans="1:3">
      <c r="A85" s="120">
        <v>2010806</v>
      </c>
      <c r="B85" s="120" t="s">
        <v>750</v>
      </c>
      <c r="C85" s="96">
        <v>0</v>
      </c>
    </row>
    <row r="86" customHeight="1" spans="1:3">
      <c r="A86" s="120">
        <v>2010850</v>
      </c>
      <c r="B86" s="120" t="s">
        <v>718</v>
      </c>
      <c r="C86" s="96">
        <v>0</v>
      </c>
    </row>
    <row r="87" customHeight="1" spans="1:3">
      <c r="A87" s="120">
        <v>2010899</v>
      </c>
      <c r="B87" s="120" t="s">
        <v>759</v>
      </c>
      <c r="C87" s="96">
        <v>0</v>
      </c>
    </row>
    <row r="88" customHeight="1" spans="1:3">
      <c r="A88" s="120">
        <v>20109</v>
      </c>
      <c r="B88" s="131" t="s">
        <v>760</v>
      </c>
      <c r="C88" s="96">
        <f>SUM(C89:C100)</f>
        <v>0</v>
      </c>
    </row>
    <row r="89" customHeight="1" spans="1:3">
      <c r="A89" s="120">
        <v>2010901</v>
      </c>
      <c r="B89" s="120" t="s">
        <v>709</v>
      </c>
      <c r="C89" s="96">
        <v>0</v>
      </c>
    </row>
    <row r="90" customHeight="1" spans="1:3">
      <c r="A90" s="120">
        <v>2010902</v>
      </c>
      <c r="B90" s="120" t="s">
        <v>710</v>
      </c>
      <c r="C90" s="96">
        <v>0</v>
      </c>
    </row>
    <row r="91" customHeight="1" spans="1:3">
      <c r="A91" s="120">
        <v>2010903</v>
      </c>
      <c r="B91" s="120" t="s">
        <v>711</v>
      </c>
      <c r="C91" s="96">
        <v>0</v>
      </c>
    </row>
    <row r="92" customHeight="1" spans="1:3">
      <c r="A92" s="120">
        <v>2010905</v>
      </c>
      <c r="B92" s="120" t="s">
        <v>761</v>
      </c>
      <c r="C92" s="96">
        <v>0</v>
      </c>
    </row>
    <row r="93" customHeight="1" spans="1:3">
      <c r="A93" s="120">
        <v>2010907</v>
      </c>
      <c r="B93" s="120" t="s">
        <v>762</v>
      </c>
      <c r="C93" s="96">
        <v>0</v>
      </c>
    </row>
    <row r="94" customHeight="1" spans="1:3">
      <c r="A94" s="120">
        <v>2010908</v>
      </c>
      <c r="B94" s="120" t="s">
        <v>750</v>
      </c>
      <c r="C94" s="96">
        <v>0</v>
      </c>
    </row>
    <row r="95" customHeight="1" spans="1:3">
      <c r="A95" s="120">
        <v>2010909</v>
      </c>
      <c r="B95" s="120" t="s">
        <v>763</v>
      </c>
      <c r="C95" s="96">
        <v>0</v>
      </c>
    </row>
    <row r="96" customHeight="1" spans="1:3">
      <c r="A96" s="120">
        <v>2010910</v>
      </c>
      <c r="B96" s="120" t="s">
        <v>764</v>
      </c>
      <c r="C96" s="96">
        <v>0</v>
      </c>
    </row>
    <row r="97" customHeight="1" spans="1:3">
      <c r="A97" s="120">
        <v>2010911</v>
      </c>
      <c r="B97" s="120" t="s">
        <v>765</v>
      </c>
      <c r="C97" s="96">
        <v>0</v>
      </c>
    </row>
    <row r="98" customHeight="1" spans="1:3">
      <c r="A98" s="120">
        <v>2010912</v>
      </c>
      <c r="B98" s="120" t="s">
        <v>766</v>
      </c>
      <c r="C98" s="96">
        <v>0</v>
      </c>
    </row>
    <row r="99" customHeight="1" spans="1:3">
      <c r="A99" s="120">
        <v>2010950</v>
      </c>
      <c r="B99" s="120" t="s">
        <v>718</v>
      </c>
      <c r="C99" s="96">
        <v>0</v>
      </c>
    </row>
    <row r="100" customHeight="1" spans="1:3">
      <c r="A100" s="120">
        <v>2010999</v>
      </c>
      <c r="B100" s="120" t="s">
        <v>767</v>
      </c>
      <c r="C100" s="96">
        <v>0</v>
      </c>
    </row>
    <row r="101" customHeight="1" spans="1:3">
      <c r="A101" s="120">
        <v>20111</v>
      </c>
      <c r="B101" s="131" t="s">
        <v>768</v>
      </c>
      <c r="C101" s="96">
        <f>SUM(C102:C109)</f>
        <v>1121</v>
      </c>
    </row>
    <row r="102" customHeight="1" spans="1:3">
      <c r="A102" s="120">
        <v>2011101</v>
      </c>
      <c r="B102" s="120" t="s">
        <v>709</v>
      </c>
      <c r="C102" s="96">
        <v>829</v>
      </c>
    </row>
    <row r="103" customHeight="1" spans="1:3">
      <c r="A103" s="120">
        <v>2011102</v>
      </c>
      <c r="B103" s="120" t="s">
        <v>710</v>
      </c>
      <c r="C103" s="96">
        <v>54</v>
      </c>
    </row>
    <row r="104" customHeight="1" spans="1:3">
      <c r="A104" s="120">
        <v>2011103</v>
      </c>
      <c r="B104" s="120" t="s">
        <v>711</v>
      </c>
      <c r="C104" s="96">
        <v>0</v>
      </c>
    </row>
    <row r="105" customHeight="1" spans="1:3">
      <c r="A105" s="120">
        <v>2011104</v>
      </c>
      <c r="B105" s="120" t="s">
        <v>769</v>
      </c>
      <c r="C105" s="96">
        <v>49</v>
      </c>
    </row>
    <row r="106" customHeight="1" spans="1:3">
      <c r="A106" s="120">
        <v>2011105</v>
      </c>
      <c r="B106" s="120" t="s">
        <v>770</v>
      </c>
      <c r="C106" s="96">
        <v>0</v>
      </c>
    </row>
    <row r="107" customHeight="1" spans="1:3">
      <c r="A107" s="120">
        <v>2011106</v>
      </c>
      <c r="B107" s="120" t="s">
        <v>771</v>
      </c>
      <c r="C107" s="96">
        <v>189</v>
      </c>
    </row>
    <row r="108" customHeight="1" spans="1:3">
      <c r="A108" s="120">
        <v>2011150</v>
      </c>
      <c r="B108" s="120" t="s">
        <v>718</v>
      </c>
      <c r="C108" s="96">
        <v>0</v>
      </c>
    </row>
    <row r="109" customHeight="1" spans="1:3">
      <c r="A109" s="120">
        <v>2011199</v>
      </c>
      <c r="B109" s="120" t="s">
        <v>772</v>
      </c>
      <c r="C109" s="96">
        <v>0</v>
      </c>
    </row>
    <row r="110" customHeight="1" spans="1:3">
      <c r="A110" s="120">
        <v>20113</v>
      </c>
      <c r="B110" s="131" t="s">
        <v>773</v>
      </c>
      <c r="C110" s="96">
        <f>SUM(C111:C120)</f>
        <v>165</v>
      </c>
    </row>
    <row r="111" customHeight="1" spans="1:3">
      <c r="A111" s="120">
        <v>2011301</v>
      </c>
      <c r="B111" s="120" t="s">
        <v>709</v>
      </c>
      <c r="C111" s="96">
        <v>0</v>
      </c>
    </row>
    <row r="112" customHeight="1" spans="1:3">
      <c r="A112" s="120">
        <v>2011302</v>
      </c>
      <c r="B112" s="120" t="s">
        <v>710</v>
      </c>
      <c r="C112" s="96">
        <v>0</v>
      </c>
    </row>
    <row r="113" customHeight="1" spans="1:3">
      <c r="A113" s="120">
        <v>2011303</v>
      </c>
      <c r="B113" s="120" t="s">
        <v>711</v>
      </c>
      <c r="C113" s="96">
        <v>0</v>
      </c>
    </row>
    <row r="114" customHeight="1" spans="1:3">
      <c r="A114" s="120">
        <v>2011304</v>
      </c>
      <c r="B114" s="120" t="s">
        <v>774</v>
      </c>
      <c r="C114" s="96">
        <v>0</v>
      </c>
    </row>
    <row r="115" customHeight="1" spans="1:3">
      <c r="A115" s="120">
        <v>2011305</v>
      </c>
      <c r="B115" s="120" t="s">
        <v>775</v>
      </c>
      <c r="C115" s="96">
        <v>0</v>
      </c>
    </row>
    <row r="116" customHeight="1" spans="1:3">
      <c r="A116" s="120">
        <v>2011306</v>
      </c>
      <c r="B116" s="120" t="s">
        <v>776</v>
      </c>
      <c r="C116" s="96">
        <v>0</v>
      </c>
    </row>
    <row r="117" customHeight="1" spans="1:3">
      <c r="A117" s="120">
        <v>2011307</v>
      </c>
      <c r="B117" s="120" t="s">
        <v>777</v>
      </c>
      <c r="C117" s="96">
        <v>0</v>
      </c>
    </row>
    <row r="118" customHeight="1" spans="1:3">
      <c r="A118" s="120">
        <v>2011308</v>
      </c>
      <c r="B118" s="120" t="s">
        <v>778</v>
      </c>
      <c r="C118" s="96">
        <v>165</v>
      </c>
    </row>
    <row r="119" customHeight="1" spans="1:3">
      <c r="A119" s="120">
        <v>2011350</v>
      </c>
      <c r="B119" s="120" t="s">
        <v>718</v>
      </c>
      <c r="C119" s="96">
        <v>0</v>
      </c>
    </row>
    <row r="120" customHeight="1" spans="1:3">
      <c r="A120" s="120">
        <v>2011399</v>
      </c>
      <c r="B120" s="120" t="s">
        <v>779</v>
      </c>
      <c r="C120" s="96">
        <v>0</v>
      </c>
    </row>
    <row r="121" customHeight="1" spans="1:3">
      <c r="A121" s="120">
        <v>20114</v>
      </c>
      <c r="B121" s="131" t="s">
        <v>780</v>
      </c>
      <c r="C121" s="96">
        <f>SUM(C122:C132)</f>
        <v>0</v>
      </c>
    </row>
    <row r="122" customHeight="1" spans="1:3">
      <c r="A122" s="120">
        <v>2011401</v>
      </c>
      <c r="B122" s="120" t="s">
        <v>709</v>
      </c>
      <c r="C122" s="96">
        <v>0</v>
      </c>
    </row>
    <row r="123" customHeight="1" spans="1:3">
      <c r="A123" s="120">
        <v>2011402</v>
      </c>
      <c r="B123" s="120" t="s">
        <v>710</v>
      </c>
      <c r="C123" s="96">
        <v>0</v>
      </c>
    </row>
    <row r="124" customHeight="1" spans="1:3">
      <c r="A124" s="120">
        <v>2011403</v>
      </c>
      <c r="B124" s="120" t="s">
        <v>711</v>
      </c>
      <c r="C124" s="96">
        <v>0</v>
      </c>
    </row>
    <row r="125" customHeight="1" spans="1:3">
      <c r="A125" s="120">
        <v>2011404</v>
      </c>
      <c r="B125" s="120" t="s">
        <v>781</v>
      </c>
      <c r="C125" s="96">
        <v>0</v>
      </c>
    </row>
    <row r="126" customHeight="1" spans="1:3">
      <c r="A126" s="120">
        <v>2011405</v>
      </c>
      <c r="B126" s="120" t="s">
        <v>782</v>
      </c>
      <c r="C126" s="96">
        <v>0</v>
      </c>
    </row>
    <row r="127" customHeight="1" spans="1:3">
      <c r="A127" s="120">
        <v>2011408</v>
      </c>
      <c r="B127" s="120" t="s">
        <v>783</v>
      </c>
      <c r="C127" s="96">
        <v>0</v>
      </c>
    </row>
    <row r="128" customHeight="1" spans="1:3">
      <c r="A128" s="120">
        <v>2011409</v>
      </c>
      <c r="B128" s="120" t="s">
        <v>784</v>
      </c>
      <c r="C128" s="96">
        <v>0</v>
      </c>
    </row>
    <row r="129" customHeight="1" spans="1:3">
      <c r="A129" s="120">
        <v>2011410</v>
      </c>
      <c r="B129" s="120" t="s">
        <v>785</v>
      </c>
      <c r="C129" s="96">
        <v>0</v>
      </c>
    </row>
    <row r="130" customHeight="1" spans="1:3">
      <c r="A130" s="120">
        <v>2011411</v>
      </c>
      <c r="B130" s="120" t="s">
        <v>786</v>
      </c>
      <c r="C130" s="96">
        <v>0</v>
      </c>
    </row>
    <row r="131" customHeight="1" spans="1:3">
      <c r="A131" s="120">
        <v>2011450</v>
      </c>
      <c r="B131" s="120" t="s">
        <v>718</v>
      </c>
      <c r="C131" s="96">
        <v>0</v>
      </c>
    </row>
    <row r="132" customHeight="1" spans="1:3">
      <c r="A132" s="120">
        <v>2011499</v>
      </c>
      <c r="B132" s="120" t="s">
        <v>787</v>
      </c>
      <c r="C132" s="96">
        <v>0</v>
      </c>
    </row>
    <row r="133" customHeight="1" spans="1:3">
      <c r="A133" s="120">
        <v>20123</v>
      </c>
      <c r="B133" s="131" t="s">
        <v>788</v>
      </c>
      <c r="C133" s="96">
        <f>SUM(C134:C139)</f>
        <v>66</v>
      </c>
    </row>
    <row r="134" customHeight="1" spans="1:3">
      <c r="A134" s="120">
        <v>2012301</v>
      </c>
      <c r="B134" s="120" t="s">
        <v>709</v>
      </c>
      <c r="C134" s="96">
        <v>0</v>
      </c>
    </row>
    <row r="135" customHeight="1" spans="1:3">
      <c r="A135" s="120">
        <v>2012302</v>
      </c>
      <c r="B135" s="120" t="s">
        <v>710</v>
      </c>
      <c r="C135" s="96">
        <v>0</v>
      </c>
    </row>
    <row r="136" customHeight="1" spans="1:3">
      <c r="A136" s="120">
        <v>2012303</v>
      </c>
      <c r="B136" s="120" t="s">
        <v>711</v>
      </c>
      <c r="C136" s="96">
        <v>0</v>
      </c>
    </row>
    <row r="137" customHeight="1" spans="1:3">
      <c r="A137" s="120">
        <v>2012304</v>
      </c>
      <c r="B137" s="120" t="s">
        <v>789</v>
      </c>
      <c r="C137" s="96">
        <v>66</v>
      </c>
    </row>
    <row r="138" customHeight="1" spans="1:3">
      <c r="A138" s="120">
        <v>2012350</v>
      </c>
      <c r="B138" s="120" t="s">
        <v>718</v>
      </c>
      <c r="C138" s="96">
        <v>0</v>
      </c>
    </row>
    <row r="139" customHeight="1" spans="1:3">
      <c r="A139" s="120">
        <v>2012399</v>
      </c>
      <c r="B139" s="120" t="s">
        <v>790</v>
      </c>
      <c r="C139" s="96">
        <v>0</v>
      </c>
    </row>
    <row r="140" customHeight="1" spans="1:3">
      <c r="A140" s="120">
        <v>20125</v>
      </c>
      <c r="B140" s="131" t="s">
        <v>791</v>
      </c>
      <c r="C140" s="96">
        <f>SUM(C141:C147)</f>
        <v>0</v>
      </c>
    </row>
    <row r="141" customHeight="1" spans="1:3">
      <c r="A141" s="120">
        <v>2012501</v>
      </c>
      <c r="B141" s="120" t="s">
        <v>709</v>
      </c>
      <c r="C141" s="96">
        <v>0</v>
      </c>
    </row>
    <row r="142" customHeight="1" spans="1:3">
      <c r="A142" s="120">
        <v>2012502</v>
      </c>
      <c r="B142" s="120" t="s">
        <v>710</v>
      </c>
      <c r="C142" s="96">
        <v>0</v>
      </c>
    </row>
    <row r="143" customHeight="1" spans="1:3">
      <c r="A143" s="120">
        <v>2012503</v>
      </c>
      <c r="B143" s="120" t="s">
        <v>711</v>
      </c>
      <c r="C143" s="96">
        <v>0</v>
      </c>
    </row>
    <row r="144" customHeight="1" spans="1:3">
      <c r="A144" s="120">
        <v>2012504</v>
      </c>
      <c r="B144" s="120" t="s">
        <v>792</v>
      </c>
      <c r="C144" s="96">
        <v>0</v>
      </c>
    </row>
    <row r="145" customHeight="1" spans="1:3">
      <c r="A145" s="120">
        <v>2012505</v>
      </c>
      <c r="B145" s="120" t="s">
        <v>793</v>
      </c>
      <c r="C145" s="96">
        <v>0</v>
      </c>
    </row>
    <row r="146" customHeight="1" spans="1:3">
      <c r="A146" s="120">
        <v>2012550</v>
      </c>
      <c r="B146" s="120" t="s">
        <v>718</v>
      </c>
      <c r="C146" s="96">
        <v>0</v>
      </c>
    </row>
    <row r="147" customHeight="1" spans="1:3">
      <c r="A147" s="120">
        <v>2012599</v>
      </c>
      <c r="B147" s="120" t="s">
        <v>794</v>
      </c>
      <c r="C147" s="96">
        <v>0</v>
      </c>
    </row>
    <row r="148" customHeight="1" spans="1:3">
      <c r="A148" s="120">
        <v>20126</v>
      </c>
      <c r="B148" s="131" t="s">
        <v>795</v>
      </c>
      <c r="C148" s="96">
        <f>SUM(C149:C153)</f>
        <v>182</v>
      </c>
    </row>
    <row r="149" customHeight="1" spans="1:3">
      <c r="A149" s="120">
        <v>2012601</v>
      </c>
      <c r="B149" s="120" t="s">
        <v>709</v>
      </c>
      <c r="C149" s="96">
        <v>174</v>
      </c>
    </row>
    <row r="150" customHeight="1" spans="1:3">
      <c r="A150" s="120">
        <v>2012602</v>
      </c>
      <c r="B150" s="120" t="s">
        <v>710</v>
      </c>
      <c r="C150" s="96">
        <v>6</v>
      </c>
    </row>
    <row r="151" customHeight="1" spans="1:3">
      <c r="A151" s="120">
        <v>2012603</v>
      </c>
      <c r="B151" s="120" t="s">
        <v>711</v>
      </c>
      <c r="C151" s="96">
        <v>0</v>
      </c>
    </row>
    <row r="152" customHeight="1" spans="1:3">
      <c r="A152" s="120">
        <v>2012604</v>
      </c>
      <c r="B152" s="120" t="s">
        <v>796</v>
      </c>
      <c r="C152" s="96">
        <v>2</v>
      </c>
    </row>
    <row r="153" customHeight="1" spans="1:3">
      <c r="A153" s="120">
        <v>2012699</v>
      </c>
      <c r="B153" s="120" t="s">
        <v>797</v>
      </c>
      <c r="C153" s="96">
        <v>0</v>
      </c>
    </row>
    <row r="154" customHeight="1" spans="1:3">
      <c r="A154" s="120">
        <v>20128</v>
      </c>
      <c r="B154" s="131" t="s">
        <v>798</v>
      </c>
      <c r="C154" s="96">
        <f>SUM(C155:C160)</f>
        <v>130</v>
      </c>
    </row>
    <row r="155" customHeight="1" spans="1:3">
      <c r="A155" s="120">
        <v>2012801</v>
      </c>
      <c r="B155" s="120" t="s">
        <v>709</v>
      </c>
      <c r="C155" s="96">
        <v>25</v>
      </c>
    </row>
    <row r="156" customHeight="1" spans="1:3">
      <c r="A156" s="120">
        <v>2012802</v>
      </c>
      <c r="B156" s="120" t="s">
        <v>710</v>
      </c>
      <c r="C156" s="96">
        <v>105</v>
      </c>
    </row>
    <row r="157" customHeight="1" spans="1:3">
      <c r="A157" s="120">
        <v>2012803</v>
      </c>
      <c r="B157" s="120" t="s">
        <v>711</v>
      </c>
      <c r="C157" s="96">
        <v>0</v>
      </c>
    </row>
    <row r="158" customHeight="1" spans="1:3">
      <c r="A158" s="120">
        <v>2012804</v>
      </c>
      <c r="B158" s="120" t="s">
        <v>723</v>
      </c>
      <c r="C158" s="96">
        <v>0</v>
      </c>
    </row>
    <row r="159" customHeight="1" spans="1:3">
      <c r="A159" s="120">
        <v>2012850</v>
      </c>
      <c r="B159" s="120" t="s">
        <v>718</v>
      </c>
      <c r="C159" s="96">
        <v>0</v>
      </c>
    </row>
    <row r="160" customHeight="1" spans="1:3">
      <c r="A160" s="120">
        <v>2012899</v>
      </c>
      <c r="B160" s="120" t="s">
        <v>799</v>
      </c>
      <c r="C160" s="96">
        <v>0</v>
      </c>
    </row>
    <row r="161" customHeight="1" spans="1:3">
      <c r="A161" s="120">
        <v>20129</v>
      </c>
      <c r="B161" s="131" t="s">
        <v>800</v>
      </c>
      <c r="C161" s="96">
        <f>SUM(C162:C167)</f>
        <v>304</v>
      </c>
    </row>
    <row r="162" customHeight="1" spans="1:3">
      <c r="A162" s="120">
        <v>2012901</v>
      </c>
      <c r="B162" s="120" t="s">
        <v>709</v>
      </c>
      <c r="C162" s="96">
        <v>292</v>
      </c>
    </row>
    <row r="163" customHeight="1" spans="1:3">
      <c r="A163" s="120">
        <v>2012902</v>
      </c>
      <c r="B163" s="120" t="s">
        <v>710</v>
      </c>
      <c r="C163" s="96">
        <v>6</v>
      </c>
    </row>
    <row r="164" customHeight="1" spans="1:3">
      <c r="A164" s="120">
        <v>2012903</v>
      </c>
      <c r="B164" s="120" t="s">
        <v>711</v>
      </c>
      <c r="C164" s="96">
        <v>0</v>
      </c>
    </row>
    <row r="165" customHeight="1" spans="1:3">
      <c r="A165" s="120">
        <v>2012906</v>
      </c>
      <c r="B165" s="120" t="s">
        <v>801</v>
      </c>
      <c r="C165" s="96">
        <v>6</v>
      </c>
    </row>
    <row r="166" customHeight="1" spans="1:3">
      <c r="A166" s="120">
        <v>2012950</v>
      </c>
      <c r="B166" s="120" t="s">
        <v>718</v>
      </c>
      <c r="C166" s="96">
        <v>0</v>
      </c>
    </row>
    <row r="167" customHeight="1" spans="1:3">
      <c r="A167" s="120">
        <v>2012999</v>
      </c>
      <c r="B167" s="120" t="s">
        <v>802</v>
      </c>
      <c r="C167" s="96">
        <v>0</v>
      </c>
    </row>
    <row r="168" customHeight="1" spans="1:3">
      <c r="A168" s="120">
        <v>20131</v>
      </c>
      <c r="B168" s="131" t="s">
        <v>803</v>
      </c>
      <c r="C168" s="96">
        <f>SUM(C169:C174)</f>
        <v>1527</v>
      </c>
    </row>
    <row r="169" customHeight="1" spans="1:3">
      <c r="A169" s="120">
        <v>2013101</v>
      </c>
      <c r="B169" s="120" t="s">
        <v>709</v>
      </c>
      <c r="C169" s="96">
        <v>1348</v>
      </c>
    </row>
    <row r="170" customHeight="1" spans="1:3">
      <c r="A170" s="120">
        <v>2013102</v>
      </c>
      <c r="B170" s="120" t="s">
        <v>710</v>
      </c>
      <c r="C170" s="96">
        <v>179</v>
      </c>
    </row>
    <row r="171" customHeight="1" spans="1:3">
      <c r="A171" s="120">
        <v>2013103</v>
      </c>
      <c r="B171" s="120" t="s">
        <v>711</v>
      </c>
      <c r="C171" s="96">
        <v>0</v>
      </c>
    </row>
    <row r="172" customHeight="1" spans="1:3">
      <c r="A172" s="120">
        <v>2013105</v>
      </c>
      <c r="B172" s="120" t="s">
        <v>804</v>
      </c>
      <c r="C172" s="96">
        <v>0</v>
      </c>
    </row>
    <row r="173" customHeight="1" spans="1:3">
      <c r="A173" s="120">
        <v>2013150</v>
      </c>
      <c r="B173" s="120" t="s">
        <v>718</v>
      </c>
      <c r="C173" s="96">
        <v>0</v>
      </c>
    </row>
    <row r="174" customHeight="1" spans="1:3">
      <c r="A174" s="120">
        <v>2013199</v>
      </c>
      <c r="B174" s="120" t="s">
        <v>805</v>
      </c>
      <c r="C174" s="96">
        <v>0</v>
      </c>
    </row>
    <row r="175" customHeight="1" spans="1:3">
      <c r="A175" s="120">
        <v>20132</v>
      </c>
      <c r="B175" s="131" t="s">
        <v>806</v>
      </c>
      <c r="C175" s="96">
        <f>SUM(C176:C181)</f>
        <v>1367</v>
      </c>
    </row>
    <row r="176" customHeight="1" spans="1:3">
      <c r="A176" s="120">
        <v>2013201</v>
      </c>
      <c r="B176" s="120" t="s">
        <v>709</v>
      </c>
      <c r="C176" s="96">
        <v>671</v>
      </c>
    </row>
    <row r="177" customHeight="1" spans="1:3">
      <c r="A177" s="120">
        <v>2013202</v>
      </c>
      <c r="B177" s="120" t="s">
        <v>710</v>
      </c>
      <c r="C177" s="96">
        <v>568</v>
      </c>
    </row>
    <row r="178" customHeight="1" spans="1:3">
      <c r="A178" s="120">
        <v>2013203</v>
      </c>
      <c r="B178" s="120" t="s">
        <v>711</v>
      </c>
      <c r="C178" s="96">
        <v>0</v>
      </c>
    </row>
    <row r="179" customHeight="1" spans="1:3">
      <c r="A179" s="120">
        <v>2013204</v>
      </c>
      <c r="B179" s="120" t="s">
        <v>807</v>
      </c>
      <c r="C179" s="96">
        <v>41</v>
      </c>
    </row>
    <row r="180" customHeight="1" spans="1:3">
      <c r="A180" s="120">
        <v>2013250</v>
      </c>
      <c r="B180" s="120" t="s">
        <v>718</v>
      </c>
      <c r="C180" s="96">
        <v>0</v>
      </c>
    </row>
    <row r="181" customHeight="1" spans="1:3">
      <c r="A181" s="120">
        <v>2013299</v>
      </c>
      <c r="B181" s="120" t="s">
        <v>808</v>
      </c>
      <c r="C181" s="96">
        <v>87</v>
      </c>
    </row>
    <row r="182" customHeight="1" spans="1:3">
      <c r="A182" s="120">
        <v>20133</v>
      </c>
      <c r="B182" s="131" t="s">
        <v>809</v>
      </c>
      <c r="C182" s="96">
        <f>SUM(C183:C188)</f>
        <v>543</v>
      </c>
    </row>
    <row r="183" customHeight="1" spans="1:3">
      <c r="A183" s="120">
        <v>2013301</v>
      </c>
      <c r="B183" s="120" t="s">
        <v>709</v>
      </c>
      <c r="C183" s="96">
        <v>359</v>
      </c>
    </row>
    <row r="184" customHeight="1" spans="1:3">
      <c r="A184" s="120">
        <v>2013302</v>
      </c>
      <c r="B184" s="120" t="s">
        <v>710</v>
      </c>
      <c r="C184" s="96">
        <v>171</v>
      </c>
    </row>
    <row r="185" customHeight="1" spans="1:3">
      <c r="A185" s="120">
        <v>2013303</v>
      </c>
      <c r="B185" s="120" t="s">
        <v>711</v>
      </c>
      <c r="C185" s="96">
        <v>0</v>
      </c>
    </row>
    <row r="186" customHeight="1" spans="1:3">
      <c r="A186" s="120">
        <v>2013304</v>
      </c>
      <c r="B186" s="120" t="s">
        <v>810</v>
      </c>
      <c r="C186" s="96">
        <v>13</v>
      </c>
    </row>
    <row r="187" customHeight="1" spans="1:3">
      <c r="A187" s="120">
        <v>2013350</v>
      </c>
      <c r="B187" s="120" t="s">
        <v>718</v>
      </c>
      <c r="C187" s="96">
        <v>0</v>
      </c>
    </row>
    <row r="188" customHeight="1" spans="1:3">
      <c r="A188" s="120">
        <v>2013399</v>
      </c>
      <c r="B188" s="120" t="s">
        <v>811</v>
      </c>
      <c r="C188" s="96">
        <v>0</v>
      </c>
    </row>
    <row r="189" customHeight="1" spans="1:3">
      <c r="A189" s="120">
        <v>20134</v>
      </c>
      <c r="B189" s="131" t="s">
        <v>812</v>
      </c>
      <c r="C189" s="96">
        <f>SUM(C190:C196)</f>
        <v>349</v>
      </c>
    </row>
    <row r="190" customHeight="1" spans="1:3">
      <c r="A190" s="120">
        <v>2013401</v>
      </c>
      <c r="B190" s="120" t="s">
        <v>709</v>
      </c>
      <c r="C190" s="96">
        <v>274</v>
      </c>
    </row>
    <row r="191" customHeight="1" spans="1:3">
      <c r="A191" s="120">
        <v>2013402</v>
      </c>
      <c r="B191" s="120" t="s">
        <v>710</v>
      </c>
      <c r="C191" s="96">
        <v>41</v>
      </c>
    </row>
    <row r="192" customHeight="1" spans="1:3">
      <c r="A192" s="120">
        <v>2013403</v>
      </c>
      <c r="B192" s="120" t="s">
        <v>711</v>
      </c>
      <c r="C192" s="96">
        <v>0</v>
      </c>
    </row>
    <row r="193" customHeight="1" spans="1:3">
      <c r="A193" s="120">
        <v>2013404</v>
      </c>
      <c r="B193" s="120" t="s">
        <v>813</v>
      </c>
      <c r="C193" s="96">
        <v>17</v>
      </c>
    </row>
    <row r="194" customHeight="1" spans="1:3">
      <c r="A194" s="120">
        <v>2013405</v>
      </c>
      <c r="B194" s="120" t="s">
        <v>814</v>
      </c>
      <c r="C194" s="96">
        <v>0</v>
      </c>
    </row>
    <row r="195" customHeight="1" spans="1:3">
      <c r="A195" s="120">
        <v>2013450</v>
      </c>
      <c r="B195" s="120" t="s">
        <v>718</v>
      </c>
      <c r="C195" s="96">
        <v>0</v>
      </c>
    </row>
    <row r="196" customHeight="1" spans="1:3">
      <c r="A196" s="120">
        <v>2013499</v>
      </c>
      <c r="B196" s="120" t="s">
        <v>815</v>
      </c>
      <c r="C196" s="96">
        <v>17</v>
      </c>
    </row>
    <row r="197" customHeight="1" spans="1:3">
      <c r="A197" s="120">
        <v>20135</v>
      </c>
      <c r="B197" s="131" t="s">
        <v>816</v>
      </c>
      <c r="C197" s="96">
        <f>SUM(C198:C202)</f>
        <v>0</v>
      </c>
    </row>
    <row r="198" customHeight="1" spans="1:3">
      <c r="A198" s="120">
        <v>2013501</v>
      </c>
      <c r="B198" s="120" t="s">
        <v>709</v>
      </c>
      <c r="C198" s="96">
        <v>0</v>
      </c>
    </row>
    <row r="199" customHeight="1" spans="1:3">
      <c r="A199" s="120">
        <v>2013502</v>
      </c>
      <c r="B199" s="120" t="s">
        <v>710</v>
      </c>
      <c r="C199" s="96">
        <v>0</v>
      </c>
    </row>
    <row r="200" customHeight="1" spans="1:3">
      <c r="A200" s="120">
        <v>2013503</v>
      </c>
      <c r="B200" s="120" t="s">
        <v>711</v>
      </c>
      <c r="C200" s="96">
        <v>0</v>
      </c>
    </row>
    <row r="201" customHeight="1" spans="1:3">
      <c r="A201" s="120">
        <v>2013550</v>
      </c>
      <c r="B201" s="120" t="s">
        <v>718</v>
      </c>
      <c r="C201" s="96">
        <v>0</v>
      </c>
    </row>
    <row r="202" customHeight="1" spans="1:3">
      <c r="A202" s="120">
        <v>2013599</v>
      </c>
      <c r="B202" s="120" t="s">
        <v>817</v>
      </c>
      <c r="C202" s="96">
        <v>0</v>
      </c>
    </row>
    <row r="203" customHeight="1" spans="1:3">
      <c r="A203" s="120">
        <v>20136</v>
      </c>
      <c r="B203" s="131" t="s">
        <v>818</v>
      </c>
      <c r="C203" s="96">
        <f>SUM(C204:C208)</f>
        <v>616</v>
      </c>
    </row>
    <row r="204" customHeight="1" spans="1:3">
      <c r="A204" s="120">
        <v>2013601</v>
      </c>
      <c r="B204" s="120" t="s">
        <v>709</v>
      </c>
      <c r="C204" s="96">
        <v>471</v>
      </c>
    </row>
    <row r="205" customHeight="1" spans="1:3">
      <c r="A205" s="120">
        <v>2013602</v>
      </c>
      <c r="B205" s="120" t="s">
        <v>710</v>
      </c>
      <c r="C205" s="96">
        <v>142</v>
      </c>
    </row>
    <row r="206" customHeight="1" spans="1:3">
      <c r="A206" s="120">
        <v>2013603</v>
      </c>
      <c r="B206" s="120" t="s">
        <v>711</v>
      </c>
      <c r="C206" s="96">
        <v>0</v>
      </c>
    </row>
    <row r="207" customHeight="1" spans="1:3">
      <c r="A207" s="120">
        <v>2013650</v>
      </c>
      <c r="B207" s="120" t="s">
        <v>718</v>
      </c>
      <c r="C207" s="96">
        <v>0</v>
      </c>
    </row>
    <row r="208" customHeight="1" spans="1:3">
      <c r="A208" s="120">
        <v>2013699</v>
      </c>
      <c r="B208" s="120" t="s">
        <v>819</v>
      </c>
      <c r="C208" s="96">
        <v>3</v>
      </c>
    </row>
    <row r="209" customHeight="1" spans="1:3">
      <c r="A209" s="120">
        <v>20137</v>
      </c>
      <c r="B209" s="131" t="s">
        <v>820</v>
      </c>
      <c r="C209" s="96">
        <f>SUM(C210:C215)</f>
        <v>168</v>
      </c>
    </row>
    <row r="210" customHeight="1" spans="1:3">
      <c r="A210" s="120">
        <v>2013701</v>
      </c>
      <c r="B210" s="120" t="s">
        <v>709</v>
      </c>
      <c r="C210" s="96">
        <v>168</v>
      </c>
    </row>
    <row r="211" customHeight="1" spans="1:3">
      <c r="A211" s="120">
        <v>2013702</v>
      </c>
      <c r="B211" s="120" t="s">
        <v>710</v>
      </c>
      <c r="C211" s="96">
        <v>0</v>
      </c>
    </row>
    <row r="212" customHeight="1" spans="1:3">
      <c r="A212" s="120">
        <v>2013703</v>
      </c>
      <c r="B212" s="120" t="s">
        <v>711</v>
      </c>
      <c r="C212" s="96">
        <v>0</v>
      </c>
    </row>
    <row r="213" customHeight="1" spans="1:3">
      <c r="A213" s="120">
        <v>2013704</v>
      </c>
      <c r="B213" s="120" t="s">
        <v>821</v>
      </c>
      <c r="C213" s="96">
        <v>0</v>
      </c>
    </row>
    <row r="214" customHeight="1" spans="1:3">
      <c r="A214" s="120">
        <v>2013750</v>
      </c>
      <c r="B214" s="120" t="s">
        <v>718</v>
      </c>
      <c r="C214" s="96">
        <v>0</v>
      </c>
    </row>
    <row r="215" customHeight="1" spans="1:3">
      <c r="A215" s="120">
        <v>2013799</v>
      </c>
      <c r="B215" s="120" t="s">
        <v>822</v>
      </c>
      <c r="C215" s="96">
        <v>0</v>
      </c>
    </row>
    <row r="216" customHeight="1" spans="1:3">
      <c r="A216" s="120">
        <v>20138</v>
      </c>
      <c r="B216" s="131" t="s">
        <v>823</v>
      </c>
      <c r="C216" s="96">
        <f>SUM(C217:C230)</f>
        <v>1191</v>
      </c>
    </row>
    <row r="217" customHeight="1" spans="1:3">
      <c r="A217" s="120">
        <v>2013801</v>
      </c>
      <c r="B217" s="120" t="s">
        <v>709</v>
      </c>
      <c r="C217" s="96">
        <v>834</v>
      </c>
    </row>
    <row r="218" customHeight="1" spans="1:3">
      <c r="A218" s="120">
        <v>2013802</v>
      </c>
      <c r="B218" s="120" t="s">
        <v>710</v>
      </c>
      <c r="C218" s="96">
        <v>172</v>
      </c>
    </row>
    <row r="219" customHeight="1" spans="1:3">
      <c r="A219" s="120">
        <v>2013803</v>
      </c>
      <c r="B219" s="120" t="s">
        <v>711</v>
      </c>
      <c r="C219" s="96">
        <v>0</v>
      </c>
    </row>
    <row r="220" customHeight="1" spans="1:3">
      <c r="A220" s="120">
        <v>2013804</v>
      </c>
      <c r="B220" s="120" t="s">
        <v>824</v>
      </c>
      <c r="C220" s="96">
        <v>0</v>
      </c>
    </row>
    <row r="221" customHeight="1" spans="1:3">
      <c r="A221" s="120">
        <v>2013805</v>
      </c>
      <c r="B221" s="120" t="s">
        <v>825</v>
      </c>
      <c r="C221" s="96">
        <v>3</v>
      </c>
    </row>
    <row r="222" customHeight="1" spans="1:3">
      <c r="A222" s="120">
        <v>2013808</v>
      </c>
      <c r="B222" s="120" t="s">
        <v>750</v>
      </c>
      <c r="C222" s="96">
        <v>0</v>
      </c>
    </row>
    <row r="223" customHeight="1" spans="1:3">
      <c r="A223" s="120">
        <v>2013810</v>
      </c>
      <c r="B223" s="120" t="s">
        <v>826</v>
      </c>
      <c r="C223" s="96">
        <v>33</v>
      </c>
    </row>
    <row r="224" customHeight="1" spans="1:3">
      <c r="A224" s="120">
        <v>2013812</v>
      </c>
      <c r="B224" s="120" t="s">
        <v>827</v>
      </c>
      <c r="C224" s="96">
        <v>2</v>
      </c>
    </row>
    <row r="225" customHeight="1" spans="1:3">
      <c r="A225" s="120">
        <v>2013813</v>
      </c>
      <c r="B225" s="120" t="s">
        <v>828</v>
      </c>
      <c r="C225" s="96">
        <v>0</v>
      </c>
    </row>
    <row r="226" customHeight="1" spans="1:3">
      <c r="A226" s="120">
        <v>2013814</v>
      </c>
      <c r="B226" s="120" t="s">
        <v>829</v>
      </c>
      <c r="C226" s="96">
        <v>0</v>
      </c>
    </row>
    <row r="227" customHeight="1" spans="1:3">
      <c r="A227" s="120">
        <v>2013815</v>
      </c>
      <c r="B227" s="120" t="s">
        <v>830</v>
      </c>
      <c r="C227" s="96">
        <v>0</v>
      </c>
    </row>
    <row r="228" customHeight="1" spans="1:3">
      <c r="A228" s="120">
        <v>2013816</v>
      </c>
      <c r="B228" s="120" t="s">
        <v>831</v>
      </c>
      <c r="C228" s="96">
        <v>43</v>
      </c>
    </row>
    <row r="229" customHeight="1" spans="1:3">
      <c r="A229" s="120">
        <v>2013850</v>
      </c>
      <c r="B229" s="120" t="s">
        <v>718</v>
      </c>
      <c r="C229" s="96">
        <v>54</v>
      </c>
    </row>
    <row r="230" customHeight="1" spans="1:3">
      <c r="A230" s="120">
        <v>2013899</v>
      </c>
      <c r="B230" s="120" t="s">
        <v>832</v>
      </c>
      <c r="C230" s="96">
        <v>50</v>
      </c>
    </row>
    <row r="231" customHeight="1" spans="1:3">
      <c r="A231" s="120">
        <v>20199</v>
      </c>
      <c r="B231" s="131" t="s">
        <v>833</v>
      </c>
      <c r="C231" s="96">
        <f>SUM(C232:C233)</f>
        <v>571</v>
      </c>
    </row>
    <row r="232" customHeight="1" spans="1:3">
      <c r="A232" s="120">
        <v>2019901</v>
      </c>
      <c r="B232" s="120" t="s">
        <v>834</v>
      </c>
      <c r="C232" s="96">
        <v>0</v>
      </c>
    </row>
    <row r="233" customHeight="1" spans="1:3">
      <c r="A233" s="120">
        <v>2019999</v>
      </c>
      <c r="B233" s="120" t="s">
        <v>835</v>
      </c>
      <c r="C233" s="96">
        <v>571</v>
      </c>
    </row>
    <row r="234" customHeight="1" spans="1:3">
      <c r="A234" s="120">
        <v>202</v>
      </c>
      <c r="B234" s="131" t="s">
        <v>836</v>
      </c>
      <c r="C234" s="96">
        <f>SUM(C235,C242,C245,C248,C254,C259,C261,C266,C272)</f>
        <v>0</v>
      </c>
    </row>
    <row r="235" customHeight="1" spans="1:3">
      <c r="A235" s="120">
        <v>20201</v>
      </c>
      <c r="B235" s="131" t="s">
        <v>837</v>
      </c>
      <c r="C235" s="96">
        <f>SUM(C236:C241)</f>
        <v>0</v>
      </c>
    </row>
    <row r="236" customHeight="1" spans="1:3">
      <c r="A236" s="120">
        <v>2020101</v>
      </c>
      <c r="B236" s="120" t="s">
        <v>709</v>
      </c>
      <c r="C236" s="96">
        <v>0</v>
      </c>
    </row>
    <row r="237" customHeight="1" spans="1:3">
      <c r="A237" s="120">
        <v>2020102</v>
      </c>
      <c r="B237" s="120" t="s">
        <v>710</v>
      </c>
      <c r="C237" s="96">
        <v>0</v>
      </c>
    </row>
    <row r="238" customHeight="1" spans="1:3">
      <c r="A238" s="120">
        <v>2020103</v>
      </c>
      <c r="B238" s="120" t="s">
        <v>711</v>
      </c>
      <c r="C238" s="96">
        <v>0</v>
      </c>
    </row>
    <row r="239" customHeight="1" spans="1:3">
      <c r="A239" s="120">
        <v>2020104</v>
      </c>
      <c r="B239" s="120" t="s">
        <v>804</v>
      </c>
      <c r="C239" s="96">
        <v>0</v>
      </c>
    </row>
    <row r="240" customHeight="1" spans="1:3">
      <c r="A240" s="120">
        <v>2020150</v>
      </c>
      <c r="B240" s="120" t="s">
        <v>718</v>
      </c>
      <c r="C240" s="96">
        <v>0</v>
      </c>
    </row>
    <row r="241" customHeight="1" spans="1:3">
      <c r="A241" s="120">
        <v>2020199</v>
      </c>
      <c r="B241" s="120" t="s">
        <v>838</v>
      </c>
      <c r="C241" s="96">
        <v>0</v>
      </c>
    </row>
    <row r="242" customHeight="1" spans="1:3">
      <c r="A242" s="120">
        <v>20202</v>
      </c>
      <c r="B242" s="131" t="s">
        <v>839</v>
      </c>
      <c r="C242" s="96">
        <f>SUM(C243:C244)</f>
        <v>0</v>
      </c>
    </row>
    <row r="243" customHeight="1" spans="1:3">
      <c r="A243" s="120">
        <v>2020201</v>
      </c>
      <c r="B243" s="120" t="s">
        <v>840</v>
      </c>
      <c r="C243" s="96">
        <v>0</v>
      </c>
    </row>
    <row r="244" customHeight="1" spans="1:3">
      <c r="A244" s="120">
        <v>2020202</v>
      </c>
      <c r="B244" s="120" t="s">
        <v>841</v>
      </c>
      <c r="C244" s="96">
        <v>0</v>
      </c>
    </row>
    <row r="245" customHeight="1" spans="1:3">
      <c r="A245" s="120">
        <v>20203</v>
      </c>
      <c r="B245" s="131" t="s">
        <v>842</v>
      </c>
      <c r="C245" s="96">
        <f>SUM(C246:C247)</f>
        <v>0</v>
      </c>
    </row>
    <row r="246" customHeight="1" spans="1:3">
      <c r="A246" s="120">
        <v>2020304</v>
      </c>
      <c r="B246" s="120" t="s">
        <v>843</v>
      </c>
      <c r="C246" s="96">
        <v>0</v>
      </c>
    </row>
    <row r="247" customHeight="1" spans="1:3">
      <c r="A247" s="120">
        <v>2020306</v>
      </c>
      <c r="B247" s="120" t="s">
        <v>844</v>
      </c>
      <c r="C247" s="96">
        <v>0</v>
      </c>
    </row>
    <row r="248" customHeight="1" spans="1:3">
      <c r="A248" s="120">
        <v>20204</v>
      </c>
      <c r="B248" s="131" t="s">
        <v>845</v>
      </c>
      <c r="C248" s="96">
        <f>SUM(C249:C253)</f>
        <v>0</v>
      </c>
    </row>
    <row r="249" customHeight="1" spans="1:3">
      <c r="A249" s="120">
        <v>2020401</v>
      </c>
      <c r="B249" s="120" t="s">
        <v>846</v>
      </c>
      <c r="C249" s="96">
        <v>0</v>
      </c>
    </row>
    <row r="250" customHeight="1" spans="1:3">
      <c r="A250" s="120">
        <v>2020402</v>
      </c>
      <c r="B250" s="120" t="s">
        <v>847</v>
      </c>
      <c r="C250" s="96">
        <v>0</v>
      </c>
    </row>
    <row r="251" customHeight="1" spans="1:3">
      <c r="A251" s="120">
        <v>2020403</v>
      </c>
      <c r="B251" s="120" t="s">
        <v>848</v>
      </c>
      <c r="C251" s="96">
        <v>0</v>
      </c>
    </row>
    <row r="252" customHeight="1" spans="1:3">
      <c r="A252" s="120">
        <v>2020404</v>
      </c>
      <c r="B252" s="120" t="s">
        <v>849</v>
      </c>
      <c r="C252" s="96">
        <v>0</v>
      </c>
    </row>
    <row r="253" customHeight="1" spans="1:3">
      <c r="A253" s="120">
        <v>2020499</v>
      </c>
      <c r="B253" s="120" t="s">
        <v>850</v>
      </c>
      <c r="C253" s="96">
        <v>0</v>
      </c>
    </row>
    <row r="254" customHeight="1" spans="1:3">
      <c r="A254" s="120">
        <v>20205</v>
      </c>
      <c r="B254" s="131" t="s">
        <v>851</v>
      </c>
      <c r="C254" s="96">
        <f>SUM(C255:C258)</f>
        <v>0</v>
      </c>
    </row>
    <row r="255" customHeight="1" spans="1:3">
      <c r="A255" s="120">
        <v>2020503</v>
      </c>
      <c r="B255" s="120" t="s">
        <v>852</v>
      </c>
      <c r="C255" s="96">
        <v>0</v>
      </c>
    </row>
    <row r="256" customHeight="1" spans="1:3">
      <c r="A256" s="120">
        <v>2020504</v>
      </c>
      <c r="B256" s="120" t="s">
        <v>853</v>
      </c>
      <c r="C256" s="96">
        <v>0</v>
      </c>
    </row>
    <row r="257" customHeight="1" spans="1:3">
      <c r="A257" s="120">
        <v>2020505</v>
      </c>
      <c r="B257" s="120" t="s">
        <v>854</v>
      </c>
      <c r="C257" s="96">
        <v>0</v>
      </c>
    </row>
    <row r="258" customHeight="1" spans="1:3">
      <c r="A258" s="120">
        <v>2020599</v>
      </c>
      <c r="B258" s="120" t="s">
        <v>855</v>
      </c>
      <c r="C258" s="96">
        <v>0</v>
      </c>
    </row>
    <row r="259" customHeight="1" spans="1:3">
      <c r="A259" s="120">
        <v>20206</v>
      </c>
      <c r="B259" s="131" t="s">
        <v>856</v>
      </c>
      <c r="C259" s="96">
        <f>C260</f>
        <v>0</v>
      </c>
    </row>
    <row r="260" customHeight="1" spans="1:3">
      <c r="A260" s="120">
        <v>2020601</v>
      </c>
      <c r="B260" s="120" t="s">
        <v>857</v>
      </c>
      <c r="C260" s="96">
        <v>0</v>
      </c>
    </row>
    <row r="261" customHeight="1" spans="1:3">
      <c r="A261" s="120">
        <v>20207</v>
      </c>
      <c r="B261" s="131" t="s">
        <v>858</v>
      </c>
      <c r="C261" s="96">
        <f>SUM(C262:C265)</f>
        <v>0</v>
      </c>
    </row>
    <row r="262" customHeight="1" spans="1:3">
      <c r="A262" s="120">
        <v>2020701</v>
      </c>
      <c r="B262" s="120" t="s">
        <v>859</v>
      </c>
      <c r="C262" s="96">
        <v>0</v>
      </c>
    </row>
    <row r="263" customHeight="1" spans="1:3">
      <c r="A263" s="120">
        <v>2020702</v>
      </c>
      <c r="B263" s="120" t="s">
        <v>860</v>
      </c>
      <c r="C263" s="96">
        <v>0</v>
      </c>
    </row>
    <row r="264" customHeight="1" spans="1:3">
      <c r="A264" s="120">
        <v>2020703</v>
      </c>
      <c r="B264" s="120" t="s">
        <v>861</v>
      </c>
      <c r="C264" s="96">
        <v>0</v>
      </c>
    </row>
    <row r="265" customHeight="1" spans="1:3">
      <c r="A265" s="120">
        <v>2020799</v>
      </c>
      <c r="B265" s="120" t="s">
        <v>862</v>
      </c>
      <c r="C265" s="96">
        <v>0</v>
      </c>
    </row>
    <row r="266" customHeight="1" spans="1:3">
      <c r="A266" s="120">
        <v>20208</v>
      </c>
      <c r="B266" s="131" t="s">
        <v>863</v>
      </c>
      <c r="C266" s="96">
        <f>SUM(C267:C271)</f>
        <v>0</v>
      </c>
    </row>
    <row r="267" customHeight="1" spans="1:3">
      <c r="A267" s="120">
        <v>2020801</v>
      </c>
      <c r="B267" s="120" t="s">
        <v>709</v>
      </c>
      <c r="C267" s="96">
        <v>0</v>
      </c>
    </row>
    <row r="268" customHeight="1" spans="1:3">
      <c r="A268" s="120">
        <v>2020802</v>
      </c>
      <c r="B268" s="120" t="s">
        <v>710</v>
      </c>
      <c r="C268" s="96">
        <v>0</v>
      </c>
    </row>
    <row r="269" customHeight="1" spans="1:3">
      <c r="A269" s="120">
        <v>2020803</v>
      </c>
      <c r="B269" s="120" t="s">
        <v>711</v>
      </c>
      <c r="C269" s="96">
        <v>0</v>
      </c>
    </row>
    <row r="270" customHeight="1" spans="1:3">
      <c r="A270" s="120">
        <v>2020850</v>
      </c>
      <c r="B270" s="120" t="s">
        <v>718</v>
      </c>
      <c r="C270" s="96">
        <v>0</v>
      </c>
    </row>
    <row r="271" customHeight="1" spans="1:3">
      <c r="A271" s="120">
        <v>2020899</v>
      </c>
      <c r="B271" s="120" t="s">
        <v>864</v>
      </c>
      <c r="C271" s="96">
        <v>0</v>
      </c>
    </row>
    <row r="272" customHeight="1" spans="1:3">
      <c r="A272" s="120">
        <v>20299</v>
      </c>
      <c r="B272" s="131" t="s">
        <v>865</v>
      </c>
      <c r="C272" s="96">
        <f>C273</f>
        <v>0</v>
      </c>
    </row>
    <row r="273" customHeight="1" spans="1:3">
      <c r="A273" s="120">
        <v>2029999</v>
      </c>
      <c r="B273" s="120" t="s">
        <v>866</v>
      </c>
      <c r="C273" s="96">
        <v>0</v>
      </c>
    </row>
    <row r="274" customHeight="1" spans="1:3">
      <c r="A274" s="120">
        <v>203</v>
      </c>
      <c r="B274" s="131" t="s">
        <v>867</v>
      </c>
      <c r="C274" s="96">
        <f>SUM(C275,C279,C281,C283,C291)</f>
        <v>515</v>
      </c>
    </row>
    <row r="275" customHeight="1" spans="1:3">
      <c r="A275" s="120">
        <v>20301</v>
      </c>
      <c r="B275" s="131" t="s">
        <v>868</v>
      </c>
      <c r="C275" s="96">
        <f>SUM(C276:C278)</f>
        <v>0</v>
      </c>
    </row>
    <row r="276" customHeight="1" spans="1:3">
      <c r="A276" s="120">
        <v>2030101</v>
      </c>
      <c r="B276" s="120" t="s">
        <v>869</v>
      </c>
      <c r="C276" s="96">
        <v>0</v>
      </c>
    </row>
    <row r="277" customHeight="1" spans="1:3">
      <c r="A277" s="120">
        <v>2030102</v>
      </c>
      <c r="B277" s="120" t="s">
        <v>870</v>
      </c>
      <c r="C277" s="96">
        <v>0</v>
      </c>
    </row>
    <row r="278" customHeight="1" spans="1:3">
      <c r="A278" s="120">
        <v>2030199</v>
      </c>
      <c r="B278" s="120" t="s">
        <v>871</v>
      </c>
      <c r="C278" s="96">
        <v>0</v>
      </c>
    </row>
    <row r="279" customHeight="1" spans="1:3">
      <c r="A279" s="120">
        <v>20304</v>
      </c>
      <c r="B279" s="131" t="s">
        <v>872</v>
      </c>
      <c r="C279" s="96">
        <f>C280</f>
        <v>0</v>
      </c>
    </row>
    <row r="280" customHeight="1" spans="1:3">
      <c r="A280" s="120">
        <v>2030401</v>
      </c>
      <c r="B280" s="120" t="s">
        <v>873</v>
      </c>
      <c r="C280" s="96">
        <v>0</v>
      </c>
    </row>
    <row r="281" customHeight="1" spans="1:3">
      <c r="A281" s="120">
        <v>20305</v>
      </c>
      <c r="B281" s="131" t="s">
        <v>874</v>
      </c>
      <c r="C281" s="96">
        <f>C282</f>
        <v>0</v>
      </c>
    </row>
    <row r="282" customHeight="1" spans="1:3">
      <c r="A282" s="120">
        <v>2030501</v>
      </c>
      <c r="B282" s="120" t="s">
        <v>875</v>
      </c>
      <c r="C282" s="96">
        <v>0</v>
      </c>
    </row>
    <row r="283" customHeight="1" spans="1:3">
      <c r="A283" s="120">
        <v>20306</v>
      </c>
      <c r="B283" s="131" t="s">
        <v>876</v>
      </c>
      <c r="C283" s="96">
        <f>SUM(C284:C290)</f>
        <v>464</v>
      </c>
    </row>
    <row r="284" customHeight="1" spans="1:3">
      <c r="A284" s="120">
        <v>2030601</v>
      </c>
      <c r="B284" s="120" t="s">
        <v>877</v>
      </c>
      <c r="C284" s="96">
        <v>11</v>
      </c>
    </row>
    <row r="285" customHeight="1" spans="1:3">
      <c r="A285" s="120">
        <v>2030602</v>
      </c>
      <c r="B285" s="120" t="s">
        <v>878</v>
      </c>
      <c r="C285" s="96">
        <v>0</v>
      </c>
    </row>
    <row r="286" customHeight="1" spans="1:3">
      <c r="A286" s="120">
        <v>2030603</v>
      </c>
      <c r="B286" s="120" t="s">
        <v>879</v>
      </c>
      <c r="C286" s="96">
        <v>5</v>
      </c>
    </row>
    <row r="287" customHeight="1" spans="1:3">
      <c r="A287" s="120">
        <v>2030604</v>
      </c>
      <c r="B287" s="120" t="s">
        <v>880</v>
      </c>
      <c r="C287" s="96">
        <v>0</v>
      </c>
    </row>
    <row r="288" customHeight="1" spans="1:3">
      <c r="A288" s="120">
        <v>2030607</v>
      </c>
      <c r="B288" s="120" t="s">
        <v>881</v>
      </c>
      <c r="C288" s="96">
        <v>448</v>
      </c>
    </row>
    <row r="289" customHeight="1" spans="1:3">
      <c r="A289" s="120">
        <v>2030608</v>
      </c>
      <c r="B289" s="120" t="s">
        <v>882</v>
      </c>
      <c r="C289" s="96">
        <v>0</v>
      </c>
    </row>
    <row r="290" customHeight="1" spans="1:3">
      <c r="A290" s="120">
        <v>2030699</v>
      </c>
      <c r="B290" s="120" t="s">
        <v>883</v>
      </c>
      <c r="C290" s="96">
        <v>0</v>
      </c>
    </row>
    <row r="291" customHeight="1" spans="1:3">
      <c r="A291" s="120">
        <v>20399</v>
      </c>
      <c r="B291" s="131" t="s">
        <v>884</v>
      </c>
      <c r="C291" s="96">
        <f>C292</f>
        <v>51</v>
      </c>
    </row>
    <row r="292" customHeight="1" spans="1:3">
      <c r="A292" s="120">
        <v>2039999</v>
      </c>
      <c r="B292" s="120" t="s">
        <v>885</v>
      </c>
      <c r="C292" s="96">
        <v>51</v>
      </c>
    </row>
    <row r="293" customHeight="1" spans="1:3">
      <c r="A293" s="120">
        <v>204</v>
      </c>
      <c r="B293" s="131" t="s">
        <v>886</v>
      </c>
      <c r="C293" s="96">
        <f>SUM(C294,C297,C308,C315,C323,C332,C346,C356,C366,C374,C380)</f>
        <v>9942</v>
      </c>
    </row>
    <row r="294" customHeight="1" spans="1:3">
      <c r="A294" s="120">
        <v>20401</v>
      </c>
      <c r="B294" s="131" t="s">
        <v>887</v>
      </c>
      <c r="C294" s="96">
        <f>SUM(C295:C296)</f>
        <v>65</v>
      </c>
    </row>
    <row r="295" customHeight="1" spans="1:3">
      <c r="A295" s="120">
        <v>2040101</v>
      </c>
      <c r="B295" s="120" t="s">
        <v>888</v>
      </c>
      <c r="C295" s="96">
        <v>49</v>
      </c>
    </row>
    <row r="296" customHeight="1" spans="1:3">
      <c r="A296" s="120">
        <v>2040199</v>
      </c>
      <c r="B296" s="120" t="s">
        <v>889</v>
      </c>
      <c r="C296" s="96">
        <v>16</v>
      </c>
    </row>
    <row r="297" customHeight="1" spans="1:3">
      <c r="A297" s="120">
        <v>20402</v>
      </c>
      <c r="B297" s="131" t="s">
        <v>890</v>
      </c>
      <c r="C297" s="96">
        <f>SUM(C298:C307)</f>
        <v>8243</v>
      </c>
    </row>
    <row r="298" customHeight="1" spans="1:3">
      <c r="A298" s="120">
        <v>2040201</v>
      </c>
      <c r="B298" s="120" t="s">
        <v>709</v>
      </c>
      <c r="C298" s="96">
        <v>6021</v>
      </c>
    </row>
    <row r="299" customHeight="1" spans="1:3">
      <c r="A299" s="120">
        <v>2040202</v>
      </c>
      <c r="B299" s="120" t="s">
        <v>710</v>
      </c>
      <c r="C299" s="96">
        <v>1682</v>
      </c>
    </row>
    <row r="300" customHeight="1" spans="1:3">
      <c r="A300" s="120">
        <v>2040203</v>
      </c>
      <c r="B300" s="120" t="s">
        <v>711</v>
      </c>
      <c r="C300" s="96">
        <v>0</v>
      </c>
    </row>
    <row r="301" customHeight="1" spans="1:3">
      <c r="A301" s="120">
        <v>2040219</v>
      </c>
      <c r="B301" s="120" t="s">
        <v>750</v>
      </c>
      <c r="C301" s="96">
        <v>0</v>
      </c>
    </row>
    <row r="302" customHeight="1" spans="1:3">
      <c r="A302" s="120">
        <v>2040220</v>
      </c>
      <c r="B302" s="120" t="s">
        <v>891</v>
      </c>
      <c r="C302" s="96">
        <v>243</v>
      </c>
    </row>
    <row r="303" customHeight="1" spans="1:3">
      <c r="A303" s="120">
        <v>2040221</v>
      </c>
      <c r="B303" s="120" t="s">
        <v>892</v>
      </c>
      <c r="C303" s="96">
        <v>0</v>
      </c>
    </row>
    <row r="304" customHeight="1" spans="1:3">
      <c r="A304" s="120">
        <v>2040222</v>
      </c>
      <c r="B304" s="120" t="s">
        <v>893</v>
      </c>
      <c r="C304" s="96">
        <v>0</v>
      </c>
    </row>
    <row r="305" customHeight="1" spans="1:3">
      <c r="A305" s="120">
        <v>2040223</v>
      </c>
      <c r="B305" s="120" t="s">
        <v>894</v>
      </c>
      <c r="C305" s="96">
        <v>0</v>
      </c>
    </row>
    <row r="306" customHeight="1" spans="1:3">
      <c r="A306" s="120">
        <v>2040250</v>
      </c>
      <c r="B306" s="120" t="s">
        <v>718</v>
      </c>
      <c r="C306" s="96">
        <v>0</v>
      </c>
    </row>
    <row r="307" customHeight="1" spans="1:3">
      <c r="A307" s="120">
        <v>2040299</v>
      </c>
      <c r="B307" s="120" t="s">
        <v>895</v>
      </c>
      <c r="C307" s="96">
        <v>297</v>
      </c>
    </row>
    <row r="308" customHeight="1" spans="1:3">
      <c r="A308" s="120">
        <v>20403</v>
      </c>
      <c r="B308" s="131" t="s">
        <v>896</v>
      </c>
      <c r="C308" s="96">
        <f>SUM(C309:C314)</f>
        <v>2</v>
      </c>
    </row>
    <row r="309" customHeight="1" spans="1:3">
      <c r="A309" s="120">
        <v>2040301</v>
      </c>
      <c r="B309" s="120" t="s">
        <v>709</v>
      </c>
      <c r="C309" s="96">
        <v>0</v>
      </c>
    </row>
    <row r="310" customHeight="1" spans="1:3">
      <c r="A310" s="120">
        <v>2040302</v>
      </c>
      <c r="B310" s="120" t="s">
        <v>710</v>
      </c>
      <c r="C310" s="96">
        <v>0</v>
      </c>
    </row>
    <row r="311" customHeight="1" spans="1:3">
      <c r="A311" s="120">
        <v>2040303</v>
      </c>
      <c r="B311" s="120" t="s">
        <v>711</v>
      </c>
      <c r="C311" s="96">
        <v>0</v>
      </c>
    </row>
    <row r="312" customHeight="1" spans="1:3">
      <c r="A312" s="120">
        <v>2040304</v>
      </c>
      <c r="B312" s="120" t="s">
        <v>897</v>
      </c>
      <c r="C312" s="96">
        <v>2</v>
      </c>
    </row>
    <row r="313" customHeight="1" spans="1:3">
      <c r="A313" s="120">
        <v>2040350</v>
      </c>
      <c r="B313" s="120" t="s">
        <v>718</v>
      </c>
      <c r="C313" s="96">
        <v>0</v>
      </c>
    </row>
    <row r="314" customHeight="1" spans="1:3">
      <c r="A314" s="120">
        <v>2040399</v>
      </c>
      <c r="B314" s="120" t="s">
        <v>898</v>
      </c>
      <c r="C314" s="96">
        <v>0</v>
      </c>
    </row>
    <row r="315" customHeight="1" spans="1:3">
      <c r="A315" s="120">
        <v>20404</v>
      </c>
      <c r="B315" s="131" t="s">
        <v>899</v>
      </c>
      <c r="C315" s="96">
        <f>SUM(C316:C322)</f>
        <v>117</v>
      </c>
    </row>
    <row r="316" customHeight="1" spans="1:3">
      <c r="A316" s="120">
        <v>2040401</v>
      </c>
      <c r="B316" s="120" t="s">
        <v>709</v>
      </c>
      <c r="C316" s="96">
        <v>81</v>
      </c>
    </row>
    <row r="317" customHeight="1" spans="1:3">
      <c r="A317" s="120">
        <v>2040402</v>
      </c>
      <c r="B317" s="120" t="s">
        <v>710</v>
      </c>
      <c r="C317" s="96">
        <v>23</v>
      </c>
    </row>
    <row r="318" customHeight="1" spans="1:3">
      <c r="A318" s="120">
        <v>2040403</v>
      </c>
      <c r="B318" s="120" t="s">
        <v>711</v>
      </c>
      <c r="C318" s="96">
        <v>0</v>
      </c>
    </row>
    <row r="319" customHeight="1" spans="1:3">
      <c r="A319" s="120">
        <v>2040409</v>
      </c>
      <c r="B319" s="120" t="s">
        <v>900</v>
      </c>
      <c r="C319" s="96">
        <v>0</v>
      </c>
    </row>
    <row r="320" customHeight="1" spans="1:3">
      <c r="A320" s="120">
        <v>2040410</v>
      </c>
      <c r="B320" s="120" t="s">
        <v>901</v>
      </c>
      <c r="C320" s="96">
        <v>0</v>
      </c>
    </row>
    <row r="321" customHeight="1" spans="1:3">
      <c r="A321" s="120">
        <v>2040450</v>
      </c>
      <c r="B321" s="120" t="s">
        <v>718</v>
      </c>
      <c r="C321" s="96">
        <v>0</v>
      </c>
    </row>
    <row r="322" customHeight="1" spans="1:3">
      <c r="A322" s="120">
        <v>2040499</v>
      </c>
      <c r="B322" s="120" t="s">
        <v>902</v>
      </c>
      <c r="C322" s="96">
        <v>13</v>
      </c>
    </row>
    <row r="323" customHeight="1" spans="1:3">
      <c r="A323" s="120">
        <v>20405</v>
      </c>
      <c r="B323" s="131" t="s">
        <v>903</v>
      </c>
      <c r="C323" s="96">
        <f>SUM(C324:C331)</f>
        <v>149</v>
      </c>
    </row>
    <row r="324" customHeight="1" spans="1:3">
      <c r="A324" s="120">
        <v>2040501</v>
      </c>
      <c r="B324" s="120" t="s">
        <v>709</v>
      </c>
      <c r="C324" s="96">
        <v>149</v>
      </c>
    </row>
    <row r="325" customHeight="1" spans="1:3">
      <c r="A325" s="120">
        <v>2040502</v>
      </c>
      <c r="B325" s="120" t="s">
        <v>710</v>
      </c>
      <c r="C325" s="96">
        <v>0</v>
      </c>
    </row>
    <row r="326" customHeight="1" spans="1:3">
      <c r="A326" s="120">
        <v>2040503</v>
      </c>
      <c r="B326" s="120" t="s">
        <v>711</v>
      </c>
      <c r="C326" s="96">
        <v>0</v>
      </c>
    </row>
    <row r="327" customHeight="1" spans="1:3">
      <c r="A327" s="120">
        <v>2040504</v>
      </c>
      <c r="B327" s="120" t="s">
        <v>904</v>
      </c>
      <c r="C327" s="96">
        <v>0</v>
      </c>
    </row>
    <row r="328" customHeight="1" spans="1:3">
      <c r="A328" s="120">
        <v>2040505</v>
      </c>
      <c r="B328" s="120" t="s">
        <v>905</v>
      </c>
      <c r="C328" s="96">
        <v>0</v>
      </c>
    </row>
    <row r="329" customHeight="1" spans="1:3">
      <c r="A329" s="120">
        <v>2040506</v>
      </c>
      <c r="B329" s="120" t="s">
        <v>906</v>
      </c>
      <c r="C329" s="96">
        <v>0</v>
      </c>
    </row>
    <row r="330" customHeight="1" spans="1:3">
      <c r="A330" s="120">
        <v>2040550</v>
      </c>
      <c r="B330" s="120" t="s">
        <v>718</v>
      </c>
      <c r="C330" s="96">
        <v>0</v>
      </c>
    </row>
    <row r="331" customHeight="1" spans="1:3">
      <c r="A331" s="120">
        <v>2040599</v>
      </c>
      <c r="B331" s="120" t="s">
        <v>907</v>
      </c>
      <c r="C331" s="96">
        <v>0</v>
      </c>
    </row>
    <row r="332" customHeight="1" spans="1:3">
      <c r="A332" s="120">
        <v>20406</v>
      </c>
      <c r="B332" s="131" t="s">
        <v>908</v>
      </c>
      <c r="C332" s="96">
        <f>SUM(C333:C345)</f>
        <v>940</v>
      </c>
    </row>
    <row r="333" customHeight="1" spans="1:3">
      <c r="A333" s="120">
        <v>2040601</v>
      </c>
      <c r="B333" s="120" t="s">
        <v>709</v>
      </c>
      <c r="C333" s="96">
        <v>774</v>
      </c>
    </row>
    <row r="334" customHeight="1" spans="1:3">
      <c r="A334" s="120">
        <v>2040602</v>
      </c>
      <c r="B334" s="120" t="s">
        <v>710</v>
      </c>
      <c r="C334" s="96">
        <v>158</v>
      </c>
    </row>
    <row r="335" customHeight="1" spans="1:3">
      <c r="A335" s="120">
        <v>2040603</v>
      </c>
      <c r="B335" s="120" t="s">
        <v>711</v>
      </c>
      <c r="C335" s="96">
        <v>0</v>
      </c>
    </row>
    <row r="336" customHeight="1" spans="1:3">
      <c r="A336" s="120">
        <v>2040604</v>
      </c>
      <c r="B336" s="120" t="s">
        <v>909</v>
      </c>
      <c r="C336" s="96">
        <v>0</v>
      </c>
    </row>
    <row r="337" customHeight="1" spans="1:3">
      <c r="A337" s="120">
        <v>2040605</v>
      </c>
      <c r="B337" s="120" t="s">
        <v>910</v>
      </c>
      <c r="C337" s="96">
        <v>0</v>
      </c>
    </row>
    <row r="338" customHeight="1" spans="1:3">
      <c r="A338" s="120">
        <v>2040606</v>
      </c>
      <c r="B338" s="120" t="s">
        <v>911</v>
      </c>
      <c r="C338" s="96">
        <v>0</v>
      </c>
    </row>
    <row r="339" customHeight="1" spans="1:3">
      <c r="A339" s="120">
        <v>2040607</v>
      </c>
      <c r="B339" s="120" t="s">
        <v>912</v>
      </c>
      <c r="C339" s="96">
        <v>6</v>
      </c>
    </row>
    <row r="340" customHeight="1" spans="1:3">
      <c r="A340" s="120">
        <v>2040608</v>
      </c>
      <c r="B340" s="120" t="s">
        <v>913</v>
      </c>
      <c r="C340" s="96">
        <v>0</v>
      </c>
    </row>
    <row r="341" customHeight="1" spans="1:3">
      <c r="A341" s="120">
        <v>2040610</v>
      </c>
      <c r="B341" s="120" t="s">
        <v>914</v>
      </c>
      <c r="C341" s="96">
        <v>0</v>
      </c>
    </row>
    <row r="342" customHeight="1" spans="1:3">
      <c r="A342" s="120">
        <v>2040612</v>
      </c>
      <c r="B342" s="120" t="s">
        <v>915</v>
      </c>
      <c r="C342" s="96">
        <v>0</v>
      </c>
    </row>
    <row r="343" customHeight="1" spans="1:3">
      <c r="A343" s="120">
        <v>2040613</v>
      </c>
      <c r="B343" s="120" t="s">
        <v>750</v>
      </c>
      <c r="C343" s="96">
        <v>0</v>
      </c>
    </row>
    <row r="344" customHeight="1" spans="1:3">
      <c r="A344" s="120">
        <v>2040650</v>
      </c>
      <c r="B344" s="120" t="s">
        <v>718</v>
      </c>
      <c r="C344" s="96">
        <v>0</v>
      </c>
    </row>
    <row r="345" customHeight="1" spans="1:3">
      <c r="A345" s="120">
        <v>2040699</v>
      </c>
      <c r="B345" s="120" t="s">
        <v>916</v>
      </c>
      <c r="C345" s="96">
        <v>2</v>
      </c>
    </row>
    <row r="346" customHeight="1" spans="1:3">
      <c r="A346" s="120">
        <v>20407</v>
      </c>
      <c r="B346" s="131" t="s">
        <v>917</v>
      </c>
      <c r="C346" s="96">
        <f>SUM(C347:C355)</f>
        <v>0</v>
      </c>
    </row>
    <row r="347" customHeight="1" spans="1:3">
      <c r="A347" s="120">
        <v>2040701</v>
      </c>
      <c r="B347" s="120" t="s">
        <v>709</v>
      </c>
      <c r="C347" s="96">
        <v>0</v>
      </c>
    </row>
    <row r="348" customHeight="1" spans="1:3">
      <c r="A348" s="120">
        <v>2040702</v>
      </c>
      <c r="B348" s="120" t="s">
        <v>710</v>
      </c>
      <c r="C348" s="96">
        <v>0</v>
      </c>
    </row>
    <row r="349" customHeight="1" spans="1:3">
      <c r="A349" s="120">
        <v>2040703</v>
      </c>
      <c r="B349" s="120" t="s">
        <v>711</v>
      </c>
      <c r="C349" s="96">
        <v>0</v>
      </c>
    </row>
    <row r="350" customHeight="1" spans="1:3">
      <c r="A350" s="120">
        <v>2040704</v>
      </c>
      <c r="B350" s="120" t="s">
        <v>918</v>
      </c>
      <c r="C350" s="96">
        <v>0</v>
      </c>
    </row>
    <row r="351" customHeight="1" spans="1:3">
      <c r="A351" s="120">
        <v>2040705</v>
      </c>
      <c r="B351" s="120" t="s">
        <v>919</v>
      </c>
      <c r="C351" s="96">
        <v>0</v>
      </c>
    </row>
    <row r="352" customHeight="1" spans="1:3">
      <c r="A352" s="120">
        <v>2040706</v>
      </c>
      <c r="B352" s="120" t="s">
        <v>920</v>
      </c>
      <c r="C352" s="96">
        <v>0</v>
      </c>
    </row>
    <row r="353" customHeight="1" spans="1:3">
      <c r="A353" s="120">
        <v>2040707</v>
      </c>
      <c r="B353" s="120" t="s">
        <v>750</v>
      </c>
      <c r="C353" s="96">
        <v>0</v>
      </c>
    </row>
    <row r="354" customHeight="1" spans="1:3">
      <c r="A354" s="120">
        <v>2040750</v>
      </c>
      <c r="B354" s="120" t="s">
        <v>718</v>
      </c>
      <c r="C354" s="96">
        <v>0</v>
      </c>
    </row>
    <row r="355" customHeight="1" spans="1:3">
      <c r="A355" s="120">
        <v>2040799</v>
      </c>
      <c r="B355" s="120" t="s">
        <v>921</v>
      </c>
      <c r="C355" s="96">
        <v>0</v>
      </c>
    </row>
    <row r="356" customHeight="1" spans="1:3">
      <c r="A356" s="120">
        <v>20408</v>
      </c>
      <c r="B356" s="131" t="s">
        <v>922</v>
      </c>
      <c r="C356" s="96">
        <f>SUM(C357:C365)</f>
        <v>39</v>
      </c>
    </row>
    <row r="357" customHeight="1" spans="1:3">
      <c r="A357" s="120">
        <v>2040801</v>
      </c>
      <c r="B357" s="120" t="s">
        <v>709</v>
      </c>
      <c r="C357" s="96">
        <v>3</v>
      </c>
    </row>
    <row r="358" customHeight="1" spans="1:3">
      <c r="A358" s="120">
        <v>2040802</v>
      </c>
      <c r="B358" s="120" t="s">
        <v>710</v>
      </c>
      <c r="C358" s="96">
        <v>0</v>
      </c>
    </row>
    <row r="359" customHeight="1" spans="1:3">
      <c r="A359" s="120">
        <v>2040803</v>
      </c>
      <c r="B359" s="120" t="s">
        <v>711</v>
      </c>
      <c r="C359" s="96">
        <v>0</v>
      </c>
    </row>
    <row r="360" customHeight="1" spans="1:3">
      <c r="A360" s="120">
        <v>2040804</v>
      </c>
      <c r="B360" s="120" t="s">
        <v>923</v>
      </c>
      <c r="C360" s="96">
        <v>0</v>
      </c>
    </row>
    <row r="361" customHeight="1" spans="1:3">
      <c r="A361" s="120">
        <v>2040805</v>
      </c>
      <c r="B361" s="120" t="s">
        <v>924</v>
      </c>
      <c r="C361" s="96">
        <v>0</v>
      </c>
    </row>
    <row r="362" customHeight="1" spans="1:3">
      <c r="A362" s="120">
        <v>2040806</v>
      </c>
      <c r="B362" s="120" t="s">
        <v>925</v>
      </c>
      <c r="C362" s="96">
        <v>0</v>
      </c>
    </row>
    <row r="363" customHeight="1" spans="1:3">
      <c r="A363" s="120">
        <v>2040807</v>
      </c>
      <c r="B363" s="120" t="s">
        <v>750</v>
      </c>
      <c r="C363" s="96">
        <v>0</v>
      </c>
    </row>
    <row r="364" customHeight="1" spans="1:3">
      <c r="A364" s="120">
        <v>2040850</v>
      </c>
      <c r="B364" s="120" t="s">
        <v>718</v>
      </c>
      <c r="C364" s="96">
        <v>0</v>
      </c>
    </row>
    <row r="365" customHeight="1" spans="1:3">
      <c r="A365" s="120">
        <v>2040899</v>
      </c>
      <c r="B365" s="120" t="s">
        <v>926</v>
      </c>
      <c r="C365" s="96">
        <v>36</v>
      </c>
    </row>
    <row r="366" customHeight="1" spans="1:3">
      <c r="A366" s="120">
        <v>20409</v>
      </c>
      <c r="B366" s="131" t="s">
        <v>927</v>
      </c>
      <c r="C366" s="96">
        <f>SUM(C367:C373)</f>
        <v>0</v>
      </c>
    </row>
    <row r="367" customHeight="1" spans="1:3">
      <c r="A367" s="120">
        <v>2040901</v>
      </c>
      <c r="B367" s="120" t="s">
        <v>709</v>
      </c>
      <c r="C367" s="96">
        <v>0</v>
      </c>
    </row>
    <row r="368" customHeight="1" spans="1:3">
      <c r="A368" s="120">
        <v>2040902</v>
      </c>
      <c r="B368" s="120" t="s">
        <v>710</v>
      </c>
      <c r="C368" s="96">
        <v>0</v>
      </c>
    </row>
    <row r="369" customHeight="1" spans="1:3">
      <c r="A369" s="120">
        <v>2040903</v>
      </c>
      <c r="B369" s="120" t="s">
        <v>711</v>
      </c>
      <c r="C369" s="96">
        <v>0</v>
      </c>
    </row>
    <row r="370" customHeight="1" spans="1:3">
      <c r="A370" s="120">
        <v>2040904</v>
      </c>
      <c r="B370" s="120" t="s">
        <v>928</v>
      </c>
      <c r="C370" s="96">
        <v>0</v>
      </c>
    </row>
    <row r="371" customHeight="1" spans="1:3">
      <c r="A371" s="120">
        <v>2040905</v>
      </c>
      <c r="B371" s="120" t="s">
        <v>929</v>
      </c>
      <c r="C371" s="96">
        <v>0</v>
      </c>
    </row>
    <row r="372" customHeight="1" spans="1:3">
      <c r="A372" s="120">
        <v>2040950</v>
      </c>
      <c r="B372" s="120" t="s">
        <v>718</v>
      </c>
      <c r="C372" s="96">
        <v>0</v>
      </c>
    </row>
    <row r="373" customHeight="1" spans="1:3">
      <c r="A373" s="120">
        <v>2040999</v>
      </c>
      <c r="B373" s="120" t="s">
        <v>930</v>
      </c>
      <c r="C373" s="96">
        <v>0</v>
      </c>
    </row>
    <row r="374" customHeight="1" spans="1:3">
      <c r="A374" s="120">
        <v>20410</v>
      </c>
      <c r="B374" s="131" t="s">
        <v>931</v>
      </c>
      <c r="C374" s="96">
        <f>SUM(C375:C379)</f>
        <v>0</v>
      </c>
    </row>
    <row r="375" customHeight="1" spans="1:3">
      <c r="A375" s="120">
        <v>2041001</v>
      </c>
      <c r="B375" s="120" t="s">
        <v>709</v>
      </c>
      <c r="C375" s="96">
        <v>0</v>
      </c>
    </row>
    <row r="376" customHeight="1" spans="1:3">
      <c r="A376" s="120">
        <v>2041002</v>
      </c>
      <c r="B376" s="120" t="s">
        <v>710</v>
      </c>
      <c r="C376" s="96">
        <v>0</v>
      </c>
    </row>
    <row r="377" customHeight="1" spans="1:3">
      <c r="A377" s="120">
        <v>2041006</v>
      </c>
      <c r="B377" s="120" t="s">
        <v>750</v>
      </c>
      <c r="C377" s="96">
        <v>0</v>
      </c>
    </row>
    <row r="378" customHeight="1" spans="1:3">
      <c r="A378" s="120">
        <v>2041007</v>
      </c>
      <c r="B378" s="120" t="s">
        <v>932</v>
      </c>
      <c r="C378" s="96">
        <v>0</v>
      </c>
    </row>
    <row r="379" customHeight="1" spans="1:3">
      <c r="A379" s="120">
        <v>2041099</v>
      </c>
      <c r="B379" s="120" t="s">
        <v>933</v>
      </c>
      <c r="C379" s="96">
        <v>0</v>
      </c>
    </row>
    <row r="380" customHeight="1" spans="1:3">
      <c r="A380" s="120">
        <v>20499</v>
      </c>
      <c r="B380" s="131" t="s">
        <v>934</v>
      </c>
      <c r="C380" s="96">
        <f>SUM(C381:C382)</f>
        <v>387</v>
      </c>
    </row>
    <row r="381" customHeight="1" spans="1:3">
      <c r="A381" s="120">
        <v>2049902</v>
      </c>
      <c r="B381" s="120" t="s">
        <v>935</v>
      </c>
      <c r="C381" s="96">
        <v>3</v>
      </c>
    </row>
    <row r="382" customHeight="1" spans="1:3">
      <c r="A382" s="120">
        <v>2049999</v>
      </c>
      <c r="B382" s="120" t="s">
        <v>936</v>
      </c>
      <c r="C382" s="96">
        <v>384</v>
      </c>
    </row>
    <row r="383" customHeight="1" spans="1:3">
      <c r="A383" s="120">
        <v>205</v>
      </c>
      <c r="B383" s="131" t="s">
        <v>937</v>
      </c>
      <c r="C383" s="96">
        <f>SUM(C384,C389,C396,C402,C408,C412,C416,C420,C426,C433)</f>
        <v>56781</v>
      </c>
    </row>
    <row r="384" customHeight="1" spans="1:3">
      <c r="A384" s="120">
        <v>20501</v>
      </c>
      <c r="B384" s="131" t="s">
        <v>938</v>
      </c>
      <c r="C384" s="96">
        <f>SUM(C385:C388)</f>
        <v>1620</v>
      </c>
    </row>
    <row r="385" customHeight="1" spans="1:3">
      <c r="A385" s="120">
        <v>2050101</v>
      </c>
      <c r="B385" s="120" t="s">
        <v>709</v>
      </c>
      <c r="C385" s="96">
        <v>151</v>
      </c>
    </row>
    <row r="386" customHeight="1" spans="1:3">
      <c r="A386" s="120">
        <v>2050102</v>
      </c>
      <c r="B386" s="120" t="s">
        <v>710</v>
      </c>
      <c r="C386" s="96">
        <v>1440</v>
      </c>
    </row>
    <row r="387" customHeight="1" spans="1:3">
      <c r="A387" s="120">
        <v>2050103</v>
      </c>
      <c r="B387" s="120" t="s">
        <v>711</v>
      </c>
      <c r="C387" s="96">
        <v>0</v>
      </c>
    </row>
    <row r="388" customHeight="1" spans="1:3">
      <c r="A388" s="120">
        <v>2050199</v>
      </c>
      <c r="B388" s="120" t="s">
        <v>939</v>
      </c>
      <c r="C388" s="96">
        <v>29</v>
      </c>
    </row>
    <row r="389" customHeight="1" spans="1:3">
      <c r="A389" s="120">
        <v>20502</v>
      </c>
      <c r="B389" s="131" t="s">
        <v>940</v>
      </c>
      <c r="C389" s="96">
        <f>SUM(C390:C395)</f>
        <v>50718</v>
      </c>
    </row>
    <row r="390" customHeight="1" spans="1:3">
      <c r="A390" s="120">
        <v>2050201</v>
      </c>
      <c r="B390" s="120" t="s">
        <v>941</v>
      </c>
      <c r="C390" s="96">
        <v>2603</v>
      </c>
    </row>
    <row r="391" customHeight="1" spans="1:3">
      <c r="A391" s="120">
        <v>2050202</v>
      </c>
      <c r="B391" s="120" t="s">
        <v>942</v>
      </c>
      <c r="C391" s="96">
        <v>25448</v>
      </c>
    </row>
    <row r="392" customHeight="1" spans="1:3">
      <c r="A392" s="120">
        <v>2050203</v>
      </c>
      <c r="B392" s="120" t="s">
        <v>943</v>
      </c>
      <c r="C392" s="96">
        <v>17863</v>
      </c>
    </row>
    <row r="393" customHeight="1" spans="1:3">
      <c r="A393" s="120">
        <v>2050204</v>
      </c>
      <c r="B393" s="120" t="s">
        <v>944</v>
      </c>
      <c r="C393" s="96">
        <v>4171</v>
      </c>
    </row>
    <row r="394" customHeight="1" spans="1:3">
      <c r="A394" s="120">
        <v>2050205</v>
      </c>
      <c r="B394" s="120" t="s">
        <v>945</v>
      </c>
      <c r="C394" s="96">
        <v>14</v>
      </c>
    </row>
    <row r="395" customHeight="1" spans="1:3">
      <c r="A395" s="120">
        <v>2050299</v>
      </c>
      <c r="B395" s="120" t="s">
        <v>946</v>
      </c>
      <c r="C395" s="96">
        <v>619</v>
      </c>
    </row>
    <row r="396" customHeight="1" spans="1:3">
      <c r="A396" s="120">
        <v>20503</v>
      </c>
      <c r="B396" s="131" t="s">
        <v>947</v>
      </c>
      <c r="C396" s="96">
        <f>SUM(C397:C401)</f>
        <v>3716</v>
      </c>
    </row>
    <row r="397" customHeight="1" spans="1:3">
      <c r="A397" s="120">
        <v>2050301</v>
      </c>
      <c r="B397" s="120" t="s">
        <v>948</v>
      </c>
      <c r="C397" s="96">
        <v>0</v>
      </c>
    </row>
    <row r="398" customHeight="1" spans="1:3">
      <c r="A398" s="120">
        <v>2050302</v>
      </c>
      <c r="B398" s="120" t="s">
        <v>949</v>
      </c>
      <c r="C398" s="96">
        <v>3716</v>
      </c>
    </row>
    <row r="399" customHeight="1" spans="1:3">
      <c r="A399" s="120">
        <v>2050303</v>
      </c>
      <c r="B399" s="120" t="s">
        <v>950</v>
      </c>
      <c r="C399" s="96">
        <v>0</v>
      </c>
    </row>
    <row r="400" customHeight="1" spans="1:3">
      <c r="A400" s="120">
        <v>2050305</v>
      </c>
      <c r="B400" s="120" t="s">
        <v>951</v>
      </c>
      <c r="C400" s="96">
        <v>0</v>
      </c>
    </row>
    <row r="401" customHeight="1" spans="1:3">
      <c r="A401" s="120">
        <v>2050399</v>
      </c>
      <c r="B401" s="120" t="s">
        <v>952</v>
      </c>
      <c r="C401" s="96">
        <v>0</v>
      </c>
    </row>
    <row r="402" customHeight="1" spans="1:3">
      <c r="A402" s="120">
        <v>20504</v>
      </c>
      <c r="B402" s="131" t="s">
        <v>953</v>
      </c>
      <c r="C402" s="96">
        <f>SUM(C403:C407)</f>
        <v>0</v>
      </c>
    </row>
    <row r="403" customHeight="1" spans="1:3">
      <c r="A403" s="120">
        <v>2050401</v>
      </c>
      <c r="B403" s="120" t="s">
        <v>954</v>
      </c>
      <c r="C403" s="96">
        <v>0</v>
      </c>
    </row>
    <row r="404" customHeight="1" spans="1:3">
      <c r="A404" s="120">
        <v>2050402</v>
      </c>
      <c r="B404" s="120" t="s">
        <v>955</v>
      </c>
      <c r="C404" s="96">
        <v>0</v>
      </c>
    </row>
    <row r="405" customHeight="1" spans="1:3">
      <c r="A405" s="120">
        <v>2050403</v>
      </c>
      <c r="B405" s="120" t="s">
        <v>956</v>
      </c>
      <c r="C405" s="96">
        <v>0</v>
      </c>
    </row>
    <row r="406" customHeight="1" spans="1:3">
      <c r="A406" s="120">
        <v>2050404</v>
      </c>
      <c r="B406" s="120" t="s">
        <v>957</v>
      </c>
      <c r="C406" s="96">
        <v>0</v>
      </c>
    </row>
    <row r="407" customHeight="1" spans="1:3">
      <c r="A407" s="120">
        <v>2050499</v>
      </c>
      <c r="B407" s="120" t="s">
        <v>958</v>
      </c>
      <c r="C407" s="96">
        <v>0</v>
      </c>
    </row>
    <row r="408" customHeight="1" spans="1:3">
      <c r="A408" s="120">
        <v>20505</v>
      </c>
      <c r="B408" s="131" t="s">
        <v>959</v>
      </c>
      <c r="C408" s="96">
        <f>SUM(C409:C411)</f>
        <v>0</v>
      </c>
    </row>
    <row r="409" customHeight="1" spans="1:3">
      <c r="A409" s="120">
        <v>2050501</v>
      </c>
      <c r="B409" s="120" t="s">
        <v>960</v>
      </c>
      <c r="C409" s="96">
        <v>0</v>
      </c>
    </row>
    <row r="410" customHeight="1" spans="1:3">
      <c r="A410" s="120">
        <v>2050502</v>
      </c>
      <c r="B410" s="120" t="s">
        <v>961</v>
      </c>
      <c r="C410" s="96">
        <v>0</v>
      </c>
    </row>
    <row r="411" customHeight="1" spans="1:3">
      <c r="A411" s="120">
        <v>2050599</v>
      </c>
      <c r="B411" s="120" t="s">
        <v>962</v>
      </c>
      <c r="C411" s="96">
        <v>0</v>
      </c>
    </row>
    <row r="412" customHeight="1" spans="1:3">
      <c r="A412" s="120">
        <v>20506</v>
      </c>
      <c r="B412" s="131" t="s">
        <v>963</v>
      </c>
      <c r="C412" s="96">
        <f>SUM(C413:C415)</f>
        <v>0</v>
      </c>
    </row>
    <row r="413" customHeight="1" spans="1:3">
      <c r="A413" s="120">
        <v>2050601</v>
      </c>
      <c r="B413" s="120" t="s">
        <v>964</v>
      </c>
      <c r="C413" s="96">
        <v>0</v>
      </c>
    </row>
    <row r="414" customHeight="1" spans="1:3">
      <c r="A414" s="120">
        <v>2050602</v>
      </c>
      <c r="B414" s="120" t="s">
        <v>965</v>
      </c>
      <c r="C414" s="96">
        <v>0</v>
      </c>
    </row>
    <row r="415" customHeight="1" spans="1:3">
      <c r="A415" s="120">
        <v>2050699</v>
      </c>
      <c r="B415" s="120" t="s">
        <v>966</v>
      </c>
      <c r="C415" s="96">
        <v>0</v>
      </c>
    </row>
    <row r="416" customHeight="1" spans="1:3">
      <c r="A416" s="120">
        <v>20507</v>
      </c>
      <c r="B416" s="131" t="s">
        <v>967</v>
      </c>
      <c r="C416" s="96">
        <f>SUM(C417:C419)</f>
        <v>0</v>
      </c>
    </row>
    <row r="417" customHeight="1" spans="1:3">
      <c r="A417" s="120">
        <v>2050701</v>
      </c>
      <c r="B417" s="120" t="s">
        <v>968</v>
      </c>
      <c r="C417" s="96">
        <v>0</v>
      </c>
    </row>
    <row r="418" customHeight="1" spans="1:3">
      <c r="A418" s="120">
        <v>2050702</v>
      </c>
      <c r="B418" s="120" t="s">
        <v>969</v>
      </c>
      <c r="C418" s="96">
        <v>0</v>
      </c>
    </row>
    <row r="419" customHeight="1" spans="1:3">
      <c r="A419" s="120">
        <v>2050799</v>
      </c>
      <c r="B419" s="120" t="s">
        <v>970</v>
      </c>
      <c r="C419" s="96">
        <v>0</v>
      </c>
    </row>
    <row r="420" customHeight="1" spans="1:3">
      <c r="A420" s="120">
        <v>20508</v>
      </c>
      <c r="B420" s="131" t="s">
        <v>971</v>
      </c>
      <c r="C420" s="96">
        <f>SUM(C421:C425)</f>
        <v>450</v>
      </c>
    </row>
    <row r="421" customHeight="1" spans="1:3">
      <c r="A421" s="120">
        <v>2050801</v>
      </c>
      <c r="B421" s="120" t="s">
        <v>972</v>
      </c>
      <c r="C421" s="96">
        <v>0</v>
      </c>
    </row>
    <row r="422" customHeight="1" spans="1:3">
      <c r="A422" s="120">
        <v>2050802</v>
      </c>
      <c r="B422" s="120" t="s">
        <v>973</v>
      </c>
      <c r="C422" s="96">
        <v>450</v>
      </c>
    </row>
    <row r="423" customHeight="1" spans="1:3">
      <c r="A423" s="120">
        <v>2050803</v>
      </c>
      <c r="B423" s="120" t="s">
        <v>974</v>
      </c>
      <c r="C423" s="96">
        <v>0</v>
      </c>
    </row>
    <row r="424" customHeight="1" spans="1:3">
      <c r="A424" s="120">
        <v>2050804</v>
      </c>
      <c r="B424" s="120" t="s">
        <v>975</v>
      </c>
      <c r="C424" s="96">
        <v>0</v>
      </c>
    </row>
    <row r="425" customHeight="1" spans="1:3">
      <c r="A425" s="120">
        <v>2050899</v>
      </c>
      <c r="B425" s="120" t="s">
        <v>976</v>
      </c>
      <c r="C425" s="96">
        <v>0</v>
      </c>
    </row>
    <row r="426" customHeight="1" spans="1:3">
      <c r="A426" s="120">
        <v>20509</v>
      </c>
      <c r="B426" s="131" t="s">
        <v>977</v>
      </c>
      <c r="C426" s="96">
        <f>SUM(C427:C432)</f>
        <v>58</v>
      </c>
    </row>
    <row r="427" customHeight="1" spans="1:3">
      <c r="A427" s="120">
        <v>2050901</v>
      </c>
      <c r="B427" s="120" t="s">
        <v>978</v>
      </c>
      <c r="C427" s="96">
        <v>0</v>
      </c>
    </row>
    <row r="428" customHeight="1" spans="1:3">
      <c r="A428" s="120">
        <v>2050902</v>
      </c>
      <c r="B428" s="120" t="s">
        <v>979</v>
      </c>
      <c r="C428" s="96">
        <v>58</v>
      </c>
    </row>
    <row r="429" customHeight="1" spans="1:3">
      <c r="A429" s="120">
        <v>2050903</v>
      </c>
      <c r="B429" s="120" t="s">
        <v>980</v>
      </c>
      <c r="C429" s="96">
        <v>0</v>
      </c>
    </row>
    <row r="430" customHeight="1" spans="1:3">
      <c r="A430" s="120">
        <v>2050904</v>
      </c>
      <c r="B430" s="120" t="s">
        <v>981</v>
      </c>
      <c r="C430" s="96">
        <v>0</v>
      </c>
    </row>
    <row r="431" customHeight="1" spans="1:3">
      <c r="A431" s="120">
        <v>2050905</v>
      </c>
      <c r="B431" s="120" t="s">
        <v>982</v>
      </c>
      <c r="C431" s="96">
        <v>0</v>
      </c>
    </row>
    <row r="432" customHeight="1" spans="1:3">
      <c r="A432" s="120">
        <v>2050999</v>
      </c>
      <c r="B432" s="120" t="s">
        <v>983</v>
      </c>
      <c r="C432" s="96">
        <v>0</v>
      </c>
    </row>
    <row r="433" customHeight="1" spans="1:3">
      <c r="A433" s="120">
        <v>20599</v>
      </c>
      <c r="B433" s="131" t="s">
        <v>984</v>
      </c>
      <c r="C433" s="96">
        <f>C434</f>
        <v>219</v>
      </c>
    </row>
    <row r="434" customHeight="1" spans="1:3">
      <c r="A434" s="120">
        <v>2059999</v>
      </c>
      <c r="B434" s="120" t="s">
        <v>985</v>
      </c>
      <c r="C434" s="96">
        <v>219</v>
      </c>
    </row>
    <row r="435" customHeight="1" spans="1:3">
      <c r="A435" s="120">
        <v>206</v>
      </c>
      <c r="B435" s="131" t="s">
        <v>986</v>
      </c>
      <c r="C435" s="96">
        <f>SUM(C436,C441,C450,C456,C461,C466,C471,C478,C482,C486)</f>
        <v>5488</v>
      </c>
    </row>
    <row r="436" customHeight="1" spans="1:3">
      <c r="A436" s="120">
        <v>20601</v>
      </c>
      <c r="B436" s="131" t="s">
        <v>987</v>
      </c>
      <c r="C436" s="96">
        <f>SUM(C437:C440)</f>
        <v>466</v>
      </c>
    </row>
    <row r="437" customHeight="1" spans="1:3">
      <c r="A437" s="120">
        <v>2060101</v>
      </c>
      <c r="B437" s="120" t="s">
        <v>709</v>
      </c>
      <c r="C437" s="96">
        <v>109</v>
      </c>
    </row>
    <row r="438" customHeight="1" spans="1:3">
      <c r="A438" s="120">
        <v>2060102</v>
      </c>
      <c r="B438" s="120" t="s">
        <v>710</v>
      </c>
      <c r="C438" s="96">
        <v>0</v>
      </c>
    </row>
    <row r="439" customHeight="1" spans="1:3">
      <c r="A439" s="120">
        <v>2060103</v>
      </c>
      <c r="B439" s="120" t="s">
        <v>711</v>
      </c>
      <c r="C439" s="96">
        <v>0</v>
      </c>
    </row>
    <row r="440" customHeight="1" spans="1:3">
      <c r="A440" s="120">
        <v>2060199</v>
      </c>
      <c r="B440" s="120" t="s">
        <v>988</v>
      </c>
      <c r="C440" s="96">
        <v>357</v>
      </c>
    </row>
    <row r="441" customHeight="1" spans="1:3">
      <c r="A441" s="120">
        <v>20602</v>
      </c>
      <c r="B441" s="131" t="s">
        <v>989</v>
      </c>
      <c r="C441" s="96">
        <f>SUM(C442:C449)</f>
        <v>0</v>
      </c>
    </row>
    <row r="442" customHeight="1" spans="1:3">
      <c r="A442" s="120">
        <v>2060201</v>
      </c>
      <c r="B442" s="120" t="s">
        <v>990</v>
      </c>
      <c r="C442" s="96">
        <v>0</v>
      </c>
    </row>
    <row r="443" customHeight="1" spans="1:3">
      <c r="A443" s="120">
        <v>2060203</v>
      </c>
      <c r="B443" s="120" t="s">
        <v>991</v>
      </c>
      <c r="C443" s="96">
        <v>0</v>
      </c>
    </row>
    <row r="444" customHeight="1" spans="1:3">
      <c r="A444" s="120">
        <v>2060204</v>
      </c>
      <c r="B444" s="120" t="s">
        <v>992</v>
      </c>
      <c r="C444" s="96">
        <v>0</v>
      </c>
    </row>
    <row r="445" customHeight="1" spans="1:3">
      <c r="A445" s="120">
        <v>2060205</v>
      </c>
      <c r="B445" s="120" t="s">
        <v>993</v>
      </c>
      <c r="C445" s="96">
        <v>0</v>
      </c>
    </row>
    <row r="446" customHeight="1" spans="1:3">
      <c r="A446" s="120">
        <v>2060206</v>
      </c>
      <c r="B446" s="120" t="s">
        <v>994</v>
      </c>
      <c r="C446" s="96">
        <v>0</v>
      </c>
    </row>
    <row r="447" customHeight="1" spans="1:3">
      <c r="A447" s="120">
        <v>2060207</v>
      </c>
      <c r="B447" s="120" t="s">
        <v>995</v>
      </c>
      <c r="C447" s="96">
        <v>0</v>
      </c>
    </row>
    <row r="448" customHeight="1" spans="1:3">
      <c r="A448" s="120">
        <v>2060208</v>
      </c>
      <c r="B448" s="120" t="s">
        <v>996</v>
      </c>
      <c r="C448" s="96">
        <v>0</v>
      </c>
    </row>
    <row r="449" customHeight="1" spans="1:3">
      <c r="A449" s="120">
        <v>2060299</v>
      </c>
      <c r="B449" s="120" t="s">
        <v>997</v>
      </c>
      <c r="C449" s="96">
        <v>0</v>
      </c>
    </row>
    <row r="450" customHeight="1" spans="1:3">
      <c r="A450" s="120">
        <v>20603</v>
      </c>
      <c r="B450" s="131" t="s">
        <v>998</v>
      </c>
      <c r="C450" s="96">
        <f>SUM(C451:C455)</f>
        <v>0</v>
      </c>
    </row>
    <row r="451" customHeight="1" spans="1:3">
      <c r="A451" s="120">
        <v>2060301</v>
      </c>
      <c r="B451" s="120" t="s">
        <v>990</v>
      </c>
      <c r="C451" s="96">
        <v>0</v>
      </c>
    </row>
    <row r="452" customHeight="1" spans="1:3">
      <c r="A452" s="120">
        <v>2060302</v>
      </c>
      <c r="B452" s="120" t="s">
        <v>999</v>
      </c>
      <c r="C452" s="96">
        <v>0</v>
      </c>
    </row>
    <row r="453" customHeight="1" spans="1:3">
      <c r="A453" s="120">
        <v>2060303</v>
      </c>
      <c r="B453" s="120" t="s">
        <v>1000</v>
      </c>
      <c r="C453" s="96">
        <v>0</v>
      </c>
    </row>
    <row r="454" customHeight="1" spans="1:3">
      <c r="A454" s="120">
        <v>2060304</v>
      </c>
      <c r="B454" s="120" t="s">
        <v>1001</v>
      </c>
      <c r="C454" s="96">
        <v>0</v>
      </c>
    </row>
    <row r="455" customHeight="1" spans="1:3">
      <c r="A455" s="120">
        <v>2060399</v>
      </c>
      <c r="B455" s="120" t="s">
        <v>1002</v>
      </c>
      <c r="C455" s="96">
        <v>0</v>
      </c>
    </row>
    <row r="456" customHeight="1" spans="1:3">
      <c r="A456" s="120">
        <v>20604</v>
      </c>
      <c r="B456" s="131" t="s">
        <v>1003</v>
      </c>
      <c r="C456" s="96">
        <f>SUM(C457:C460)</f>
        <v>36</v>
      </c>
    </row>
    <row r="457" customHeight="1" spans="1:3">
      <c r="A457" s="120">
        <v>2060401</v>
      </c>
      <c r="B457" s="120" t="s">
        <v>990</v>
      </c>
      <c r="C457" s="96">
        <v>0</v>
      </c>
    </row>
    <row r="458" customHeight="1" spans="1:3">
      <c r="A458" s="120">
        <v>2060404</v>
      </c>
      <c r="B458" s="120" t="s">
        <v>1004</v>
      </c>
      <c r="C458" s="96">
        <v>21</v>
      </c>
    </row>
    <row r="459" customHeight="1" spans="1:3">
      <c r="A459" s="120">
        <v>2060405</v>
      </c>
      <c r="B459" s="120" t="s">
        <v>1005</v>
      </c>
      <c r="C459" s="96">
        <v>0</v>
      </c>
    </row>
    <row r="460" customHeight="1" spans="1:3">
      <c r="A460" s="120">
        <v>2060499</v>
      </c>
      <c r="B460" s="120" t="s">
        <v>1006</v>
      </c>
      <c r="C460" s="96">
        <v>15</v>
      </c>
    </row>
    <row r="461" customHeight="1" spans="1:3">
      <c r="A461" s="120">
        <v>20605</v>
      </c>
      <c r="B461" s="131" t="s">
        <v>1007</v>
      </c>
      <c r="C461" s="96">
        <f>SUM(C462:C465)</f>
        <v>101</v>
      </c>
    </row>
    <row r="462" customHeight="1" spans="1:3">
      <c r="A462" s="120">
        <v>2060501</v>
      </c>
      <c r="B462" s="120" t="s">
        <v>990</v>
      </c>
      <c r="C462" s="96">
        <v>0</v>
      </c>
    </row>
    <row r="463" customHeight="1" spans="1:3">
      <c r="A463" s="120">
        <v>2060502</v>
      </c>
      <c r="B463" s="120" t="s">
        <v>1008</v>
      </c>
      <c r="C463" s="96">
        <v>0</v>
      </c>
    </row>
    <row r="464" customHeight="1" spans="1:3">
      <c r="A464" s="120">
        <v>2060503</v>
      </c>
      <c r="B464" s="120" t="s">
        <v>1009</v>
      </c>
      <c r="C464" s="96">
        <v>0</v>
      </c>
    </row>
    <row r="465" customHeight="1" spans="1:3">
      <c r="A465" s="120">
        <v>2060599</v>
      </c>
      <c r="B465" s="120" t="s">
        <v>1010</v>
      </c>
      <c r="C465" s="96">
        <v>101</v>
      </c>
    </row>
    <row r="466" customHeight="1" spans="1:3">
      <c r="A466" s="120">
        <v>20606</v>
      </c>
      <c r="B466" s="131" t="s">
        <v>1011</v>
      </c>
      <c r="C466" s="96">
        <f>SUM(C467:C470)</f>
        <v>0</v>
      </c>
    </row>
    <row r="467" customHeight="1" spans="1:3">
      <c r="A467" s="120">
        <v>2060601</v>
      </c>
      <c r="B467" s="120" t="s">
        <v>1012</v>
      </c>
      <c r="C467" s="96">
        <v>0</v>
      </c>
    </row>
    <row r="468" customHeight="1" spans="1:3">
      <c r="A468" s="120">
        <v>2060602</v>
      </c>
      <c r="B468" s="120" t="s">
        <v>1013</v>
      </c>
      <c r="C468" s="96">
        <v>0</v>
      </c>
    </row>
    <row r="469" customHeight="1" spans="1:3">
      <c r="A469" s="120">
        <v>2060603</v>
      </c>
      <c r="B469" s="120" t="s">
        <v>1014</v>
      </c>
      <c r="C469" s="96">
        <v>0</v>
      </c>
    </row>
    <row r="470" customHeight="1" spans="1:3">
      <c r="A470" s="120">
        <v>2060699</v>
      </c>
      <c r="B470" s="120" t="s">
        <v>1015</v>
      </c>
      <c r="C470" s="96">
        <v>0</v>
      </c>
    </row>
    <row r="471" customHeight="1" spans="1:3">
      <c r="A471" s="120">
        <v>20607</v>
      </c>
      <c r="B471" s="131" t="s">
        <v>1016</v>
      </c>
      <c r="C471" s="96">
        <f>SUM(C472:C477)</f>
        <v>41</v>
      </c>
    </row>
    <row r="472" customHeight="1" spans="1:3">
      <c r="A472" s="120">
        <v>2060701</v>
      </c>
      <c r="B472" s="120" t="s">
        <v>990</v>
      </c>
      <c r="C472" s="96">
        <v>4</v>
      </c>
    </row>
    <row r="473" customHeight="1" spans="1:3">
      <c r="A473" s="120">
        <v>2060702</v>
      </c>
      <c r="B473" s="120" t="s">
        <v>1017</v>
      </c>
      <c r="C473" s="96">
        <v>24</v>
      </c>
    </row>
    <row r="474" customHeight="1" spans="1:3">
      <c r="A474" s="120">
        <v>2060703</v>
      </c>
      <c r="B474" s="120" t="s">
        <v>1018</v>
      </c>
      <c r="C474" s="96">
        <v>0</v>
      </c>
    </row>
    <row r="475" customHeight="1" spans="1:3">
      <c r="A475" s="120">
        <v>2060704</v>
      </c>
      <c r="B475" s="120" t="s">
        <v>1019</v>
      </c>
      <c r="C475" s="96">
        <v>0</v>
      </c>
    </row>
    <row r="476" customHeight="1" spans="1:3">
      <c r="A476" s="120">
        <v>2060705</v>
      </c>
      <c r="B476" s="120" t="s">
        <v>1020</v>
      </c>
      <c r="C476" s="96">
        <v>6</v>
      </c>
    </row>
    <row r="477" customHeight="1" spans="1:3">
      <c r="A477" s="120">
        <v>2060799</v>
      </c>
      <c r="B477" s="120" t="s">
        <v>1021</v>
      </c>
      <c r="C477" s="96">
        <v>7</v>
      </c>
    </row>
    <row r="478" customHeight="1" spans="1:3">
      <c r="A478" s="120">
        <v>20608</v>
      </c>
      <c r="B478" s="131" t="s">
        <v>1022</v>
      </c>
      <c r="C478" s="96">
        <f>SUM(C479:C481)</f>
        <v>0</v>
      </c>
    </row>
    <row r="479" customHeight="1" spans="1:3">
      <c r="A479" s="120">
        <v>2060801</v>
      </c>
      <c r="B479" s="120" t="s">
        <v>1023</v>
      </c>
      <c r="C479" s="96">
        <v>0</v>
      </c>
    </row>
    <row r="480" customHeight="1" spans="1:3">
      <c r="A480" s="120">
        <v>2060802</v>
      </c>
      <c r="B480" s="120" t="s">
        <v>1024</v>
      </c>
      <c r="C480" s="96">
        <v>0</v>
      </c>
    </row>
    <row r="481" customHeight="1" spans="1:3">
      <c r="A481" s="120">
        <v>2060899</v>
      </c>
      <c r="B481" s="120" t="s">
        <v>1025</v>
      </c>
      <c r="C481" s="96">
        <v>0</v>
      </c>
    </row>
    <row r="482" customHeight="1" spans="1:3">
      <c r="A482" s="120">
        <v>20609</v>
      </c>
      <c r="B482" s="131" t="s">
        <v>1026</v>
      </c>
      <c r="C482" s="96">
        <f>SUM(C483:C485)</f>
        <v>0</v>
      </c>
    </row>
    <row r="483" customHeight="1" spans="1:3">
      <c r="A483" s="120">
        <v>2060901</v>
      </c>
      <c r="B483" s="120" t="s">
        <v>1027</v>
      </c>
      <c r="C483" s="96">
        <v>0</v>
      </c>
    </row>
    <row r="484" customHeight="1" spans="1:3">
      <c r="A484" s="120">
        <v>2060902</v>
      </c>
      <c r="B484" s="120" t="s">
        <v>1028</v>
      </c>
      <c r="C484" s="96">
        <v>0</v>
      </c>
    </row>
    <row r="485" customHeight="1" spans="1:3">
      <c r="A485" s="120">
        <v>2060999</v>
      </c>
      <c r="B485" s="120" t="s">
        <v>1029</v>
      </c>
      <c r="C485" s="96">
        <v>0</v>
      </c>
    </row>
    <row r="486" customHeight="1" spans="1:3">
      <c r="A486" s="120">
        <v>20699</v>
      </c>
      <c r="B486" s="131" t="s">
        <v>1030</v>
      </c>
      <c r="C486" s="96">
        <f>SUM(C487:C490)</f>
        <v>4844</v>
      </c>
    </row>
    <row r="487" customHeight="1" spans="1:3">
      <c r="A487" s="120">
        <v>2069901</v>
      </c>
      <c r="B487" s="120" t="s">
        <v>1031</v>
      </c>
      <c r="C487" s="96">
        <v>0</v>
      </c>
    </row>
    <row r="488" customHeight="1" spans="1:3">
      <c r="A488" s="120">
        <v>2069902</v>
      </c>
      <c r="B488" s="120" t="s">
        <v>1032</v>
      </c>
      <c r="C488" s="96">
        <v>0</v>
      </c>
    </row>
    <row r="489" customHeight="1" spans="1:3">
      <c r="A489" s="120">
        <v>2069903</v>
      </c>
      <c r="B489" s="120" t="s">
        <v>1033</v>
      </c>
      <c r="C489" s="96">
        <v>0</v>
      </c>
    </row>
    <row r="490" customHeight="1" spans="1:3">
      <c r="A490" s="120">
        <v>2069999</v>
      </c>
      <c r="B490" s="120" t="s">
        <v>1034</v>
      </c>
      <c r="C490" s="96">
        <v>4844</v>
      </c>
    </row>
    <row r="491" customHeight="1" spans="1:3">
      <c r="A491" s="120">
        <v>207</v>
      </c>
      <c r="B491" s="131" t="s">
        <v>1035</v>
      </c>
      <c r="C491" s="96">
        <f>SUM(C492,C508,C516,C527,C536,C544)</f>
        <v>3813</v>
      </c>
    </row>
    <row r="492" customHeight="1" spans="1:3">
      <c r="A492" s="120">
        <v>20701</v>
      </c>
      <c r="B492" s="131" t="s">
        <v>1036</v>
      </c>
      <c r="C492" s="96">
        <f>SUM(C493:C507)</f>
        <v>1748</v>
      </c>
    </row>
    <row r="493" customHeight="1" spans="1:3">
      <c r="A493" s="120">
        <v>2070101</v>
      </c>
      <c r="B493" s="120" t="s">
        <v>709</v>
      </c>
      <c r="C493" s="96">
        <v>679</v>
      </c>
    </row>
    <row r="494" customHeight="1" spans="1:3">
      <c r="A494" s="120">
        <v>2070102</v>
      </c>
      <c r="B494" s="120" t="s">
        <v>710</v>
      </c>
      <c r="C494" s="96">
        <v>227</v>
      </c>
    </row>
    <row r="495" customHeight="1" spans="1:3">
      <c r="A495" s="120">
        <v>2070103</v>
      </c>
      <c r="B495" s="120" t="s">
        <v>711</v>
      </c>
      <c r="C495" s="96">
        <v>0</v>
      </c>
    </row>
    <row r="496" customHeight="1" spans="1:3">
      <c r="A496" s="120">
        <v>2070104</v>
      </c>
      <c r="B496" s="120" t="s">
        <v>1037</v>
      </c>
      <c r="C496" s="96">
        <v>107</v>
      </c>
    </row>
    <row r="497" customHeight="1" spans="1:3">
      <c r="A497" s="120">
        <v>2070105</v>
      </c>
      <c r="B497" s="120" t="s">
        <v>1038</v>
      </c>
      <c r="C497" s="96">
        <v>24</v>
      </c>
    </row>
    <row r="498" customHeight="1" spans="1:3">
      <c r="A498" s="120">
        <v>2070106</v>
      </c>
      <c r="B498" s="120" t="s">
        <v>1039</v>
      </c>
      <c r="C498" s="96">
        <v>0</v>
      </c>
    </row>
    <row r="499" customHeight="1" spans="1:3">
      <c r="A499" s="120">
        <v>2070107</v>
      </c>
      <c r="B499" s="120" t="s">
        <v>1040</v>
      </c>
      <c r="C499" s="96">
        <v>0</v>
      </c>
    </row>
    <row r="500" customHeight="1" spans="1:3">
      <c r="A500" s="120">
        <v>2070108</v>
      </c>
      <c r="B500" s="120" t="s">
        <v>1041</v>
      </c>
      <c r="C500" s="96">
        <v>25</v>
      </c>
    </row>
    <row r="501" customHeight="1" spans="1:3">
      <c r="A501" s="120">
        <v>2070109</v>
      </c>
      <c r="B501" s="120" t="s">
        <v>1042</v>
      </c>
      <c r="C501" s="96">
        <v>162</v>
      </c>
    </row>
    <row r="502" customHeight="1" spans="1:3">
      <c r="A502" s="120">
        <v>2070110</v>
      </c>
      <c r="B502" s="120" t="s">
        <v>1043</v>
      </c>
      <c r="C502" s="96">
        <v>0</v>
      </c>
    </row>
    <row r="503" customHeight="1" spans="1:3">
      <c r="A503" s="120">
        <v>2070111</v>
      </c>
      <c r="B503" s="120" t="s">
        <v>1044</v>
      </c>
      <c r="C503" s="96">
        <v>23</v>
      </c>
    </row>
    <row r="504" customHeight="1" spans="1:3">
      <c r="A504" s="120">
        <v>2070112</v>
      </c>
      <c r="B504" s="120" t="s">
        <v>1045</v>
      </c>
      <c r="C504" s="96">
        <v>3</v>
      </c>
    </row>
    <row r="505" customHeight="1" spans="1:3">
      <c r="A505" s="120">
        <v>2070113</v>
      </c>
      <c r="B505" s="120" t="s">
        <v>1046</v>
      </c>
      <c r="C505" s="96">
        <v>12</v>
      </c>
    </row>
    <row r="506" customHeight="1" spans="1:3">
      <c r="A506" s="120">
        <v>2070114</v>
      </c>
      <c r="B506" s="120" t="s">
        <v>1047</v>
      </c>
      <c r="C506" s="96">
        <v>0</v>
      </c>
    </row>
    <row r="507" customHeight="1" spans="1:3">
      <c r="A507" s="120">
        <v>2070199</v>
      </c>
      <c r="B507" s="120" t="s">
        <v>1048</v>
      </c>
      <c r="C507" s="96">
        <v>486</v>
      </c>
    </row>
    <row r="508" customHeight="1" spans="1:3">
      <c r="A508" s="120">
        <v>20702</v>
      </c>
      <c r="B508" s="131" t="s">
        <v>1049</v>
      </c>
      <c r="C508" s="96">
        <f>SUM(C509:C515)</f>
        <v>73</v>
      </c>
    </row>
    <row r="509" customHeight="1" spans="1:3">
      <c r="A509" s="120">
        <v>2070201</v>
      </c>
      <c r="B509" s="120" t="s">
        <v>709</v>
      </c>
      <c r="C509" s="96">
        <v>0</v>
      </c>
    </row>
    <row r="510" customHeight="1" spans="1:3">
      <c r="A510" s="120">
        <v>2070202</v>
      </c>
      <c r="B510" s="120" t="s">
        <v>710</v>
      </c>
      <c r="C510" s="96">
        <v>0</v>
      </c>
    </row>
    <row r="511" customHeight="1" spans="1:3">
      <c r="A511" s="120">
        <v>2070203</v>
      </c>
      <c r="B511" s="120" t="s">
        <v>711</v>
      </c>
      <c r="C511" s="96">
        <v>0</v>
      </c>
    </row>
    <row r="512" customHeight="1" spans="1:3">
      <c r="A512" s="120">
        <v>2070204</v>
      </c>
      <c r="B512" s="120" t="s">
        <v>1050</v>
      </c>
      <c r="C512" s="96">
        <v>53</v>
      </c>
    </row>
    <row r="513" customHeight="1" spans="1:3">
      <c r="A513" s="120">
        <v>2070205</v>
      </c>
      <c r="B513" s="120" t="s">
        <v>1051</v>
      </c>
      <c r="C513" s="96">
        <v>20</v>
      </c>
    </row>
    <row r="514" customHeight="1" spans="1:3">
      <c r="A514" s="120">
        <v>2070206</v>
      </c>
      <c r="B514" s="120" t="s">
        <v>1052</v>
      </c>
      <c r="C514" s="96">
        <v>0</v>
      </c>
    </row>
    <row r="515" customHeight="1" spans="1:3">
      <c r="A515" s="120">
        <v>2070299</v>
      </c>
      <c r="B515" s="120" t="s">
        <v>1053</v>
      </c>
      <c r="C515" s="96">
        <v>0</v>
      </c>
    </row>
    <row r="516" customHeight="1" spans="1:3">
      <c r="A516" s="120">
        <v>20703</v>
      </c>
      <c r="B516" s="131" t="s">
        <v>1054</v>
      </c>
      <c r="C516" s="96">
        <f>SUM(C517:C526)</f>
        <v>353</v>
      </c>
    </row>
    <row r="517" customHeight="1" spans="1:3">
      <c r="A517" s="120">
        <v>2070301</v>
      </c>
      <c r="B517" s="120" t="s">
        <v>709</v>
      </c>
      <c r="C517" s="96">
        <v>34</v>
      </c>
    </row>
    <row r="518" customHeight="1" spans="1:3">
      <c r="A518" s="120">
        <v>2070302</v>
      </c>
      <c r="B518" s="120" t="s">
        <v>710</v>
      </c>
      <c r="C518" s="96">
        <v>18</v>
      </c>
    </row>
    <row r="519" customHeight="1" spans="1:3">
      <c r="A519" s="120">
        <v>2070303</v>
      </c>
      <c r="B519" s="120" t="s">
        <v>711</v>
      </c>
      <c r="C519" s="96">
        <v>0</v>
      </c>
    </row>
    <row r="520" customHeight="1" spans="1:3">
      <c r="A520" s="120">
        <v>2070304</v>
      </c>
      <c r="B520" s="120" t="s">
        <v>1055</v>
      </c>
      <c r="C520" s="96">
        <v>0</v>
      </c>
    </row>
    <row r="521" customHeight="1" spans="1:3">
      <c r="A521" s="120">
        <v>2070305</v>
      </c>
      <c r="B521" s="120" t="s">
        <v>1056</v>
      </c>
      <c r="C521" s="96">
        <v>0</v>
      </c>
    </row>
    <row r="522" customHeight="1" spans="1:3">
      <c r="A522" s="120">
        <v>2070306</v>
      </c>
      <c r="B522" s="120" t="s">
        <v>1057</v>
      </c>
      <c r="C522" s="96">
        <v>0</v>
      </c>
    </row>
    <row r="523" customHeight="1" spans="1:3">
      <c r="A523" s="120">
        <v>2070307</v>
      </c>
      <c r="B523" s="120" t="s">
        <v>1058</v>
      </c>
      <c r="C523" s="96">
        <v>299</v>
      </c>
    </row>
    <row r="524" customHeight="1" spans="1:3">
      <c r="A524" s="120">
        <v>2070308</v>
      </c>
      <c r="B524" s="120" t="s">
        <v>1059</v>
      </c>
      <c r="C524" s="96">
        <v>0</v>
      </c>
    </row>
    <row r="525" customHeight="1" spans="1:3">
      <c r="A525" s="120">
        <v>2070309</v>
      </c>
      <c r="B525" s="120" t="s">
        <v>1060</v>
      </c>
      <c r="C525" s="96">
        <v>0</v>
      </c>
    </row>
    <row r="526" customHeight="1" spans="1:3">
      <c r="A526" s="120">
        <v>2070399</v>
      </c>
      <c r="B526" s="120" t="s">
        <v>1061</v>
      </c>
      <c r="C526" s="96">
        <v>2</v>
      </c>
    </row>
    <row r="527" customHeight="1" spans="1:3">
      <c r="A527" s="120">
        <v>20706</v>
      </c>
      <c r="B527" s="99" t="s">
        <v>1062</v>
      </c>
      <c r="C527" s="96">
        <f>SUM(C528:C535)</f>
        <v>4</v>
      </c>
    </row>
    <row r="528" customHeight="1" spans="1:3">
      <c r="A528" s="120">
        <v>2070601</v>
      </c>
      <c r="B528" s="97" t="s">
        <v>709</v>
      </c>
      <c r="C528" s="96">
        <v>0</v>
      </c>
    </row>
    <row r="529" customHeight="1" spans="1:3">
      <c r="A529" s="120">
        <v>2070602</v>
      </c>
      <c r="B529" s="97" t="s">
        <v>710</v>
      </c>
      <c r="C529" s="96">
        <v>0</v>
      </c>
    </row>
    <row r="530" customHeight="1" spans="1:3">
      <c r="A530" s="120">
        <v>2070603</v>
      </c>
      <c r="B530" s="97" t="s">
        <v>711</v>
      </c>
      <c r="C530" s="96">
        <v>0</v>
      </c>
    </row>
    <row r="531" customHeight="1" spans="1:3">
      <c r="A531" s="120">
        <v>2070604</v>
      </c>
      <c r="B531" s="97" t="s">
        <v>1063</v>
      </c>
      <c r="C531" s="96">
        <v>0</v>
      </c>
    </row>
    <row r="532" customHeight="1" spans="1:3">
      <c r="A532" s="120">
        <v>2070605</v>
      </c>
      <c r="B532" s="97" t="s">
        <v>1064</v>
      </c>
      <c r="C532" s="96">
        <v>0</v>
      </c>
    </row>
    <row r="533" customHeight="1" spans="1:3">
      <c r="A533" s="120">
        <v>2070606</v>
      </c>
      <c r="B533" s="97" t="s">
        <v>1065</v>
      </c>
      <c r="C533" s="96">
        <v>0</v>
      </c>
    </row>
    <row r="534" customHeight="1" spans="1:3">
      <c r="A534" s="120">
        <v>2070607</v>
      </c>
      <c r="B534" s="97" t="s">
        <v>1066</v>
      </c>
      <c r="C534" s="96">
        <v>4</v>
      </c>
    </row>
    <row r="535" customHeight="1" spans="1:3">
      <c r="A535" s="120">
        <v>2070699</v>
      </c>
      <c r="B535" s="97" t="s">
        <v>1067</v>
      </c>
      <c r="C535" s="96">
        <v>0</v>
      </c>
    </row>
    <row r="536" customHeight="1" spans="1:3">
      <c r="A536" s="120">
        <v>20708</v>
      </c>
      <c r="B536" s="99" t="s">
        <v>1068</v>
      </c>
      <c r="C536" s="96">
        <f>SUM(C537:C543)</f>
        <v>1014</v>
      </c>
    </row>
    <row r="537" customHeight="1" spans="1:3">
      <c r="A537" s="120">
        <v>2070801</v>
      </c>
      <c r="B537" s="97" t="s">
        <v>709</v>
      </c>
      <c r="C537" s="96">
        <v>684</v>
      </c>
    </row>
    <row r="538" customHeight="1" spans="1:3">
      <c r="A538" s="120">
        <v>2070802</v>
      </c>
      <c r="B538" s="97" t="s">
        <v>710</v>
      </c>
      <c r="C538" s="96">
        <v>269</v>
      </c>
    </row>
    <row r="539" customHeight="1" spans="1:3">
      <c r="A539" s="120">
        <v>2070803</v>
      </c>
      <c r="B539" s="97" t="s">
        <v>711</v>
      </c>
      <c r="C539" s="96">
        <v>0</v>
      </c>
    </row>
    <row r="540" customHeight="1" spans="1:3">
      <c r="A540" s="120">
        <v>2070806</v>
      </c>
      <c r="B540" s="97" t="s">
        <v>1069</v>
      </c>
      <c r="C540" s="96">
        <v>0</v>
      </c>
    </row>
    <row r="541" customHeight="1" spans="1:3">
      <c r="A541" s="120">
        <v>2070807</v>
      </c>
      <c r="B541" s="97" t="s">
        <v>1070</v>
      </c>
      <c r="C541" s="96">
        <v>0</v>
      </c>
    </row>
    <row r="542" customHeight="1" spans="1:3">
      <c r="A542" s="120">
        <v>2070808</v>
      </c>
      <c r="B542" s="97" t="s">
        <v>1071</v>
      </c>
      <c r="C542" s="96">
        <v>21</v>
      </c>
    </row>
    <row r="543" customHeight="1" spans="1:3">
      <c r="A543" s="120">
        <v>2070899</v>
      </c>
      <c r="B543" s="97" t="s">
        <v>1072</v>
      </c>
      <c r="C543" s="96">
        <v>40</v>
      </c>
    </row>
    <row r="544" customHeight="1" spans="1:3">
      <c r="A544" s="120">
        <v>20799</v>
      </c>
      <c r="B544" s="131" t="s">
        <v>1073</v>
      </c>
      <c r="C544" s="96">
        <f>SUM(C545:C547)</f>
        <v>621</v>
      </c>
    </row>
    <row r="545" customHeight="1" spans="1:3">
      <c r="A545" s="120">
        <v>2079902</v>
      </c>
      <c r="B545" s="120" t="s">
        <v>1074</v>
      </c>
      <c r="C545" s="96">
        <v>0</v>
      </c>
    </row>
    <row r="546" customHeight="1" spans="1:3">
      <c r="A546" s="120">
        <v>2079903</v>
      </c>
      <c r="B546" s="120" t="s">
        <v>1075</v>
      </c>
      <c r="C546" s="96">
        <v>0</v>
      </c>
    </row>
    <row r="547" customHeight="1" spans="1:3">
      <c r="A547" s="120">
        <v>2079999</v>
      </c>
      <c r="B547" s="120" t="s">
        <v>1076</v>
      </c>
      <c r="C547" s="96">
        <v>621</v>
      </c>
    </row>
    <row r="548" customHeight="1" spans="1:3">
      <c r="A548" s="120">
        <v>208</v>
      </c>
      <c r="B548" s="131" t="s">
        <v>1077</v>
      </c>
      <c r="C548" s="96">
        <f>SUM(C549,C568,C576,C578,C587,C591,C601,C610,C617,C625,C634,C639,C642,C645,C648,C651,C654,C658,C662,C670,C673)</f>
        <v>34517</v>
      </c>
    </row>
    <row r="549" customHeight="1" spans="1:3">
      <c r="A549" s="120">
        <v>20801</v>
      </c>
      <c r="B549" s="131" t="s">
        <v>1078</v>
      </c>
      <c r="C549" s="96">
        <f>SUM(C550:C567)</f>
        <v>2506</v>
      </c>
    </row>
    <row r="550" customHeight="1" spans="1:3">
      <c r="A550" s="120">
        <v>2080101</v>
      </c>
      <c r="B550" s="120" t="s">
        <v>709</v>
      </c>
      <c r="C550" s="96">
        <v>679</v>
      </c>
    </row>
    <row r="551" customHeight="1" spans="1:3">
      <c r="A551" s="120">
        <v>2080102</v>
      </c>
      <c r="B551" s="120" t="s">
        <v>710</v>
      </c>
      <c r="C551" s="96">
        <v>240</v>
      </c>
    </row>
    <row r="552" customHeight="1" spans="1:3">
      <c r="A552" s="120">
        <v>2080103</v>
      </c>
      <c r="B552" s="120" t="s">
        <v>711</v>
      </c>
      <c r="C552" s="96">
        <v>0</v>
      </c>
    </row>
    <row r="553" customHeight="1" spans="1:3">
      <c r="A553" s="120">
        <v>2080104</v>
      </c>
      <c r="B553" s="120" t="s">
        <v>1079</v>
      </c>
      <c r="C553" s="96">
        <v>0</v>
      </c>
    </row>
    <row r="554" customHeight="1" spans="1:3">
      <c r="A554" s="120">
        <v>2080105</v>
      </c>
      <c r="B554" s="120" t="s">
        <v>1080</v>
      </c>
      <c r="C554" s="96">
        <v>2</v>
      </c>
    </row>
    <row r="555" customHeight="1" spans="1:3">
      <c r="A555" s="120">
        <v>2080106</v>
      </c>
      <c r="B555" s="120" t="s">
        <v>1081</v>
      </c>
      <c r="C555" s="96">
        <v>93</v>
      </c>
    </row>
    <row r="556" customHeight="1" spans="1:3">
      <c r="A556" s="120">
        <v>2080107</v>
      </c>
      <c r="B556" s="120" t="s">
        <v>1082</v>
      </c>
      <c r="C556" s="96">
        <v>639</v>
      </c>
    </row>
    <row r="557" customHeight="1" spans="1:3">
      <c r="A557" s="120">
        <v>2080108</v>
      </c>
      <c r="B557" s="120" t="s">
        <v>750</v>
      </c>
      <c r="C557" s="96">
        <v>0</v>
      </c>
    </row>
    <row r="558" customHeight="1" spans="1:3">
      <c r="A558" s="120">
        <v>2080109</v>
      </c>
      <c r="B558" s="120" t="s">
        <v>1083</v>
      </c>
      <c r="C558" s="96">
        <v>557</v>
      </c>
    </row>
    <row r="559" customHeight="1" spans="1:3">
      <c r="A559" s="120">
        <v>2080110</v>
      </c>
      <c r="B559" s="120" t="s">
        <v>1084</v>
      </c>
      <c r="C559" s="96">
        <v>22</v>
      </c>
    </row>
    <row r="560" customHeight="1" spans="1:3">
      <c r="A560" s="120">
        <v>2080111</v>
      </c>
      <c r="B560" s="120" t="s">
        <v>1085</v>
      </c>
      <c r="C560" s="96">
        <v>0</v>
      </c>
    </row>
    <row r="561" customHeight="1" spans="1:3">
      <c r="A561" s="120">
        <v>2080112</v>
      </c>
      <c r="B561" s="120" t="s">
        <v>1086</v>
      </c>
      <c r="C561" s="96">
        <v>0</v>
      </c>
    </row>
    <row r="562" customHeight="1" spans="1:3">
      <c r="A562" s="120">
        <v>2080113</v>
      </c>
      <c r="B562" s="120" t="s">
        <v>1087</v>
      </c>
      <c r="C562" s="96">
        <v>0</v>
      </c>
    </row>
    <row r="563" customHeight="1" spans="1:3">
      <c r="A563" s="120">
        <v>2080114</v>
      </c>
      <c r="B563" s="120" t="s">
        <v>1088</v>
      </c>
      <c r="C563" s="96">
        <v>0</v>
      </c>
    </row>
    <row r="564" customHeight="1" spans="1:3">
      <c r="A564" s="120">
        <v>2080115</v>
      </c>
      <c r="B564" s="120" t="s">
        <v>1089</v>
      </c>
      <c r="C564" s="96">
        <v>0</v>
      </c>
    </row>
    <row r="565" customHeight="1" spans="1:3">
      <c r="A565" s="120">
        <v>2080116</v>
      </c>
      <c r="B565" s="120" t="s">
        <v>1090</v>
      </c>
      <c r="C565" s="96">
        <v>212</v>
      </c>
    </row>
    <row r="566" customHeight="1" spans="1:3">
      <c r="A566" s="120">
        <v>2080150</v>
      </c>
      <c r="B566" s="120" t="s">
        <v>718</v>
      </c>
      <c r="C566" s="96">
        <v>0</v>
      </c>
    </row>
    <row r="567" customHeight="1" spans="1:3">
      <c r="A567" s="120">
        <v>2080199</v>
      </c>
      <c r="B567" s="120" t="s">
        <v>1091</v>
      </c>
      <c r="C567" s="96">
        <v>62</v>
      </c>
    </row>
    <row r="568" customHeight="1" spans="1:3">
      <c r="A568" s="120">
        <v>20802</v>
      </c>
      <c r="B568" s="131" t="s">
        <v>1092</v>
      </c>
      <c r="C568" s="96">
        <f>SUM(C569:C575)</f>
        <v>1254</v>
      </c>
    </row>
    <row r="569" customHeight="1" spans="1:3">
      <c r="A569" s="120">
        <v>2080201</v>
      </c>
      <c r="B569" s="120" t="s">
        <v>709</v>
      </c>
      <c r="C569" s="96">
        <v>437</v>
      </c>
    </row>
    <row r="570" customHeight="1" spans="1:3">
      <c r="A570" s="120">
        <v>2080202</v>
      </c>
      <c r="B570" s="120" t="s">
        <v>710</v>
      </c>
      <c r="C570" s="96">
        <v>210</v>
      </c>
    </row>
    <row r="571" customHeight="1" spans="1:3">
      <c r="A571" s="120">
        <v>2080203</v>
      </c>
      <c r="B571" s="120" t="s">
        <v>711</v>
      </c>
      <c r="C571" s="96">
        <v>0</v>
      </c>
    </row>
    <row r="572" customHeight="1" spans="1:3">
      <c r="A572" s="120">
        <v>2080206</v>
      </c>
      <c r="B572" s="120" t="s">
        <v>1093</v>
      </c>
      <c r="C572" s="96">
        <v>38</v>
      </c>
    </row>
    <row r="573" customHeight="1" spans="1:3">
      <c r="A573" s="120">
        <v>2080207</v>
      </c>
      <c r="B573" s="120" t="s">
        <v>1094</v>
      </c>
      <c r="C573" s="96">
        <v>0</v>
      </c>
    </row>
    <row r="574" customHeight="1" spans="1:3">
      <c r="A574" s="120">
        <v>2080208</v>
      </c>
      <c r="B574" s="120" t="s">
        <v>1095</v>
      </c>
      <c r="C574" s="96">
        <v>569</v>
      </c>
    </row>
    <row r="575" customHeight="1" spans="1:3">
      <c r="A575" s="120">
        <v>2080299</v>
      </c>
      <c r="B575" s="120" t="s">
        <v>1096</v>
      </c>
      <c r="C575" s="96">
        <v>0</v>
      </c>
    </row>
    <row r="576" customHeight="1" spans="1:3">
      <c r="A576" s="120">
        <v>20804</v>
      </c>
      <c r="B576" s="131" t="s">
        <v>1097</v>
      </c>
      <c r="C576" s="96">
        <f>C577</f>
        <v>0</v>
      </c>
    </row>
    <row r="577" customHeight="1" spans="1:3">
      <c r="A577" s="120">
        <v>2080402</v>
      </c>
      <c r="B577" s="120" t="s">
        <v>1098</v>
      </c>
      <c r="C577" s="96">
        <v>0</v>
      </c>
    </row>
    <row r="578" customHeight="1" spans="1:3">
      <c r="A578" s="120">
        <v>20805</v>
      </c>
      <c r="B578" s="131" t="s">
        <v>1099</v>
      </c>
      <c r="C578" s="96">
        <f>SUM(C579:C586)</f>
        <v>12488</v>
      </c>
    </row>
    <row r="579" customHeight="1" spans="1:3">
      <c r="A579" s="120">
        <v>2080501</v>
      </c>
      <c r="B579" s="120" t="s">
        <v>1100</v>
      </c>
      <c r="C579" s="96">
        <v>16</v>
      </c>
    </row>
    <row r="580" customHeight="1" spans="1:3">
      <c r="A580" s="120">
        <v>2080502</v>
      </c>
      <c r="B580" s="120" t="s">
        <v>1101</v>
      </c>
      <c r="C580" s="96">
        <v>340</v>
      </c>
    </row>
    <row r="581" customHeight="1" spans="1:3">
      <c r="A581" s="120">
        <v>2080503</v>
      </c>
      <c r="B581" s="120" t="s">
        <v>1102</v>
      </c>
      <c r="C581" s="96">
        <v>0</v>
      </c>
    </row>
    <row r="582" customHeight="1" spans="1:3">
      <c r="A582" s="120">
        <v>2080505</v>
      </c>
      <c r="B582" s="120" t="s">
        <v>1103</v>
      </c>
      <c r="C582" s="96">
        <v>584</v>
      </c>
    </row>
    <row r="583" customHeight="1" spans="1:3">
      <c r="A583" s="120">
        <v>2080506</v>
      </c>
      <c r="B583" s="120" t="s">
        <v>1104</v>
      </c>
      <c r="C583" s="96">
        <v>1307</v>
      </c>
    </row>
    <row r="584" customHeight="1" spans="1:3">
      <c r="A584" s="120">
        <v>2080507</v>
      </c>
      <c r="B584" s="120" t="s">
        <v>1105</v>
      </c>
      <c r="C584" s="96">
        <v>10232</v>
      </c>
    </row>
    <row r="585" customHeight="1" spans="1:3">
      <c r="A585" s="120">
        <v>2080508</v>
      </c>
      <c r="B585" s="120" t="s">
        <v>1106</v>
      </c>
      <c r="C585" s="96">
        <v>0</v>
      </c>
    </row>
    <row r="586" customHeight="1" spans="1:3">
      <c r="A586" s="120">
        <v>2080599</v>
      </c>
      <c r="B586" s="120" t="s">
        <v>1107</v>
      </c>
      <c r="C586" s="96">
        <v>9</v>
      </c>
    </row>
    <row r="587" customHeight="1" spans="1:3">
      <c r="A587" s="120">
        <v>20806</v>
      </c>
      <c r="B587" s="131" t="s">
        <v>1108</v>
      </c>
      <c r="C587" s="96">
        <f>SUM(C588:C590)</f>
        <v>1</v>
      </c>
    </row>
    <row r="588" customHeight="1" spans="1:3">
      <c r="A588" s="120">
        <v>2080601</v>
      </c>
      <c r="B588" s="120" t="s">
        <v>1109</v>
      </c>
      <c r="C588" s="96">
        <v>0</v>
      </c>
    </row>
    <row r="589" customHeight="1" spans="1:3">
      <c r="A589" s="120">
        <v>2080602</v>
      </c>
      <c r="B589" s="120" t="s">
        <v>1110</v>
      </c>
      <c r="C589" s="96">
        <v>0</v>
      </c>
    </row>
    <row r="590" customHeight="1" spans="1:3">
      <c r="A590" s="120">
        <v>2080699</v>
      </c>
      <c r="B590" s="120" t="s">
        <v>1111</v>
      </c>
      <c r="C590" s="96">
        <v>1</v>
      </c>
    </row>
    <row r="591" customHeight="1" spans="1:3">
      <c r="A591" s="120">
        <v>20807</v>
      </c>
      <c r="B591" s="131" t="s">
        <v>1112</v>
      </c>
      <c r="C591" s="96">
        <f>SUM(C592:C600)</f>
        <v>2521</v>
      </c>
    </row>
    <row r="592" customHeight="1" spans="1:3">
      <c r="A592" s="120">
        <v>2080701</v>
      </c>
      <c r="B592" s="120" t="s">
        <v>1113</v>
      </c>
      <c r="C592" s="96">
        <v>0</v>
      </c>
    </row>
    <row r="593" customHeight="1" spans="1:3">
      <c r="A593" s="120">
        <v>2080702</v>
      </c>
      <c r="B593" s="120" t="s">
        <v>1114</v>
      </c>
      <c r="C593" s="96">
        <v>0</v>
      </c>
    </row>
    <row r="594" customHeight="1" spans="1:3">
      <c r="A594" s="120">
        <v>2080704</v>
      </c>
      <c r="B594" s="120" t="s">
        <v>1115</v>
      </c>
      <c r="C594" s="96">
        <v>0</v>
      </c>
    </row>
    <row r="595" customHeight="1" spans="1:3">
      <c r="A595" s="120">
        <v>2080705</v>
      </c>
      <c r="B595" s="120" t="s">
        <v>1116</v>
      </c>
      <c r="C595" s="96">
        <v>0</v>
      </c>
    </row>
    <row r="596" customHeight="1" spans="1:3">
      <c r="A596" s="120">
        <v>2080709</v>
      </c>
      <c r="B596" s="120" t="s">
        <v>1117</v>
      </c>
      <c r="C596" s="96">
        <v>0</v>
      </c>
    </row>
    <row r="597" customHeight="1" spans="1:3">
      <c r="A597" s="120">
        <v>2080711</v>
      </c>
      <c r="B597" s="120" t="s">
        <v>1118</v>
      </c>
      <c r="C597" s="96">
        <v>0</v>
      </c>
    </row>
    <row r="598" customHeight="1" spans="1:3">
      <c r="A598" s="120">
        <v>2080712</v>
      </c>
      <c r="B598" s="120" t="s">
        <v>1119</v>
      </c>
      <c r="C598" s="96">
        <v>0</v>
      </c>
    </row>
    <row r="599" customHeight="1" spans="1:3">
      <c r="A599" s="120">
        <v>2080713</v>
      </c>
      <c r="B599" s="120" t="s">
        <v>1120</v>
      </c>
      <c r="C599" s="96">
        <v>0</v>
      </c>
    </row>
    <row r="600" customHeight="1" spans="1:3">
      <c r="A600" s="120">
        <v>2080799</v>
      </c>
      <c r="B600" s="120" t="s">
        <v>1121</v>
      </c>
      <c r="C600" s="96">
        <v>2521</v>
      </c>
    </row>
    <row r="601" customHeight="1" spans="1:3">
      <c r="A601" s="120">
        <v>20808</v>
      </c>
      <c r="B601" s="131" t="s">
        <v>1122</v>
      </c>
      <c r="C601" s="96">
        <f>SUM(C602:C609)</f>
        <v>3770</v>
      </c>
    </row>
    <row r="602" customHeight="1" spans="1:3">
      <c r="A602" s="120">
        <v>2080801</v>
      </c>
      <c r="B602" s="120" t="s">
        <v>1123</v>
      </c>
      <c r="C602" s="96">
        <v>2096</v>
      </c>
    </row>
    <row r="603" customHeight="1" spans="1:3">
      <c r="A603" s="120">
        <v>2080802</v>
      </c>
      <c r="B603" s="120" t="s">
        <v>1124</v>
      </c>
      <c r="C603" s="96">
        <v>0</v>
      </c>
    </row>
    <row r="604" customHeight="1" spans="1:3">
      <c r="A604" s="120">
        <v>2080803</v>
      </c>
      <c r="B604" s="120" t="s">
        <v>1125</v>
      </c>
      <c r="C604" s="96">
        <v>5</v>
      </c>
    </row>
    <row r="605" customHeight="1" spans="1:3">
      <c r="A605" s="120">
        <v>2080805</v>
      </c>
      <c r="B605" s="120" t="s">
        <v>1126</v>
      </c>
      <c r="C605" s="96">
        <v>99</v>
      </c>
    </row>
    <row r="606" customHeight="1" spans="1:3">
      <c r="A606" s="120">
        <v>2080806</v>
      </c>
      <c r="B606" s="120" t="s">
        <v>1127</v>
      </c>
      <c r="C606" s="96">
        <v>0</v>
      </c>
    </row>
    <row r="607" customHeight="1" spans="1:3">
      <c r="A607" s="120">
        <v>2080807</v>
      </c>
      <c r="B607" s="120" t="s">
        <v>1128</v>
      </c>
      <c r="C607" s="96">
        <v>0</v>
      </c>
    </row>
    <row r="608" customHeight="1" spans="1:3">
      <c r="A608" s="120">
        <v>2080808</v>
      </c>
      <c r="B608" s="120" t="s">
        <v>1129</v>
      </c>
      <c r="C608" s="96">
        <v>0</v>
      </c>
    </row>
    <row r="609" customHeight="1" spans="1:3">
      <c r="A609" s="120">
        <v>2080899</v>
      </c>
      <c r="B609" s="120" t="s">
        <v>1130</v>
      </c>
      <c r="C609" s="96">
        <v>1570</v>
      </c>
    </row>
    <row r="610" customHeight="1" spans="1:3">
      <c r="A610" s="120">
        <v>20809</v>
      </c>
      <c r="B610" s="131" t="s">
        <v>1131</v>
      </c>
      <c r="C610" s="96">
        <f>SUM(C611:C616)</f>
        <v>238</v>
      </c>
    </row>
    <row r="611" customHeight="1" spans="1:3">
      <c r="A611" s="120">
        <v>2080901</v>
      </c>
      <c r="B611" s="120" t="s">
        <v>1132</v>
      </c>
      <c r="C611" s="96">
        <v>115</v>
      </c>
    </row>
    <row r="612" customHeight="1" spans="1:3">
      <c r="A612" s="120">
        <v>2080902</v>
      </c>
      <c r="B612" s="120" t="s">
        <v>1133</v>
      </c>
      <c r="C612" s="96">
        <v>16</v>
      </c>
    </row>
    <row r="613" customHeight="1" spans="1:3">
      <c r="A613" s="120">
        <v>2080903</v>
      </c>
      <c r="B613" s="120" t="s">
        <v>1134</v>
      </c>
      <c r="C613" s="96">
        <v>0</v>
      </c>
    </row>
    <row r="614" customHeight="1" spans="1:3">
      <c r="A614" s="120">
        <v>2080904</v>
      </c>
      <c r="B614" s="120" t="s">
        <v>1135</v>
      </c>
      <c r="C614" s="96">
        <v>2</v>
      </c>
    </row>
    <row r="615" customHeight="1" spans="1:3">
      <c r="A615" s="120">
        <v>2080905</v>
      </c>
      <c r="B615" s="120" t="s">
        <v>1136</v>
      </c>
      <c r="C615" s="96">
        <v>105</v>
      </c>
    </row>
    <row r="616" customHeight="1" spans="1:3">
      <c r="A616" s="120">
        <v>2080999</v>
      </c>
      <c r="B616" s="120" t="s">
        <v>1137</v>
      </c>
      <c r="C616" s="96">
        <v>0</v>
      </c>
    </row>
    <row r="617" customHeight="1" spans="1:3">
      <c r="A617" s="120">
        <v>20810</v>
      </c>
      <c r="B617" s="131" t="s">
        <v>1138</v>
      </c>
      <c r="C617" s="96">
        <f>SUM(C618:C624)</f>
        <v>472</v>
      </c>
    </row>
    <row r="618" customHeight="1" spans="1:3">
      <c r="A618" s="120">
        <v>2081001</v>
      </c>
      <c r="B618" s="120" t="s">
        <v>1139</v>
      </c>
      <c r="C618" s="96">
        <v>54</v>
      </c>
    </row>
    <row r="619" customHeight="1" spans="1:3">
      <c r="A619" s="120">
        <v>2081002</v>
      </c>
      <c r="B619" s="120" t="s">
        <v>1140</v>
      </c>
      <c r="C619" s="96">
        <v>227</v>
      </c>
    </row>
    <row r="620" customHeight="1" spans="1:3">
      <c r="A620" s="120">
        <v>2081003</v>
      </c>
      <c r="B620" s="120" t="s">
        <v>1141</v>
      </c>
      <c r="C620" s="96">
        <v>0</v>
      </c>
    </row>
    <row r="621" customHeight="1" spans="1:3">
      <c r="A621" s="120">
        <v>2081004</v>
      </c>
      <c r="B621" s="120" t="s">
        <v>1142</v>
      </c>
      <c r="C621" s="96">
        <v>0</v>
      </c>
    </row>
    <row r="622" customHeight="1" spans="1:3">
      <c r="A622" s="120">
        <v>2081005</v>
      </c>
      <c r="B622" s="120" t="s">
        <v>1143</v>
      </c>
      <c r="C622" s="96">
        <v>91</v>
      </c>
    </row>
    <row r="623" customHeight="1" spans="1:3">
      <c r="A623" s="120">
        <v>2081006</v>
      </c>
      <c r="B623" s="120" t="s">
        <v>1144</v>
      </c>
      <c r="C623" s="96">
        <v>100</v>
      </c>
    </row>
    <row r="624" customHeight="1" spans="1:3">
      <c r="A624" s="120">
        <v>2081099</v>
      </c>
      <c r="B624" s="120" t="s">
        <v>1145</v>
      </c>
      <c r="C624" s="96">
        <v>0</v>
      </c>
    </row>
    <row r="625" customHeight="1" spans="1:3">
      <c r="A625" s="120">
        <v>20811</v>
      </c>
      <c r="B625" s="131" t="s">
        <v>1146</v>
      </c>
      <c r="C625" s="96">
        <f>SUM(C626:C633)</f>
        <v>944</v>
      </c>
    </row>
    <row r="626" customHeight="1" spans="1:3">
      <c r="A626" s="120">
        <v>2081101</v>
      </c>
      <c r="B626" s="120" t="s">
        <v>709</v>
      </c>
      <c r="C626" s="96">
        <v>273</v>
      </c>
    </row>
    <row r="627" customHeight="1" spans="1:3">
      <c r="A627" s="120">
        <v>2081102</v>
      </c>
      <c r="B627" s="120" t="s">
        <v>710</v>
      </c>
      <c r="C627" s="96">
        <v>0</v>
      </c>
    </row>
    <row r="628" customHeight="1" spans="1:3">
      <c r="A628" s="120">
        <v>2081103</v>
      </c>
      <c r="B628" s="120" t="s">
        <v>711</v>
      </c>
      <c r="C628" s="96">
        <v>0</v>
      </c>
    </row>
    <row r="629" customHeight="1" spans="1:3">
      <c r="A629" s="120">
        <v>2081104</v>
      </c>
      <c r="B629" s="120" t="s">
        <v>1147</v>
      </c>
      <c r="C629" s="96">
        <v>31</v>
      </c>
    </row>
    <row r="630" customHeight="1" spans="1:3">
      <c r="A630" s="120">
        <v>2081105</v>
      </c>
      <c r="B630" s="120" t="s">
        <v>1148</v>
      </c>
      <c r="C630" s="96">
        <v>111</v>
      </c>
    </row>
    <row r="631" customHeight="1" spans="1:3">
      <c r="A631" s="120">
        <v>2081106</v>
      </c>
      <c r="B631" s="120" t="s">
        <v>1149</v>
      </c>
      <c r="C631" s="96">
        <v>0</v>
      </c>
    </row>
    <row r="632" customHeight="1" spans="1:3">
      <c r="A632" s="120">
        <v>2081107</v>
      </c>
      <c r="B632" s="120" t="s">
        <v>1150</v>
      </c>
      <c r="C632" s="96">
        <v>466</v>
      </c>
    </row>
    <row r="633" customHeight="1" spans="1:3">
      <c r="A633" s="120">
        <v>2081199</v>
      </c>
      <c r="B633" s="120" t="s">
        <v>1151</v>
      </c>
      <c r="C633" s="96">
        <v>63</v>
      </c>
    </row>
    <row r="634" customHeight="1" spans="1:3">
      <c r="A634" s="120">
        <v>20816</v>
      </c>
      <c r="B634" s="131" t="s">
        <v>1152</v>
      </c>
      <c r="C634" s="96">
        <f>SUM(C635:C638)</f>
        <v>3</v>
      </c>
    </row>
    <row r="635" customHeight="1" spans="1:3">
      <c r="A635" s="120">
        <v>2081601</v>
      </c>
      <c r="B635" s="120" t="s">
        <v>709</v>
      </c>
      <c r="C635" s="96">
        <v>3</v>
      </c>
    </row>
    <row r="636" customHeight="1" spans="1:3">
      <c r="A636" s="120">
        <v>2081602</v>
      </c>
      <c r="B636" s="120" t="s">
        <v>710</v>
      </c>
      <c r="C636" s="96">
        <v>0</v>
      </c>
    </row>
    <row r="637" customHeight="1" spans="1:3">
      <c r="A637" s="120">
        <v>2081603</v>
      </c>
      <c r="B637" s="120" t="s">
        <v>711</v>
      </c>
      <c r="C637" s="96">
        <v>0</v>
      </c>
    </row>
    <row r="638" customHeight="1" spans="1:3">
      <c r="A638" s="120">
        <v>2081699</v>
      </c>
      <c r="B638" s="120" t="s">
        <v>1153</v>
      </c>
      <c r="C638" s="96">
        <v>0</v>
      </c>
    </row>
    <row r="639" customHeight="1" spans="1:3">
      <c r="A639" s="120">
        <v>20819</v>
      </c>
      <c r="B639" s="131" t="s">
        <v>1154</v>
      </c>
      <c r="C639" s="96">
        <f>SUM(C640:C641)</f>
        <v>3281</v>
      </c>
    </row>
    <row r="640" customHeight="1" spans="1:3">
      <c r="A640" s="120">
        <v>2081901</v>
      </c>
      <c r="B640" s="120" t="s">
        <v>1155</v>
      </c>
      <c r="C640" s="96">
        <v>1714</v>
      </c>
    </row>
    <row r="641" customHeight="1" spans="1:3">
      <c r="A641" s="120">
        <v>2081902</v>
      </c>
      <c r="B641" s="120" t="s">
        <v>1156</v>
      </c>
      <c r="C641" s="96">
        <v>1567</v>
      </c>
    </row>
    <row r="642" customHeight="1" spans="1:3">
      <c r="A642" s="120">
        <v>20820</v>
      </c>
      <c r="B642" s="131" t="s">
        <v>1157</v>
      </c>
      <c r="C642" s="96">
        <f>SUM(C643:C644)</f>
        <v>195</v>
      </c>
    </row>
    <row r="643" customHeight="1" spans="1:3">
      <c r="A643" s="120">
        <v>2082001</v>
      </c>
      <c r="B643" s="120" t="s">
        <v>1158</v>
      </c>
      <c r="C643" s="96">
        <v>150</v>
      </c>
    </row>
    <row r="644" customHeight="1" spans="1:3">
      <c r="A644" s="120">
        <v>2082002</v>
      </c>
      <c r="B644" s="120" t="s">
        <v>1159</v>
      </c>
      <c r="C644" s="96">
        <v>45</v>
      </c>
    </row>
    <row r="645" customHeight="1" spans="1:3">
      <c r="A645" s="120">
        <v>20821</v>
      </c>
      <c r="B645" s="131" t="s">
        <v>1160</v>
      </c>
      <c r="C645" s="96">
        <f>SUM(C646:C647)</f>
        <v>722</v>
      </c>
    </row>
    <row r="646" customHeight="1" spans="1:3">
      <c r="A646" s="120">
        <v>2082101</v>
      </c>
      <c r="B646" s="120" t="s">
        <v>1161</v>
      </c>
      <c r="C646" s="96">
        <v>0</v>
      </c>
    </row>
    <row r="647" customHeight="1" spans="1:3">
      <c r="A647" s="120">
        <v>2082102</v>
      </c>
      <c r="B647" s="120" t="s">
        <v>1162</v>
      </c>
      <c r="C647" s="96">
        <v>722</v>
      </c>
    </row>
    <row r="648" customHeight="1" spans="1:3">
      <c r="A648" s="120">
        <v>20824</v>
      </c>
      <c r="B648" s="131" t="s">
        <v>1163</v>
      </c>
      <c r="C648" s="96">
        <f>SUM(C649:C650)</f>
        <v>0</v>
      </c>
    </row>
    <row r="649" customHeight="1" spans="1:3">
      <c r="A649" s="120">
        <v>2082401</v>
      </c>
      <c r="B649" s="120" t="s">
        <v>1164</v>
      </c>
      <c r="C649" s="96">
        <v>0</v>
      </c>
    </row>
    <row r="650" customHeight="1" spans="1:3">
      <c r="A650" s="120">
        <v>2082402</v>
      </c>
      <c r="B650" s="120" t="s">
        <v>1165</v>
      </c>
      <c r="C650" s="96">
        <v>0</v>
      </c>
    </row>
    <row r="651" customHeight="1" spans="1:3">
      <c r="A651" s="120">
        <v>20825</v>
      </c>
      <c r="B651" s="131" t="s">
        <v>1166</v>
      </c>
      <c r="C651" s="96">
        <f>SUM(C652:C653)</f>
        <v>4</v>
      </c>
    </row>
    <row r="652" customHeight="1" spans="1:3">
      <c r="A652" s="120">
        <v>2082501</v>
      </c>
      <c r="B652" s="120" t="s">
        <v>1167</v>
      </c>
      <c r="C652" s="96">
        <v>0</v>
      </c>
    </row>
    <row r="653" customHeight="1" spans="1:3">
      <c r="A653" s="120">
        <v>2082502</v>
      </c>
      <c r="B653" s="120" t="s">
        <v>1168</v>
      </c>
      <c r="C653" s="96">
        <v>4</v>
      </c>
    </row>
    <row r="654" customHeight="1" spans="1:3">
      <c r="A654" s="120">
        <v>20826</v>
      </c>
      <c r="B654" s="131" t="s">
        <v>1169</v>
      </c>
      <c r="C654" s="96">
        <f>SUM(C655:C657)</f>
        <v>5415</v>
      </c>
    </row>
    <row r="655" customHeight="1" spans="1:3">
      <c r="A655" s="120">
        <v>2082601</v>
      </c>
      <c r="B655" s="120" t="s">
        <v>1170</v>
      </c>
      <c r="C655" s="96">
        <v>0</v>
      </c>
    </row>
    <row r="656" customHeight="1" spans="1:3">
      <c r="A656" s="120">
        <v>2082602</v>
      </c>
      <c r="B656" s="120" t="s">
        <v>1171</v>
      </c>
      <c r="C656" s="96">
        <v>5415</v>
      </c>
    </row>
    <row r="657" customHeight="1" spans="1:3">
      <c r="A657" s="120">
        <v>2082699</v>
      </c>
      <c r="B657" s="120" t="s">
        <v>1172</v>
      </c>
      <c r="C657" s="96">
        <v>0</v>
      </c>
    </row>
    <row r="658" customHeight="1" spans="1:3">
      <c r="A658" s="120">
        <v>20827</v>
      </c>
      <c r="B658" s="131" t="s">
        <v>1173</v>
      </c>
      <c r="C658" s="96">
        <f>SUM(C659:C661)</f>
        <v>0</v>
      </c>
    </row>
    <row r="659" customHeight="1" spans="1:3">
      <c r="A659" s="120">
        <v>2082701</v>
      </c>
      <c r="B659" s="120" t="s">
        <v>1174</v>
      </c>
      <c r="C659" s="96">
        <v>0</v>
      </c>
    </row>
    <row r="660" customHeight="1" spans="1:3">
      <c r="A660" s="120">
        <v>2082702</v>
      </c>
      <c r="B660" s="120" t="s">
        <v>1175</v>
      </c>
      <c r="C660" s="96">
        <v>0</v>
      </c>
    </row>
    <row r="661" customHeight="1" spans="1:3">
      <c r="A661" s="120">
        <v>2082799</v>
      </c>
      <c r="B661" s="120" t="s">
        <v>1176</v>
      </c>
      <c r="C661" s="96">
        <v>0</v>
      </c>
    </row>
    <row r="662" customHeight="1" spans="1:3">
      <c r="A662" s="120">
        <v>20828</v>
      </c>
      <c r="B662" s="131" t="s">
        <v>1177</v>
      </c>
      <c r="C662" s="96">
        <f>SUM(C663:C669)</f>
        <v>703</v>
      </c>
    </row>
    <row r="663" customHeight="1" spans="1:3">
      <c r="A663" s="120">
        <v>2082801</v>
      </c>
      <c r="B663" s="120" t="s">
        <v>709</v>
      </c>
      <c r="C663" s="96">
        <v>333</v>
      </c>
    </row>
    <row r="664" customHeight="1" spans="1:3">
      <c r="A664" s="120">
        <v>2082802</v>
      </c>
      <c r="B664" s="120" t="s">
        <v>710</v>
      </c>
      <c r="C664" s="96">
        <v>154</v>
      </c>
    </row>
    <row r="665" customHeight="1" spans="1:3">
      <c r="A665" s="120">
        <v>2082803</v>
      </c>
      <c r="B665" s="120" t="s">
        <v>711</v>
      </c>
      <c r="C665" s="96">
        <v>0</v>
      </c>
    </row>
    <row r="666" customHeight="1" spans="1:3">
      <c r="A666" s="120">
        <v>2082804</v>
      </c>
      <c r="B666" s="120" t="s">
        <v>1178</v>
      </c>
      <c r="C666" s="96">
        <v>139</v>
      </c>
    </row>
    <row r="667" customHeight="1" spans="1:3">
      <c r="A667" s="120">
        <v>2082805</v>
      </c>
      <c r="B667" s="120" t="s">
        <v>1179</v>
      </c>
      <c r="C667" s="96">
        <v>77</v>
      </c>
    </row>
    <row r="668" customHeight="1" spans="1:3">
      <c r="A668" s="120">
        <v>2082850</v>
      </c>
      <c r="B668" s="120" t="s">
        <v>718</v>
      </c>
      <c r="C668" s="96">
        <v>0</v>
      </c>
    </row>
    <row r="669" customHeight="1" spans="1:3">
      <c r="A669" s="120">
        <v>2082899</v>
      </c>
      <c r="B669" s="120" t="s">
        <v>1180</v>
      </c>
      <c r="C669" s="96">
        <v>0</v>
      </c>
    </row>
    <row r="670" customHeight="1" spans="1:3">
      <c r="A670" s="120">
        <v>20830</v>
      </c>
      <c r="B670" s="131" t="s">
        <v>1181</v>
      </c>
      <c r="C670" s="96">
        <f>SUM(C671:C672)</f>
        <v>0</v>
      </c>
    </row>
    <row r="671" customHeight="1" spans="1:3">
      <c r="A671" s="120">
        <v>2083001</v>
      </c>
      <c r="B671" s="120" t="s">
        <v>1182</v>
      </c>
      <c r="C671" s="96">
        <v>0</v>
      </c>
    </row>
    <row r="672" customHeight="1" spans="1:3">
      <c r="A672" s="120">
        <v>2083099</v>
      </c>
      <c r="B672" s="120" t="s">
        <v>1183</v>
      </c>
      <c r="C672" s="96">
        <v>0</v>
      </c>
    </row>
    <row r="673" customHeight="1" spans="1:3">
      <c r="A673" s="120">
        <v>20899</v>
      </c>
      <c r="B673" s="131" t="s">
        <v>1184</v>
      </c>
      <c r="C673" s="96">
        <f>C674</f>
        <v>0</v>
      </c>
    </row>
    <row r="674" customHeight="1" spans="1:3">
      <c r="A674" s="120">
        <v>2089999</v>
      </c>
      <c r="B674" s="120" t="s">
        <v>1185</v>
      </c>
      <c r="C674" s="96">
        <v>0</v>
      </c>
    </row>
    <row r="675" customHeight="1" spans="1:3">
      <c r="A675" s="120">
        <v>210</v>
      </c>
      <c r="B675" s="131" t="s">
        <v>1186</v>
      </c>
      <c r="C675" s="96">
        <f>SUM(C676,C681,C696,C700,C712,C715,C719,C724,C728,C732,C735,C744,C746)</f>
        <v>27411</v>
      </c>
    </row>
    <row r="676" customHeight="1" spans="1:3">
      <c r="A676" s="120">
        <v>21001</v>
      </c>
      <c r="B676" s="131" t="s">
        <v>1187</v>
      </c>
      <c r="C676" s="96">
        <f>SUM(C677:C680)</f>
        <v>2014</v>
      </c>
    </row>
    <row r="677" customHeight="1" spans="1:3">
      <c r="A677" s="120">
        <v>2100101</v>
      </c>
      <c r="B677" s="120" t="s">
        <v>709</v>
      </c>
      <c r="C677" s="96">
        <v>1965</v>
      </c>
    </row>
    <row r="678" customHeight="1" spans="1:3">
      <c r="A678" s="120">
        <v>2100102</v>
      </c>
      <c r="B678" s="120" t="s">
        <v>710</v>
      </c>
      <c r="C678" s="96">
        <v>33</v>
      </c>
    </row>
    <row r="679" customHeight="1" spans="1:3">
      <c r="A679" s="120">
        <v>2100103</v>
      </c>
      <c r="B679" s="120" t="s">
        <v>711</v>
      </c>
      <c r="C679" s="96">
        <v>0</v>
      </c>
    </row>
    <row r="680" customHeight="1" spans="1:3">
      <c r="A680" s="120">
        <v>2100199</v>
      </c>
      <c r="B680" s="120" t="s">
        <v>1188</v>
      </c>
      <c r="C680" s="96">
        <v>16</v>
      </c>
    </row>
    <row r="681" customHeight="1" spans="1:3">
      <c r="A681" s="120">
        <v>21002</v>
      </c>
      <c r="B681" s="131" t="s">
        <v>1189</v>
      </c>
      <c r="C681" s="96">
        <f>SUM(C682:C695)</f>
        <v>1083</v>
      </c>
    </row>
    <row r="682" customHeight="1" spans="1:3">
      <c r="A682" s="120">
        <v>2100201</v>
      </c>
      <c r="B682" s="120" t="s">
        <v>1190</v>
      </c>
      <c r="C682" s="96">
        <v>390</v>
      </c>
    </row>
    <row r="683" customHeight="1" spans="1:3">
      <c r="A683" s="120">
        <v>2100202</v>
      </c>
      <c r="B683" s="120" t="s">
        <v>1191</v>
      </c>
      <c r="C683" s="96">
        <v>286</v>
      </c>
    </row>
    <row r="684" customHeight="1" spans="1:3">
      <c r="A684" s="120">
        <v>2100203</v>
      </c>
      <c r="B684" s="120" t="s">
        <v>1192</v>
      </c>
      <c r="C684" s="96">
        <v>0</v>
      </c>
    </row>
    <row r="685" customHeight="1" spans="1:3">
      <c r="A685" s="120">
        <v>2100204</v>
      </c>
      <c r="B685" s="120" t="s">
        <v>1193</v>
      </c>
      <c r="C685" s="96">
        <v>0</v>
      </c>
    </row>
    <row r="686" customHeight="1" spans="1:3">
      <c r="A686" s="120">
        <v>2100205</v>
      </c>
      <c r="B686" s="120" t="s">
        <v>1194</v>
      </c>
      <c r="C686" s="96">
        <v>0</v>
      </c>
    </row>
    <row r="687" customHeight="1" spans="1:3">
      <c r="A687" s="120">
        <v>2100206</v>
      </c>
      <c r="B687" s="120" t="s">
        <v>1195</v>
      </c>
      <c r="C687" s="96">
        <v>28</v>
      </c>
    </row>
    <row r="688" customHeight="1" spans="1:3">
      <c r="A688" s="120">
        <v>2100207</v>
      </c>
      <c r="B688" s="120" t="s">
        <v>1196</v>
      </c>
      <c r="C688" s="96">
        <v>0</v>
      </c>
    </row>
    <row r="689" customHeight="1" spans="1:3">
      <c r="A689" s="120">
        <v>2100208</v>
      </c>
      <c r="B689" s="120" t="s">
        <v>1197</v>
      </c>
      <c r="C689" s="96">
        <v>0</v>
      </c>
    </row>
    <row r="690" customHeight="1" spans="1:3">
      <c r="A690" s="120">
        <v>2100209</v>
      </c>
      <c r="B690" s="120" t="s">
        <v>1198</v>
      </c>
      <c r="C690" s="96">
        <v>0</v>
      </c>
    </row>
    <row r="691" customHeight="1" spans="1:3">
      <c r="A691" s="120">
        <v>2100210</v>
      </c>
      <c r="B691" s="120" t="s">
        <v>1199</v>
      </c>
      <c r="C691" s="96">
        <v>0</v>
      </c>
    </row>
    <row r="692" customHeight="1" spans="1:3">
      <c r="A692" s="120">
        <v>2100211</v>
      </c>
      <c r="B692" s="120" t="s">
        <v>1200</v>
      </c>
      <c r="C692" s="96">
        <v>13</v>
      </c>
    </row>
    <row r="693" customHeight="1" spans="1:3">
      <c r="A693" s="120">
        <v>2100212</v>
      </c>
      <c r="B693" s="120" t="s">
        <v>1201</v>
      </c>
      <c r="C693" s="96">
        <v>0</v>
      </c>
    </row>
    <row r="694" customHeight="1" spans="1:3">
      <c r="A694" s="120">
        <v>2100213</v>
      </c>
      <c r="B694" s="120" t="s">
        <v>1202</v>
      </c>
      <c r="C694" s="96">
        <v>0</v>
      </c>
    </row>
    <row r="695" customHeight="1" spans="1:3">
      <c r="A695" s="120">
        <v>2100299</v>
      </c>
      <c r="B695" s="120" t="s">
        <v>1203</v>
      </c>
      <c r="C695" s="96">
        <v>366</v>
      </c>
    </row>
    <row r="696" customHeight="1" spans="1:3">
      <c r="A696" s="120">
        <v>21003</v>
      </c>
      <c r="B696" s="131" t="s">
        <v>1204</v>
      </c>
      <c r="C696" s="96">
        <f>SUM(C697:C699)</f>
        <v>1511</v>
      </c>
    </row>
    <row r="697" customHeight="1" spans="1:3">
      <c r="A697" s="120">
        <v>2100301</v>
      </c>
      <c r="B697" s="120" t="s">
        <v>1205</v>
      </c>
      <c r="C697" s="96">
        <v>0</v>
      </c>
    </row>
    <row r="698" customHeight="1" spans="1:3">
      <c r="A698" s="120">
        <v>2100302</v>
      </c>
      <c r="B698" s="120" t="s">
        <v>1206</v>
      </c>
      <c r="C698" s="96">
        <v>755</v>
      </c>
    </row>
    <row r="699" customHeight="1" spans="1:3">
      <c r="A699" s="120">
        <v>2100399</v>
      </c>
      <c r="B699" s="120" t="s">
        <v>1207</v>
      </c>
      <c r="C699" s="96">
        <v>756</v>
      </c>
    </row>
    <row r="700" customHeight="1" spans="1:3">
      <c r="A700" s="120">
        <v>21004</v>
      </c>
      <c r="B700" s="131" t="s">
        <v>1208</v>
      </c>
      <c r="C700" s="96">
        <f>SUM(C701:C711)</f>
        <v>6877</v>
      </c>
    </row>
    <row r="701" customHeight="1" spans="1:3">
      <c r="A701" s="120">
        <v>2100401</v>
      </c>
      <c r="B701" s="120" t="s">
        <v>1209</v>
      </c>
      <c r="C701" s="96">
        <v>1003</v>
      </c>
    </row>
    <row r="702" customHeight="1" spans="1:3">
      <c r="A702" s="120">
        <v>2100402</v>
      </c>
      <c r="B702" s="120" t="s">
        <v>1210</v>
      </c>
      <c r="C702" s="96">
        <v>163</v>
      </c>
    </row>
    <row r="703" customHeight="1" spans="1:3">
      <c r="A703" s="120">
        <v>2100403</v>
      </c>
      <c r="B703" s="120" t="s">
        <v>1211</v>
      </c>
      <c r="C703" s="96">
        <v>545</v>
      </c>
    </row>
    <row r="704" customHeight="1" spans="1:3">
      <c r="A704" s="120">
        <v>2100404</v>
      </c>
      <c r="B704" s="120" t="s">
        <v>1212</v>
      </c>
      <c r="C704" s="96">
        <v>0</v>
      </c>
    </row>
    <row r="705" customHeight="1" spans="1:3">
      <c r="A705" s="120">
        <v>2100405</v>
      </c>
      <c r="B705" s="120" t="s">
        <v>1213</v>
      </c>
      <c r="C705" s="96">
        <v>0</v>
      </c>
    </row>
    <row r="706" customHeight="1" spans="1:3">
      <c r="A706" s="120">
        <v>2100406</v>
      </c>
      <c r="B706" s="120" t="s">
        <v>1214</v>
      </c>
      <c r="C706" s="96">
        <v>0</v>
      </c>
    </row>
    <row r="707" customHeight="1" spans="1:3">
      <c r="A707" s="120">
        <v>2100407</v>
      </c>
      <c r="B707" s="120" t="s">
        <v>1215</v>
      </c>
      <c r="C707" s="96">
        <v>0</v>
      </c>
    </row>
    <row r="708" customHeight="1" spans="1:3">
      <c r="A708" s="120">
        <v>2100408</v>
      </c>
      <c r="B708" s="120" t="s">
        <v>1216</v>
      </c>
      <c r="C708" s="96">
        <v>2031</v>
      </c>
    </row>
    <row r="709" customHeight="1" spans="1:3">
      <c r="A709" s="120">
        <v>2100409</v>
      </c>
      <c r="B709" s="120" t="s">
        <v>1217</v>
      </c>
      <c r="C709" s="96">
        <v>2715</v>
      </c>
    </row>
    <row r="710" customHeight="1" spans="1:3">
      <c r="A710" s="120">
        <v>2100410</v>
      </c>
      <c r="B710" s="120" t="s">
        <v>1218</v>
      </c>
      <c r="C710" s="96">
        <v>359</v>
      </c>
    </row>
    <row r="711" customHeight="1" spans="1:3">
      <c r="A711" s="120">
        <v>2100499</v>
      </c>
      <c r="B711" s="120" t="s">
        <v>1219</v>
      </c>
      <c r="C711" s="96">
        <v>61</v>
      </c>
    </row>
    <row r="712" customHeight="1" spans="1:3">
      <c r="A712" s="120">
        <v>21006</v>
      </c>
      <c r="B712" s="131" t="s">
        <v>1220</v>
      </c>
      <c r="C712" s="96">
        <f>SUM(C713:C714)</f>
        <v>113</v>
      </c>
    </row>
    <row r="713" customHeight="1" spans="1:3">
      <c r="A713" s="120">
        <v>2100601</v>
      </c>
      <c r="B713" s="120" t="s">
        <v>1221</v>
      </c>
      <c r="C713" s="96">
        <v>113</v>
      </c>
    </row>
    <row r="714" customHeight="1" spans="1:3">
      <c r="A714" s="120">
        <v>2100699</v>
      </c>
      <c r="B714" s="120" t="s">
        <v>1222</v>
      </c>
      <c r="C714" s="96">
        <v>0</v>
      </c>
    </row>
    <row r="715" customHeight="1" spans="1:3">
      <c r="A715" s="120">
        <v>21007</v>
      </c>
      <c r="B715" s="131" t="s">
        <v>1223</v>
      </c>
      <c r="C715" s="96">
        <f>SUM(C716:C718)</f>
        <v>661</v>
      </c>
    </row>
    <row r="716" customHeight="1" spans="1:3">
      <c r="A716" s="120">
        <v>2100716</v>
      </c>
      <c r="B716" s="120" t="s">
        <v>1224</v>
      </c>
      <c r="C716" s="96">
        <v>63</v>
      </c>
    </row>
    <row r="717" customHeight="1" spans="1:3">
      <c r="A717" s="120">
        <v>2100717</v>
      </c>
      <c r="B717" s="120" t="s">
        <v>1225</v>
      </c>
      <c r="C717" s="96">
        <v>598</v>
      </c>
    </row>
    <row r="718" customHeight="1" spans="1:3">
      <c r="A718" s="120">
        <v>2100799</v>
      </c>
      <c r="B718" s="120" t="s">
        <v>1226</v>
      </c>
      <c r="C718" s="96">
        <v>0</v>
      </c>
    </row>
    <row r="719" customHeight="1" spans="1:3">
      <c r="A719" s="120">
        <v>21011</v>
      </c>
      <c r="B719" s="131" t="s">
        <v>1227</v>
      </c>
      <c r="C719" s="96">
        <f>SUM(C720:C723)</f>
        <v>0</v>
      </c>
    </row>
    <row r="720" customHeight="1" spans="1:3">
      <c r="A720" s="120">
        <v>2101101</v>
      </c>
      <c r="B720" s="120" t="s">
        <v>1228</v>
      </c>
      <c r="C720" s="96">
        <v>0</v>
      </c>
    </row>
    <row r="721" customHeight="1" spans="1:3">
      <c r="A721" s="120">
        <v>2101102</v>
      </c>
      <c r="B721" s="120" t="s">
        <v>1229</v>
      </c>
      <c r="C721" s="96">
        <v>0</v>
      </c>
    </row>
    <row r="722" customHeight="1" spans="1:3">
      <c r="A722" s="120">
        <v>2101103</v>
      </c>
      <c r="B722" s="120" t="s">
        <v>1230</v>
      </c>
      <c r="C722" s="96">
        <v>0</v>
      </c>
    </row>
    <row r="723" customHeight="1" spans="1:3">
      <c r="A723" s="120">
        <v>2101199</v>
      </c>
      <c r="B723" s="120" t="s">
        <v>1231</v>
      </c>
      <c r="C723" s="96">
        <v>0</v>
      </c>
    </row>
    <row r="724" customHeight="1" spans="1:3">
      <c r="A724" s="120">
        <v>21012</v>
      </c>
      <c r="B724" s="131" t="s">
        <v>1232</v>
      </c>
      <c r="C724" s="96">
        <f>SUM(C725:C727)</f>
        <v>13810</v>
      </c>
    </row>
    <row r="725" customHeight="1" spans="1:3">
      <c r="A725" s="120">
        <v>2101201</v>
      </c>
      <c r="B725" s="120" t="s">
        <v>1233</v>
      </c>
      <c r="C725" s="96">
        <v>167</v>
      </c>
    </row>
    <row r="726" customHeight="1" spans="1:3">
      <c r="A726" s="120">
        <v>2101202</v>
      </c>
      <c r="B726" s="120" t="s">
        <v>1234</v>
      </c>
      <c r="C726" s="96">
        <v>13643</v>
      </c>
    </row>
    <row r="727" customHeight="1" spans="1:3">
      <c r="A727" s="120">
        <v>2101299</v>
      </c>
      <c r="B727" s="120" t="s">
        <v>1235</v>
      </c>
      <c r="C727" s="96">
        <v>0</v>
      </c>
    </row>
    <row r="728" customHeight="1" spans="1:3">
      <c r="A728" s="120">
        <v>21013</v>
      </c>
      <c r="B728" s="131" t="s">
        <v>1236</v>
      </c>
      <c r="C728" s="96">
        <f>SUM(C729:C731)</f>
        <v>757</v>
      </c>
    </row>
    <row r="729" customHeight="1" spans="1:3">
      <c r="A729" s="120">
        <v>2101301</v>
      </c>
      <c r="B729" s="120" t="s">
        <v>1237</v>
      </c>
      <c r="C729" s="96">
        <v>20</v>
      </c>
    </row>
    <row r="730" customHeight="1" spans="1:3">
      <c r="A730" s="120">
        <v>2101302</v>
      </c>
      <c r="B730" s="120" t="s">
        <v>1238</v>
      </c>
      <c r="C730" s="96">
        <v>0</v>
      </c>
    </row>
    <row r="731" customHeight="1" spans="1:3">
      <c r="A731" s="120">
        <v>2101399</v>
      </c>
      <c r="B731" s="120" t="s">
        <v>1239</v>
      </c>
      <c r="C731" s="96">
        <v>737</v>
      </c>
    </row>
    <row r="732" customHeight="1" spans="1:3">
      <c r="A732" s="120">
        <v>21014</v>
      </c>
      <c r="B732" s="131" t="s">
        <v>1240</v>
      </c>
      <c r="C732" s="96">
        <f>SUM(C733:C734)</f>
        <v>24</v>
      </c>
    </row>
    <row r="733" customHeight="1" spans="1:3">
      <c r="A733" s="120">
        <v>2101401</v>
      </c>
      <c r="B733" s="120" t="s">
        <v>1241</v>
      </c>
      <c r="C733" s="96">
        <v>24</v>
      </c>
    </row>
    <row r="734" customHeight="1" spans="1:3">
      <c r="A734" s="120">
        <v>2101499</v>
      </c>
      <c r="B734" s="120" t="s">
        <v>1242</v>
      </c>
      <c r="C734" s="96">
        <v>0</v>
      </c>
    </row>
    <row r="735" customHeight="1" spans="1:3">
      <c r="A735" s="120">
        <v>21015</v>
      </c>
      <c r="B735" s="131" t="s">
        <v>1243</v>
      </c>
      <c r="C735" s="96">
        <f>SUM(C736:C743)</f>
        <v>502</v>
      </c>
    </row>
    <row r="736" customHeight="1" spans="1:3">
      <c r="A736" s="120">
        <v>2101501</v>
      </c>
      <c r="B736" s="120" t="s">
        <v>709</v>
      </c>
      <c r="C736" s="96">
        <v>385</v>
      </c>
    </row>
    <row r="737" customHeight="1" spans="1:3">
      <c r="A737" s="120">
        <v>2101502</v>
      </c>
      <c r="B737" s="120" t="s">
        <v>710</v>
      </c>
      <c r="C737" s="96">
        <v>39</v>
      </c>
    </row>
    <row r="738" customHeight="1" spans="1:3">
      <c r="A738" s="120">
        <v>2101503</v>
      </c>
      <c r="B738" s="120" t="s">
        <v>711</v>
      </c>
      <c r="C738" s="96">
        <v>0</v>
      </c>
    </row>
    <row r="739" customHeight="1" spans="1:3">
      <c r="A739" s="120">
        <v>2101504</v>
      </c>
      <c r="B739" s="120" t="s">
        <v>750</v>
      </c>
      <c r="C739" s="96">
        <v>0</v>
      </c>
    </row>
    <row r="740" customHeight="1" spans="1:3">
      <c r="A740" s="120">
        <v>2101505</v>
      </c>
      <c r="B740" s="120" t="s">
        <v>1244</v>
      </c>
      <c r="C740" s="96">
        <v>30</v>
      </c>
    </row>
    <row r="741" customHeight="1" spans="1:3">
      <c r="A741" s="120">
        <v>2101506</v>
      </c>
      <c r="B741" s="120" t="s">
        <v>1245</v>
      </c>
      <c r="C741" s="96">
        <v>6</v>
      </c>
    </row>
    <row r="742" customHeight="1" spans="1:3">
      <c r="A742" s="120">
        <v>2101550</v>
      </c>
      <c r="B742" s="120" t="s">
        <v>718</v>
      </c>
      <c r="C742" s="96">
        <v>0</v>
      </c>
    </row>
    <row r="743" customHeight="1" spans="1:3">
      <c r="A743" s="120">
        <v>2101599</v>
      </c>
      <c r="B743" s="120" t="s">
        <v>1246</v>
      </c>
      <c r="C743" s="96">
        <v>42</v>
      </c>
    </row>
    <row r="744" customHeight="1" spans="1:3">
      <c r="A744" s="120">
        <v>21016</v>
      </c>
      <c r="B744" s="131" t="s">
        <v>1247</v>
      </c>
      <c r="C744" s="96">
        <f>C745</f>
        <v>0</v>
      </c>
    </row>
    <row r="745" customHeight="1" spans="1:3">
      <c r="A745" s="120">
        <v>2101601</v>
      </c>
      <c r="B745" s="120" t="s">
        <v>1248</v>
      </c>
      <c r="C745" s="96">
        <v>0</v>
      </c>
    </row>
    <row r="746" customHeight="1" spans="1:3">
      <c r="A746" s="120">
        <v>21099</v>
      </c>
      <c r="B746" s="131" t="s">
        <v>1249</v>
      </c>
      <c r="C746" s="96">
        <f>C747</f>
        <v>59</v>
      </c>
    </row>
    <row r="747" customHeight="1" spans="1:3">
      <c r="A747" s="120">
        <v>2109999</v>
      </c>
      <c r="B747" s="120" t="s">
        <v>1250</v>
      </c>
      <c r="C747" s="96">
        <v>59</v>
      </c>
    </row>
    <row r="748" customHeight="1" spans="1:3">
      <c r="A748" s="120">
        <v>211</v>
      </c>
      <c r="B748" s="131" t="s">
        <v>1251</v>
      </c>
      <c r="C748" s="96">
        <f>SUM(C749,C759,C763,C772,C779,C786,C792,C795,C798,C800,C802,C808,C810,C812,C823)</f>
        <v>3268</v>
      </c>
    </row>
    <row r="749" customHeight="1" spans="1:3">
      <c r="A749" s="120">
        <v>21101</v>
      </c>
      <c r="B749" s="131" t="s">
        <v>1252</v>
      </c>
      <c r="C749" s="96">
        <f>SUM(C750:C758)</f>
        <v>398</v>
      </c>
    </row>
    <row r="750" customHeight="1" spans="1:3">
      <c r="A750" s="120">
        <v>2110101</v>
      </c>
      <c r="B750" s="120" t="s">
        <v>709</v>
      </c>
      <c r="C750" s="96">
        <v>225</v>
      </c>
    </row>
    <row r="751" customHeight="1" spans="1:3">
      <c r="A751" s="120">
        <v>2110102</v>
      </c>
      <c r="B751" s="120" t="s">
        <v>710</v>
      </c>
      <c r="C751" s="96">
        <v>173</v>
      </c>
    </row>
    <row r="752" customHeight="1" spans="1:3">
      <c r="A752" s="120">
        <v>2110103</v>
      </c>
      <c r="B752" s="120" t="s">
        <v>711</v>
      </c>
      <c r="C752" s="96">
        <v>0</v>
      </c>
    </row>
    <row r="753" customHeight="1" spans="1:3">
      <c r="A753" s="120">
        <v>2110104</v>
      </c>
      <c r="B753" s="120" t="s">
        <v>1253</v>
      </c>
      <c r="C753" s="96">
        <v>0</v>
      </c>
    </row>
    <row r="754" customHeight="1" spans="1:3">
      <c r="A754" s="120">
        <v>2110105</v>
      </c>
      <c r="B754" s="120" t="s">
        <v>1254</v>
      </c>
      <c r="C754" s="96">
        <v>0</v>
      </c>
    </row>
    <row r="755" customHeight="1" spans="1:3">
      <c r="A755" s="120">
        <v>2110106</v>
      </c>
      <c r="B755" s="120" t="s">
        <v>1255</v>
      </c>
      <c r="C755" s="96">
        <v>0</v>
      </c>
    </row>
    <row r="756" customHeight="1" spans="1:3">
      <c r="A756" s="120">
        <v>2110107</v>
      </c>
      <c r="B756" s="120" t="s">
        <v>1256</v>
      </c>
      <c r="C756" s="96">
        <v>0</v>
      </c>
    </row>
    <row r="757" customHeight="1" spans="1:3">
      <c r="A757" s="120">
        <v>2110108</v>
      </c>
      <c r="B757" s="120" t="s">
        <v>1257</v>
      </c>
      <c r="C757" s="96">
        <v>0</v>
      </c>
    </row>
    <row r="758" customHeight="1" spans="1:3">
      <c r="A758" s="120">
        <v>2110199</v>
      </c>
      <c r="B758" s="120" t="s">
        <v>1258</v>
      </c>
      <c r="C758" s="96">
        <v>0</v>
      </c>
    </row>
    <row r="759" customHeight="1" spans="1:3">
      <c r="A759" s="120">
        <v>21102</v>
      </c>
      <c r="B759" s="131" t="s">
        <v>1259</v>
      </c>
      <c r="C759" s="96">
        <f>SUM(C760:C762)</f>
        <v>44</v>
      </c>
    </row>
    <row r="760" customHeight="1" spans="1:3">
      <c r="A760" s="120">
        <v>2110203</v>
      </c>
      <c r="B760" s="120" t="s">
        <v>1260</v>
      </c>
      <c r="C760" s="96">
        <v>43</v>
      </c>
    </row>
    <row r="761" customHeight="1" spans="1:3">
      <c r="A761" s="120">
        <v>2110204</v>
      </c>
      <c r="B761" s="120" t="s">
        <v>1261</v>
      </c>
      <c r="C761" s="96">
        <v>0</v>
      </c>
    </row>
    <row r="762" customHeight="1" spans="1:3">
      <c r="A762" s="120">
        <v>2110299</v>
      </c>
      <c r="B762" s="120" t="s">
        <v>1262</v>
      </c>
      <c r="C762" s="96">
        <v>1</v>
      </c>
    </row>
    <row r="763" customHeight="1" spans="1:3">
      <c r="A763" s="120">
        <v>21103</v>
      </c>
      <c r="B763" s="131" t="s">
        <v>1263</v>
      </c>
      <c r="C763" s="96">
        <f>SUM(C764:C771)</f>
        <v>1888</v>
      </c>
    </row>
    <row r="764" customHeight="1" spans="1:3">
      <c r="A764" s="120">
        <v>2110301</v>
      </c>
      <c r="B764" s="120" t="s">
        <v>1264</v>
      </c>
      <c r="C764" s="96">
        <v>743</v>
      </c>
    </row>
    <row r="765" customHeight="1" spans="1:3">
      <c r="A765" s="120">
        <v>2110302</v>
      </c>
      <c r="B765" s="120" t="s">
        <v>1265</v>
      </c>
      <c r="C765" s="96">
        <v>1002</v>
      </c>
    </row>
    <row r="766" customHeight="1" spans="1:3">
      <c r="A766" s="120">
        <v>2110303</v>
      </c>
      <c r="B766" s="120" t="s">
        <v>1266</v>
      </c>
      <c r="C766" s="96">
        <v>0</v>
      </c>
    </row>
    <row r="767" customHeight="1" spans="1:3">
      <c r="A767" s="120">
        <v>2110304</v>
      </c>
      <c r="B767" s="120" t="s">
        <v>1267</v>
      </c>
      <c r="C767" s="96">
        <v>44</v>
      </c>
    </row>
    <row r="768" customHeight="1" spans="1:3">
      <c r="A768" s="120">
        <v>2110305</v>
      </c>
      <c r="B768" s="120" t="s">
        <v>1268</v>
      </c>
      <c r="C768" s="96">
        <v>0</v>
      </c>
    </row>
    <row r="769" customHeight="1" spans="1:3">
      <c r="A769" s="120">
        <v>2110306</v>
      </c>
      <c r="B769" s="120" t="s">
        <v>1269</v>
      </c>
      <c r="C769" s="96">
        <v>0</v>
      </c>
    </row>
    <row r="770" customHeight="1" spans="1:3">
      <c r="A770" s="120">
        <v>2110307</v>
      </c>
      <c r="B770" s="120" t="s">
        <v>1270</v>
      </c>
      <c r="C770" s="96">
        <v>0</v>
      </c>
    </row>
    <row r="771" customHeight="1" spans="1:3">
      <c r="A771" s="120">
        <v>2110399</v>
      </c>
      <c r="B771" s="120" t="s">
        <v>1271</v>
      </c>
      <c r="C771" s="96">
        <v>99</v>
      </c>
    </row>
    <row r="772" customHeight="1" spans="1:3">
      <c r="A772" s="120">
        <v>21104</v>
      </c>
      <c r="B772" s="131" t="s">
        <v>1272</v>
      </c>
      <c r="C772" s="96">
        <f>SUM(C773:C778)</f>
        <v>715</v>
      </c>
    </row>
    <row r="773" customHeight="1" spans="1:3">
      <c r="A773" s="120">
        <v>2110401</v>
      </c>
      <c r="B773" s="120" t="s">
        <v>1273</v>
      </c>
      <c r="C773" s="96">
        <v>339</v>
      </c>
    </row>
    <row r="774" customHeight="1" spans="1:3">
      <c r="A774" s="120">
        <v>2110402</v>
      </c>
      <c r="B774" s="120" t="s">
        <v>1274</v>
      </c>
      <c r="C774" s="96">
        <v>88</v>
      </c>
    </row>
    <row r="775" customHeight="1" spans="1:3">
      <c r="A775" s="120">
        <v>2110404</v>
      </c>
      <c r="B775" s="120" t="s">
        <v>1275</v>
      </c>
      <c r="C775" s="96">
        <v>0</v>
      </c>
    </row>
    <row r="776" customHeight="1" spans="1:3">
      <c r="A776" s="120">
        <v>2110405</v>
      </c>
      <c r="B776" s="120" t="s">
        <v>1276</v>
      </c>
      <c r="C776" s="96">
        <v>0</v>
      </c>
    </row>
    <row r="777" customHeight="1" spans="1:3">
      <c r="A777" s="120">
        <v>2110406</v>
      </c>
      <c r="B777" s="120" t="s">
        <v>1277</v>
      </c>
      <c r="C777" s="96">
        <v>8</v>
      </c>
    </row>
    <row r="778" customHeight="1" spans="1:3">
      <c r="A778" s="120">
        <v>2110499</v>
      </c>
      <c r="B778" s="120" t="s">
        <v>1278</v>
      </c>
      <c r="C778" s="96">
        <v>280</v>
      </c>
    </row>
    <row r="779" customHeight="1" spans="1:3">
      <c r="A779" s="120">
        <v>21105</v>
      </c>
      <c r="B779" s="131" t="s">
        <v>1279</v>
      </c>
      <c r="C779" s="96">
        <f>SUM(C780:C785)</f>
        <v>223</v>
      </c>
    </row>
    <row r="780" customHeight="1" spans="1:3">
      <c r="A780" s="120">
        <v>2110501</v>
      </c>
      <c r="B780" s="120" t="s">
        <v>1280</v>
      </c>
      <c r="C780" s="96">
        <v>185</v>
      </c>
    </row>
    <row r="781" customHeight="1" spans="1:3">
      <c r="A781" s="120">
        <v>2110502</v>
      </c>
      <c r="B781" s="120" t="s">
        <v>1281</v>
      </c>
      <c r="C781" s="96">
        <v>0</v>
      </c>
    </row>
    <row r="782" customHeight="1" spans="1:3">
      <c r="A782" s="120">
        <v>2110503</v>
      </c>
      <c r="B782" s="120" t="s">
        <v>1282</v>
      </c>
      <c r="C782" s="96">
        <v>0</v>
      </c>
    </row>
    <row r="783" customHeight="1" spans="1:3">
      <c r="A783" s="120">
        <v>2110506</v>
      </c>
      <c r="B783" s="120" t="s">
        <v>1283</v>
      </c>
      <c r="C783" s="96">
        <v>0</v>
      </c>
    </row>
    <row r="784" customHeight="1" spans="1:3">
      <c r="A784" s="120">
        <v>2110507</v>
      </c>
      <c r="B784" s="120" t="s">
        <v>1284</v>
      </c>
      <c r="C784" s="96">
        <v>38</v>
      </c>
    </row>
    <row r="785" customHeight="1" spans="1:3">
      <c r="A785" s="120">
        <v>2110599</v>
      </c>
      <c r="B785" s="120" t="s">
        <v>1285</v>
      </c>
      <c r="C785" s="96">
        <v>0</v>
      </c>
    </row>
    <row r="786" customHeight="1" spans="1:3">
      <c r="A786" s="120">
        <v>21106</v>
      </c>
      <c r="B786" s="131" t="s">
        <v>1286</v>
      </c>
      <c r="C786" s="96">
        <f>SUM(C787:C791)</f>
        <v>0</v>
      </c>
    </row>
    <row r="787" customHeight="1" spans="1:3">
      <c r="A787" s="120">
        <v>2110602</v>
      </c>
      <c r="B787" s="120" t="s">
        <v>1287</v>
      </c>
      <c r="C787" s="96">
        <v>0</v>
      </c>
    </row>
    <row r="788" customHeight="1" spans="1:3">
      <c r="A788" s="120">
        <v>2110603</v>
      </c>
      <c r="B788" s="120" t="s">
        <v>1288</v>
      </c>
      <c r="C788" s="96">
        <v>0</v>
      </c>
    </row>
    <row r="789" customHeight="1" spans="1:3">
      <c r="A789" s="120">
        <v>2110604</v>
      </c>
      <c r="B789" s="120" t="s">
        <v>1289</v>
      </c>
      <c r="C789" s="96">
        <v>0</v>
      </c>
    </row>
    <row r="790" customHeight="1" spans="1:3">
      <c r="A790" s="120">
        <v>2110605</v>
      </c>
      <c r="B790" s="120" t="s">
        <v>1290</v>
      </c>
      <c r="C790" s="96">
        <v>0</v>
      </c>
    </row>
    <row r="791" customHeight="1" spans="1:3">
      <c r="A791" s="120">
        <v>2110699</v>
      </c>
      <c r="B791" s="120" t="s">
        <v>1291</v>
      </c>
      <c r="C791" s="96">
        <v>0</v>
      </c>
    </row>
    <row r="792" customHeight="1" spans="1:3">
      <c r="A792" s="120">
        <v>21107</v>
      </c>
      <c r="B792" s="131" t="s">
        <v>1292</v>
      </c>
      <c r="C792" s="96">
        <f>SUM(C793:C794)</f>
        <v>0</v>
      </c>
    </row>
    <row r="793" customHeight="1" spans="1:3">
      <c r="A793" s="120">
        <v>2110704</v>
      </c>
      <c r="B793" s="120" t="s">
        <v>1293</v>
      </c>
      <c r="C793" s="96">
        <v>0</v>
      </c>
    </row>
    <row r="794" customHeight="1" spans="1:3">
      <c r="A794" s="120">
        <v>2110799</v>
      </c>
      <c r="B794" s="120" t="s">
        <v>1294</v>
      </c>
      <c r="C794" s="96">
        <v>0</v>
      </c>
    </row>
    <row r="795" customHeight="1" spans="1:3">
      <c r="A795" s="120">
        <v>21108</v>
      </c>
      <c r="B795" s="131" t="s">
        <v>1295</v>
      </c>
      <c r="C795" s="96">
        <f>SUM(C796:C797)</f>
        <v>0</v>
      </c>
    </row>
    <row r="796" customHeight="1" spans="1:3">
      <c r="A796" s="120">
        <v>2110804</v>
      </c>
      <c r="B796" s="120" t="s">
        <v>1296</v>
      </c>
      <c r="C796" s="96">
        <v>0</v>
      </c>
    </row>
    <row r="797" customHeight="1" spans="1:3">
      <c r="A797" s="120">
        <v>2110899</v>
      </c>
      <c r="B797" s="120" t="s">
        <v>1297</v>
      </c>
      <c r="C797" s="96">
        <v>0</v>
      </c>
    </row>
    <row r="798" customHeight="1" spans="1:3">
      <c r="A798" s="120">
        <v>21109</v>
      </c>
      <c r="B798" s="131" t="s">
        <v>1298</v>
      </c>
      <c r="C798" s="96">
        <f>C799</f>
        <v>0</v>
      </c>
    </row>
    <row r="799" customHeight="1" spans="1:3">
      <c r="A799" s="120">
        <v>2110901</v>
      </c>
      <c r="B799" s="120" t="s">
        <v>1299</v>
      </c>
      <c r="C799" s="96">
        <v>0</v>
      </c>
    </row>
    <row r="800" customHeight="1" spans="1:3">
      <c r="A800" s="120">
        <v>21110</v>
      </c>
      <c r="B800" s="131" t="s">
        <v>1300</v>
      </c>
      <c r="C800" s="96">
        <f>C801</f>
        <v>0</v>
      </c>
    </row>
    <row r="801" customHeight="1" spans="1:3">
      <c r="A801" s="120">
        <v>2111001</v>
      </c>
      <c r="B801" s="120" t="s">
        <v>1301</v>
      </c>
      <c r="C801" s="96">
        <v>0</v>
      </c>
    </row>
    <row r="802" customHeight="1" spans="1:3">
      <c r="A802" s="120">
        <v>21111</v>
      </c>
      <c r="B802" s="131" t="s">
        <v>1302</v>
      </c>
      <c r="C802" s="96">
        <f>SUM(C803:C807)</f>
        <v>0</v>
      </c>
    </row>
    <row r="803" customHeight="1" spans="1:3">
      <c r="A803" s="120">
        <v>2111101</v>
      </c>
      <c r="B803" s="120" t="s">
        <v>1303</v>
      </c>
      <c r="C803" s="96">
        <v>0</v>
      </c>
    </row>
    <row r="804" customHeight="1" spans="1:3">
      <c r="A804" s="120">
        <v>2111102</v>
      </c>
      <c r="B804" s="120" t="s">
        <v>1304</v>
      </c>
      <c r="C804" s="96">
        <v>0</v>
      </c>
    </row>
    <row r="805" customHeight="1" spans="1:3">
      <c r="A805" s="120">
        <v>2111103</v>
      </c>
      <c r="B805" s="120" t="s">
        <v>1305</v>
      </c>
      <c r="C805" s="96">
        <v>0</v>
      </c>
    </row>
    <row r="806" customHeight="1" spans="1:3">
      <c r="A806" s="120">
        <v>2111104</v>
      </c>
      <c r="B806" s="120" t="s">
        <v>1306</v>
      </c>
      <c r="C806" s="96">
        <v>0</v>
      </c>
    </row>
    <row r="807" customHeight="1" spans="1:3">
      <c r="A807" s="120">
        <v>2111199</v>
      </c>
      <c r="B807" s="120" t="s">
        <v>1307</v>
      </c>
      <c r="C807" s="96">
        <v>0</v>
      </c>
    </row>
    <row r="808" customHeight="1" spans="1:3">
      <c r="A808" s="120">
        <v>21112</v>
      </c>
      <c r="B808" s="131" t="s">
        <v>1308</v>
      </c>
      <c r="C808" s="96">
        <f>C809</f>
        <v>0</v>
      </c>
    </row>
    <row r="809" customHeight="1" spans="1:3">
      <c r="A809" s="120">
        <v>2111201</v>
      </c>
      <c r="B809" s="120" t="s">
        <v>1309</v>
      </c>
      <c r="C809" s="96">
        <v>0</v>
      </c>
    </row>
    <row r="810" customHeight="1" spans="1:3">
      <c r="A810" s="120">
        <v>21113</v>
      </c>
      <c r="B810" s="131" t="s">
        <v>1310</v>
      </c>
      <c r="C810" s="96">
        <f>C811</f>
        <v>0</v>
      </c>
    </row>
    <row r="811" customHeight="1" spans="1:3">
      <c r="A811" s="120">
        <v>2111301</v>
      </c>
      <c r="B811" s="120" t="s">
        <v>1311</v>
      </c>
      <c r="C811" s="96">
        <v>0</v>
      </c>
    </row>
    <row r="812" customHeight="1" spans="1:3">
      <c r="A812" s="120">
        <v>21114</v>
      </c>
      <c r="B812" s="131" t="s">
        <v>1312</v>
      </c>
      <c r="C812" s="96">
        <f>SUM(C813:C822)</f>
        <v>0</v>
      </c>
    </row>
    <row r="813" customHeight="1" spans="1:3">
      <c r="A813" s="120">
        <v>2111401</v>
      </c>
      <c r="B813" s="120" t="s">
        <v>709</v>
      </c>
      <c r="C813" s="96">
        <v>0</v>
      </c>
    </row>
    <row r="814" customHeight="1" spans="1:3">
      <c r="A814" s="120">
        <v>2111402</v>
      </c>
      <c r="B814" s="120" t="s">
        <v>710</v>
      </c>
      <c r="C814" s="96">
        <v>0</v>
      </c>
    </row>
    <row r="815" customHeight="1" spans="1:3">
      <c r="A815" s="120">
        <v>2111403</v>
      </c>
      <c r="B815" s="120" t="s">
        <v>711</v>
      </c>
      <c r="C815" s="96">
        <v>0</v>
      </c>
    </row>
    <row r="816" customHeight="1" spans="1:3">
      <c r="A816" s="120">
        <v>2111406</v>
      </c>
      <c r="B816" s="120" t="s">
        <v>1313</v>
      </c>
      <c r="C816" s="96">
        <v>0</v>
      </c>
    </row>
    <row r="817" customHeight="1" spans="1:3">
      <c r="A817" s="120">
        <v>2111407</v>
      </c>
      <c r="B817" s="120" t="s">
        <v>1314</v>
      </c>
      <c r="C817" s="96">
        <v>0</v>
      </c>
    </row>
    <row r="818" customHeight="1" spans="1:3">
      <c r="A818" s="120">
        <v>2111408</v>
      </c>
      <c r="B818" s="120" t="s">
        <v>1315</v>
      </c>
      <c r="C818" s="96">
        <v>0</v>
      </c>
    </row>
    <row r="819" customHeight="1" spans="1:3">
      <c r="A819" s="120">
        <v>2111411</v>
      </c>
      <c r="B819" s="120" t="s">
        <v>750</v>
      </c>
      <c r="C819" s="96">
        <v>0</v>
      </c>
    </row>
    <row r="820" customHeight="1" spans="1:3">
      <c r="A820" s="120">
        <v>2111413</v>
      </c>
      <c r="B820" s="120" t="s">
        <v>1316</v>
      </c>
      <c r="C820" s="96">
        <v>0</v>
      </c>
    </row>
    <row r="821" customHeight="1" spans="1:3">
      <c r="A821" s="120">
        <v>2111450</v>
      </c>
      <c r="B821" s="120" t="s">
        <v>718</v>
      </c>
      <c r="C821" s="96">
        <v>0</v>
      </c>
    </row>
    <row r="822" customHeight="1" spans="1:3">
      <c r="A822" s="120">
        <v>2111499</v>
      </c>
      <c r="B822" s="120" t="s">
        <v>1317</v>
      </c>
      <c r="C822" s="96">
        <v>0</v>
      </c>
    </row>
    <row r="823" customHeight="1" spans="1:3">
      <c r="A823" s="120">
        <v>21199</v>
      </c>
      <c r="B823" s="131" t="s">
        <v>1318</v>
      </c>
      <c r="C823" s="96">
        <f>C824</f>
        <v>0</v>
      </c>
    </row>
    <row r="824" customHeight="1" spans="1:3">
      <c r="A824" s="120">
        <v>2119999</v>
      </c>
      <c r="B824" s="120" t="s">
        <v>1319</v>
      </c>
      <c r="C824" s="96">
        <v>0</v>
      </c>
    </row>
    <row r="825" customHeight="1" spans="1:3">
      <c r="A825" s="120">
        <v>212</v>
      </c>
      <c r="B825" s="131" t="s">
        <v>1320</v>
      </c>
      <c r="C825" s="96">
        <f>SUM(C826,C837,C839,C842,C844,C846)</f>
        <v>29991</v>
      </c>
    </row>
    <row r="826" customHeight="1" spans="1:3">
      <c r="A826" s="120">
        <v>21201</v>
      </c>
      <c r="B826" s="131" t="s">
        <v>1321</v>
      </c>
      <c r="C826" s="96">
        <f>SUM(C827:C836)</f>
        <v>18366</v>
      </c>
    </row>
    <row r="827" customHeight="1" spans="1:3">
      <c r="A827" s="120">
        <v>2120101</v>
      </c>
      <c r="B827" s="120" t="s">
        <v>709</v>
      </c>
      <c r="C827" s="96">
        <v>1888</v>
      </c>
    </row>
    <row r="828" customHeight="1" spans="1:3">
      <c r="A828" s="120">
        <v>2120102</v>
      </c>
      <c r="B828" s="120" t="s">
        <v>710</v>
      </c>
      <c r="C828" s="96">
        <v>1093</v>
      </c>
    </row>
    <row r="829" customHeight="1" spans="1:3">
      <c r="A829" s="120">
        <v>2120103</v>
      </c>
      <c r="B829" s="120" t="s">
        <v>711</v>
      </c>
      <c r="C829" s="96">
        <v>79</v>
      </c>
    </row>
    <row r="830" customHeight="1" spans="1:3">
      <c r="A830" s="120">
        <v>2120104</v>
      </c>
      <c r="B830" s="120" t="s">
        <v>1322</v>
      </c>
      <c r="C830" s="96">
        <v>1421</v>
      </c>
    </row>
    <row r="831" customHeight="1" spans="1:3">
      <c r="A831" s="120">
        <v>2120105</v>
      </c>
      <c r="B831" s="120" t="s">
        <v>1323</v>
      </c>
      <c r="C831" s="96">
        <v>0</v>
      </c>
    </row>
    <row r="832" customHeight="1" spans="1:3">
      <c r="A832" s="120">
        <v>2120106</v>
      </c>
      <c r="B832" s="120" t="s">
        <v>1324</v>
      </c>
      <c r="C832" s="96">
        <v>80</v>
      </c>
    </row>
    <row r="833" customHeight="1" spans="1:3">
      <c r="A833" s="120">
        <v>2120107</v>
      </c>
      <c r="B833" s="120" t="s">
        <v>1325</v>
      </c>
      <c r="C833" s="96">
        <v>0</v>
      </c>
    </row>
    <row r="834" customHeight="1" spans="1:3">
      <c r="A834" s="120">
        <v>2120109</v>
      </c>
      <c r="B834" s="120" t="s">
        <v>1326</v>
      </c>
      <c r="C834" s="96">
        <v>0</v>
      </c>
    </row>
    <row r="835" customHeight="1" spans="1:3">
      <c r="A835" s="120">
        <v>2120110</v>
      </c>
      <c r="B835" s="120" t="s">
        <v>1327</v>
      </c>
      <c r="C835" s="96">
        <v>0</v>
      </c>
    </row>
    <row r="836" customHeight="1" spans="1:3">
      <c r="A836" s="120">
        <v>2120199</v>
      </c>
      <c r="B836" s="120" t="s">
        <v>1328</v>
      </c>
      <c r="C836" s="96">
        <v>13805</v>
      </c>
    </row>
    <row r="837" customHeight="1" spans="1:3">
      <c r="A837" s="120">
        <v>21202</v>
      </c>
      <c r="B837" s="131" t="s">
        <v>1329</v>
      </c>
      <c r="C837" s="96">
        <f>C838</f>
        <v>0</v>
      </c>
    </row>
    <row r="838" customHeight="1" spans="1:3">
      <c r="A838" s="120">
        <v>2120201</v>
      </c>
      <c r="B838" s="120" t="s">
        <v>1330</v>
      </c>
      <c r="C838" s="96">
        <v>0</v>
      </c>
    </row>
    <row r="839" customHeight="1" spans="1:3">
      <c r="A839" s="120">
        <v>21203</v>
      </c>
      <c r="B839" s="131" t="s">
        <v>1331</v>
      </c>
      <c r="C839" s="96">
        <f>SUM(C840:C841)</f>
        <v>229</v>
      </c>
    </row>
    <row r="840" customHeight="1" spans="1:3">
      <c r="A840" s="120">
        <v>2120303</v>
      </c>
      <c r="B840" s="120" t="s">
        <v>1332</v>
      </c>
      <c r="C840" s="96">
        <v>171</v>
      </c>
    </row>
    <row r="841" customHeight="1" spans="1:3">
      <c r="A841" s="120">
        <v>2120399</v>
      </c>
      <c r="B841" s="120" t="s">
        <v>1333</v>
      </c>
      <c r="C841" s="96">
        <v>58</v>
      </c>
    </row>
    <row r="842" customHeight="1" spans="1:3">
      <c r="A842" s="120">
        <v>21205</v>
      </c>
      <c r="B842" s="131" t="s">
        <v>1334</v>
      </c>
      <c r="C842" s="96">
        <f t="shared" ref="C842:C846" si="0">C843</f>
        <v>2112</v>
      </c>
    </row>
    <row r="843" customHeight="1" spans="1:3">
      <c r="A843" s="120">
        <v>2120501</v>
      </c>
      <c r="B843" s="120" t="s">
        <v>1335</v>
      </c>
      <c r="C843" s="96">
        <v>2112</v>
      </c>
    </row>
    <row r="844" customHeight="1" spans="1:3">
      <c r="A844" s="120">
        <v>21206</v>
      </c>
      <c r="B844" s="131" t="s">
        <v>1336</v>
      </c>
      <c r="C844" s="96">
        <f t="shared" si="0"/>
        <v>0</v>
      </c>
    </row>
    <row r="845" customHeight="1" spans="1:3">
      <c r="A845" s="120">
        <v>2120601</v>
      </c>
      <c r="B845" s="120" t="s">
        <v>1337</v>
      </c>
      <c r="C845" s="96">
        <v>0</v>
      </c>
    </row>
    <row r="846" customHeight="1" spans="1:3">
      <c r="A846" s="120">
        <v>21299</v>
      </c>
      <c r="B846" s="131" t="s">
        <v>1338</v>
      </c>
      <c r="C846" s="96">
        <f t="shared" si="0"/>
        <v>9284</v>
      </c>
    </row>
    <row r="847" customHeight="1" spans="1:3">
      <c r="A847" s="120">
        <v>2129999</v>
      </c>
      <c r="B847" s="120" t="s">
        <v>1339</v>
      </c>
      <c r="C847" s="96">
        <v>9284</v>
      </c>
    </row>
    <row r="848" customHeight="1" spans="1:3">
      <c r="A848" s="120">
        <v>213</v>
      </c>
      <c r="B848" s="131" t="s">
        <v>1340</v>
      </c>
      <c r="C848" s="96">
        <f>SUM(C849,C875,C897,C925,C936,C943,C949,C952)</f>
        <v>59002</v>
      </c>
    </row>
    <row r="849" customHeight="1" spans="1:3">
      <c r="A849" s="120">
        <v>21301</v>
      </c>
      <c r="B849" s="131" t="s">
        <v>1341</v>
      </c>
      <c r="C849" s="96">
        <f>SUM(C850:C874)</f>
        <v>27052</v>
      </c>
    </row>
    <row r="850" customHeight="1" spans="1:3">
      <c r="A850" s="120">
        <v>2130101</v>
      </c>
      <c r="B850" s="120" t="s">
        <v>709</v>
      </c>
      <c r="C850" s="96">
        <v>2609</v>
      </c>
    </row>
    <row r="851" customHeight="1" spans="1:3">
      <c r="A851" s="120">
        <v>2130102</v>
      </c>
      <c r="B851" s="120" t="s">
        <v>710</v>
      </c>
      <c r="C851" s="96">
        <v>97</v>
      </c>
    </row>
    <row r="852" customHeight="1" spans="1:3">
      <c r="A852" s="120">
        <v>2130103</v>
      </c>
      <c r="B852" s="120" t="s">
        <v>711</v>
      </c>
      <c r="C852" s="96">
        <v>0</v>
      </c>
    </row>
    <row r="853" customHeight="1" spans="1:3">
      <c r="A853" s="120">
        <v>2130104</v>
      </c>
      <c r="B853" s="120" t="s">
        <v>718</v>
      </c>
      <c r="C853" s="96">
        <v>524</v>
      </c>
    </row>
    <row r="854" customHeight="1" spans="1:3">
      <c r="A854" s="120">
        <v>2130105</v>
      </c>
      <c r="B854" s="120" t="s">
        <v>1342</v>
      </c>
      <c r="C854" s="96">
        <v>323</v>
      </c>
    </row>
    <row r="855" customHeight="1" spans="1:3">
      <c r="A855" s="120">
        <v>2130106</v>
      </c>
      <c r="B855" s="120" t="s">
        <v>1343</v>
      </c>
      <c r="C855" s="96">
        <v>87</v>
      </c>
    </row>
    <row r="856" customHeight="1" spans="1:3">
      <c r="A856" s="120">
        <v>2130108</v>
      </c>
      <c r="B856" s="120" t="s">
        <v>1344</v>
      </c>
      <c r="C856" s="96">
        <v>174</v>
      </c>
    </row>
    <row r="857" customHeight="1" spans="1:3">
      <c r="A857" s="120">
        <v>2130109</v>
      </c>
      <c r="B857" s="120" t="s">
        <v>1345</v>
      </c>
      <c r="C857" s="96">
        <v>23</v>
      </c>
    </row>
    <row r="858" customHeight="1" spans="1:3">
      <c r="A858" s="120">
        <v>2130110</v>
      </c>
      <c r="B858" s="120" t="s">
        <v>1346</v>
      </c>
      <c r="C858" s="96">
        <v>1</v>
      </c>
    </row>
    <row r="859" customHeight="1" spans="1:3">
      <c r="A859" s="120">
        <v>2130111</v>
      </c>
      <c r="B859" s="120" t="s">
        <v>1347</v>
      </c>
      <c r="C859" s="96">
        <v>0</v>
      </c>
    </row>
    <row r="860" customHeight="1" spans="1:3">
      <c r="A860" s="120">
        <v>2130112</v>
      </c>
      <c r="B860" s="120" t="s">
        <v>1348</v>
      </c>
      <c r="C860" s="96">
        <v>0</v>
      </c>
    </row>
    <row r="861" customHeight="1" spans="1:3">
      <c r="A861" s="120">
        <v>2130114</v>
      </c>
      <c r="B861" s="120" t="s">
        <v>1349</v>
      </c>
      <c r="C861" s="96">
        <v>0</v>
      </c>
    </row>
    <row r="862" customHeight="1" spans="1:3">
      <c r="A862" s="120">
        <v>2130119</v>
      </c>
      <c r="B862" s="120" t="s">
        <v>1350</v>
      </c>
      <c r="C862" s="96">
        <v>257</v>
      </c>
    </row>
    <row r="863" customHeight="1" spans="1:3">
      <c r="A863" s="120">
        <v>2130120</v>
      </c>
      <c r="B863" s="120" t="s">
        <v>1351</v>
      </c>
      <c r="C863" s="96">
        <v>0</v>
      </c>
    </row>
    <row r="864" customHeight="1" spans="1:3">
      <c r="A864" s="120">
        <v>2130121</v>
      </c>
      <c r="B864" s="120" t="s">
        <v>1352</v>
      </c>
      <c r="C864" s="96">
        <v>234</v>
      </c>
    </row>
    <row r="865" customHeight="1" spans="1:3">
      <c r="A865" s="120">
        <v>2130122</v>
      </c>
      <c r="B865" s="120" t="s">
        <v>1353</v>
      </c>
      <c r="C865" s="96">
        <v>5403</v>
      </c>
    </row>
    <row r="866" customHeight="1" spans="1:3">
      <c r="A866" s="120">
        <v>2130124</v>
      </c>
      <c r="B866" s="120" t="s">
        <v>1354</v>
      </c>
      <c r="C866" s="96">
        <v>97</v>
      </c>
    </row>
    <row r="867" customHeight="1" spans="1:3">
      <c r="A867" s="120">
        <v>2130125</v>
      </c>
      <c r="B867" s="120" t="s">
        <v>1355</v>
      </c>
      <c r="C867" s="96">
        <v>33</v>
      </c>
    </row>
    <row r="868" customHeight="1" spans="1:3">
      <c r="A868" s="120">
        <v>2130126</v>
      </c>
      <c r="B868" s="120" t="s">
        <v>1356</v>
      </c>
      <c r="C868" s="96">
        <v>2</v>
      </c>
    </row>
    <row r="869" customHeight="1" spans="1:3">
      <c r="A869" s="120">
        <v>2130135</v>
      </c>
      <c r="B869" s="120" t="s">
        <v>1357</v>
      </c>
      <c r="C869" s="96">
        <v>976</v>
      </c>
    </row>
    <row r="870" customHeight="1" spans="1:3">
      <c r="A870" s="120">
        <v>2130142</v>
      </c>
      <c r="B870" s="120" t="s">
        <v>1358</v>
      </c>
      <c r="C870" s="96">
        <v>44</v>
      </c>
    </row>
    <row r="871" customHeight="1" spans="1:3">
      <c r="A871" s="120">
        <v>2130148</v>
      </c>
      <c r="B871" s="120" t="s">
        <v>1359</v>
      </c>
      <c r="C871" s="96">
        <v>137</v>
      </c>
    </row>
    <row r="872" customHeight="1" spans="1:3">
      <c r="A872" s="120">
        <v>2130152</v>
      </c>
      <c r="B872" s="120" t="s">
        <v>1360</v>
      </c>
      <c r="C872" s="96">
        <v>12</v>
      </c>
    </row>
    <row r="873" customHeight="1" spans="1:3">
      <c r="A873" s="120">
        <v>2130153</v>
      </c>
      <c r="B873" s="120" t="s">
        <v>1361</v>
      </c>
      <c r="C873" s="96">
        <v>629</v>
      </c>
    </row>
    <row r="874" customHeight="1" spans="1:3">
      <c r="A874" s="120">
        <v>2130199</v>
      </c>
      <c r="B874" s="120" t="s">
        <v>1362</v>
      </c>
      <c r="C874" s="96">
        <v>15390</v>
      </c>
    </row>
    <row r="875" customHeight="1" spans="1:3">
      <c r="A875" s="120">
        <v>21302</v>
      </c>
      <c r="B875" s="131" t="s">
        <v>1363</v>
      </c>
      <c r="C875" s="96">
        <f>SUM(C876:C896)</f>
        <v>6437</v>
      </c>
    </row>
    <row r="876" customHeight="1" spans="1:3">
      <c r="A876" s="120">
        <v>2130201</v>
      </c>
      <c r="B876" s="120" t="s">
        <v>709</v>
      </c>
      <c r="C876" s="96">
        <v>3462</v>
      </c>
    </row>
    <row r="877" customHeight="1" spans="1:3">
      <c r="A877" s="120">
        <v>2130202</v>
      </c>
      <c r="B877" s="120" t="s">
        <v>710</v>
      </c>
      <c r="C877" s="96">
        <v>180</v>
      </c>
    </row>
    <row r="878" customHeight="1" spans="1:3">
      <c r="A878" s="120">
        <v>2130203</v>
      </c>
      <c r="B878" s="120" t="s">
        <v>711</v>
      </c>
      <c r="C878" s="96">
        <v>0</v>
      </c>
    </row>
    <row r="879" customHeight="1" spans="1:3">
      <c r="A879" s="120">
        <v>2130204</v>
      </c>
      <c r="B879" s="120" t="s">
        <v>1364</v>
      </c>
      <c r="C879" s="96">
        <v>129</v>
      </c>
    </row>
    <row r="880" customHeight="1" spans="1:3">
      <c r="A880" s="120">
        <v>2130205</v>
      </c>
      <c r="B880" s="120" t="s">
        <v>1365</v>
      </c>
      <c r="C880" s="96">
        <v>288</v>
      </c>
    </row>
    <row r="881" customHeight="1" spans="1:3">
      <c r="A881" s="120">
        <v>2130206</v>
      </c>
      <c r="B881" s="120" t="s">
        <v>1366</v>
      </c>
      <c r="C881" s="96">
        <v>21</v>
      </c>
    </row>
    <row r="882" customHeight="1" spans="1:3">
      <c r="A882" s="120">
        <v>2130207</v>
      </c>
      <c r="B882" s="120" t="s">
        <v>1367</v>
      </c>
      <c r="C882" s="96">
        <v>234</v>
      </c>
    </row>
    <row r="883" customHeight="1" spans="1:3">
      <c r="A883" s="120">
        <v>2130209</v>
      </c>
      <c r="B883" s="120" t="s">
        <v>1368</v>
      </c>
      <c r="C883" s="96">
        <v>1608</v>
      </c>
    </row>
    <row r="884" customHeight="1" spans="1:3">
      <c r="A884" s="120">
        <v>2130211</v>
      </c>
      <c r="B884" s="120" t="s">
        <v>1369</v>
      </c>
      <c r="C884" s="96">
        <v>55</v>
      </c>
    </row>
    <row r="885" customHeight="1" spans="1:3">
      <c r="A885" s="120">
        <v>2130212</v>
      </c>
      <c r="B885" s="120" t="s">
        <v>1370</v>
      </c>
      <c r="C885" s="96">
        <v>9</v>
      </c>
    </row>
    <row r="886" customHeight="1" spans="1:3">
      <c r="A886" s="120">
        <v>2130213</v>
      </c>
      <c r="B886" s="120" t="s">
        <v>1371</v>
      </c>
      <c r="C886" s="96">
        <v>4</v>
      </c>
    </row>
    <row r="887" customHeight="1" spans="1:3">
      <c r="A887" s="120">
        <v>2130217</v>
      </c>
      <c r="B887" s="120" t="s">
        <v>1372</v>
      </c>
      <c r="C887" s="96">
        <v>0</v>
      </c>
    </row>
    <row r="888" customHeight="1" spans="1:3">
      <c r="A888" s="120">
        <v>2130220</v>
      </c>
      <c r="B888" s="120" t="s">
        <v>1373</v>
      </c>
      <c r="C888" s="96">
        <v>5</v>
      </c>
    </row>
    <row r="889" customHeight="1" spans="1:3">
      <c r="A889" s="120">
        <v>2130221</v>
      </c>
      <c r="B889" s="120" t="s">
        <v>1374</v>
      </c>
      <c r="C889" s="96">
        <v>22</v>
      </c>
    </row>
    <row r="890" customHeight="1" spans="1:3">
      <c r="A890" s="120">
        <v>2130223</v>
      </c>
      <c r="B890" s="120" t="s">
        <v>1375</v>
      </c>
      <c r="C890" s="96">
        <v>0</v>
      </c>
    </row>
    <row r="891" customHeight="1" spans="1:3">
      <c r="A891" s="120">
        <v>2130226</v>
      </c>
      <c r="B891" s="120" t="s">
        <v>1376</v>
      </c>
      <c r="C891" s="96">
        <v>0</v>
      </c>
    </row>
    <row r="892" customHeight="1" spans="1:3">
      <c r="A892" s="120">
        <v>2130227</v>
      </c>
      <c r="B892" s="120" t="s">
        <v>1377</v>
      </c>
      <c r="C892" s="96">
        <v>0</v>
      </c>
    </row>
    <row r="893" ht="17.25" customHeight="1" spans="1:3">
      <c r="A893" s="120">
        <v>2130234</v>
      </c>
      <c r="B893" s="120" t="s">
        <v>1378</v>
      </c>
      <c r="C893" s="96">
        <v>350</v>
      </c>
    </row>
    <row r="894" customHeight="1" spans="1:3">
      <c r="A894" s="120">
        <v>2130236</v>
      </c>
      <c r="B894" s="120" t="s">
        <v>1379</v>
      </c>
      <c r="C894" s="96">
        <v>0</v>
      </c>
    </row>
    <row r="895" customHeight="1" spans="1:3">
      <c r="A895" s="120">
        <v>2130237</v>
      </c>
      <c r="B895" s="120" t="s">
        <v>1348</v>
      </c>
      <c r="C895" s="96">
        <v>0</v>
      </c>
    </row>
    <row r="896" customHeight="1" spans="1:3">
      <c r="A896" s="120">
        <v>2130299</v>
      </c>
      <c r="B896" s="120" t="s">
        <v>1380</v>
      </c>
      <c r="C896" s="96">
        <v>70</v>
      </c>
    </row>
    <row r="897" customHeight="1" spans="1:3">
      <c r="A897" s="120">
        <v>21303</v>
      </c>
      <c r="B897" s="131" t="s">
        <v>1381</v>
      </c>
      <c r="C897" s="96">
        <f>SUM(C898:C924)</f>
        <v>4155</v>
      </c>
    </row>
    <row r="898" customHeight="1" spans="1:3">
      <c r="A898" s="120">
        <v>2130301</v>
      </c>
      <c r="B898" s="120" t="s">
        <v>709</v>
      </c>
      <c r="C898" s="96">
        <v>802</v>
      </c>
    </row>
    <row r="899" customHeight="1" spans="1:3">
      <c r="A899" s="120">
        <v>2130302</v>
      </c>
      <c r="B899" s="120" t="s">
        <v>710</v>
      </c>
      <c r="C899" s="96">
        <v>92</v>
      </c>
    </row>
    <row r="900" customHeight="1" spans="1:3">
      <c r="A900" s="120">
        <v>2130303</v>
      </c>
      <c r="B900" s="120" t="s">
        <v>711</v>
      </c>
      <c r="C900" s="96">
        <v>2</v>
      </c>
    </row>
    <row r="901" customHeight="1" spans="1:3">
      <c r="A901" s="120">
        <v>2130304</v>
      </c>
      <c r="B901" s="120" t="s">
        <v>1382</v>
      </c>
      <c r="C901" s="96">
        <v>39</v>
      </c>
    </row>
    <row r="902" customHeight="1" spans="1:3">
      <c r="A902" s="120">
        <v>2130305</v>
      </c>
      <c r="B902" s="120" t="s">
        <v>1383</v>
      </c>
      <c r="C902" s="96">
        <v>1286</v>
      </c>
    </row>
    <row r="903" customHeight="1" spans="1:3">
      <c r="A903" s="120">
        <v>2130306</v>
      </c>
      <c r="B903" s="120" t="s">
        <v>1384</v>
      </c>
      <c r="C903" s="96">
        <v>210</v>
      </c>
    </row>
    <row r="904" customHeight="1" spans="1:3">
      <c r="A904" s="120">
        <v>2130307</v>
      </c>
      <c r="B904" s="120" t="s">
        <v>1385</v>
      </c>
      <c r="C904" s="96">
        <v>0</v>
      </c>
    </row>
    <row r="905" customHeight="1" spans="1:3">
      <c r="A905" s="120">
        <v>2130308</v>
      </c>
      <c r="B905" s="120" t="s">
        <v>1386</v>
      </c>
      <c r="C905" s="96">
        <v>0</v>
      </c>
    </row>
    <row r="906" customHeight="1" spans="1:3">
      <c r="A906" s="120">
        <v>2130309</v>
      </c>
      <c r="B906" s="120" t="s">
        <v>1387</v>
      </c>
      <c r="C906" s="96">
        <v>0</v>
      </c>
    </row>
    <row r="907" customHeight="1" spans="1:3">
      <c r="A907" s="120">
        <v>2130310</v>
      </c>
      <c r="B907" s="120" t="s">
        <v>1388</v>
      </c>
      <c r="C907" s="96">
        <v>0</v>
      </c>
    </row>
    <row r="908" customHeight="1" spans="1:3">
      <c r="A908" s="120">
        <v>2130311</v>
      </c>
      <c r="B908" s="120" t="s">
        <v>1389</v>
      </c>
      <c r="C908" s="96">
        <v>23</v>
      </c>
    </row>
    <row r="909" customHeight="1" spans="1:3">
      <c r="A909" s="120">
        <v>2130312</v>
      </c>
      <c r="B909" s="120" t="s">
        <v>1390</v>
      </c>
      <c r="C909" s="96">
        <v>0</v>
      </c>
    </row>
    <row r="910" customHeight="1" spans="1:3">
      <c r="A910" s="120">
        <v>2130313</v>
      </c>
      <c r="B910" s="120" t="s">
        <v>1391</v>
      </c>
      <c r="C910" s="96">
        <v>2</v>
      </c>
    </row>
    <row r="911" customHeight="1" spans="1:3">
      <c r="A911" s="120">
        <v>2130314</v>
      </c>
      <c r="B911" s="120" t="s">
        <v>1392</v>
      </c>
      <c r="C911" s="96">
        <v>75</v>
      </c>
    </row>
    <row r="912" customHeight="1" spans="1:3">
      <c r="A912" s="120">
        <v>2130315</v>
      </c>
      <c r="B912" s="120" t="s">
        <v>1393</v>
      </c>
      <c r="C912" s="96">
        <v>643</v>
      </c>
    </row>
    <row r="913" customHeight="1" spans="1:3">
      <c r="A913" s="120">
        <v>2130316</v>
      </c>
      <c r="B913" s="120" t="s">
        <v>1394</v>
      </c>
      <c r="C913" s="96">
        <v>41</v>
      </c>
    </row>
    <row r="914" customHeight="1" spans="1:3">
      <c r="A914" s="120">
        <v>2130317</v>
      </c>
      <c r="B914" s="120" t="s">
        <v>1395</v>
      </c>
      <c r="C914" s="96">
        <v>0</v>
      </c>
    </row>
    <row r="915" customHeight="1" spans="1:3">
      <c r="A915" s="120">
        <v>2130318</v>
      </c>
      <c r="B915" s="120" t="s">
        <v>1396</v>
      </c>
      <c r="C915" s="96">
        <v>0</v>
      </c>
    </row>
    <row r="916" customHeight="1" spans="1:3">
      <c r="A916" s="120">
        <v>2130319</v>
      </c>
      <c r="B916" s="120" t="s">
        <v>1397</v>
      </c>
      <c r="C916" s="96">
        <v>0</v>
      </c>
    </row>
    <row r="917" customHeight="1" spans="1:3">
      <c r="A917" s="120">
        <v>2130321</v>
      </c>
      <c r="B917" s="120" t="s">
        <v>1398</v>
      </c>
      <c r="C917" s="96">
        <v>857</v>
      </c>
    </row>
    <row r="918" customHeight="1" spans="1:3">
      <c r="A918" s="120">
        <v>2130322</v>
      </c>
      <c r="B918" s="120" t="s">
        <v>1399</v>
      </c>
      <c r="C918" s="96">
        <v>0</v>
      </c>
    </row>
    <row r="919" customHeight="1" spans="1:3">
      <c r="A919" s="120">
        <v>2130333</v>
      </c>
      <c r="B919" s="120" t="s">
        <v>1375</v>
      </c>
      <c r="C919" s="96">
        <v>0</v>
      </c>
    </row>
    <row r="920" customHeight="1" spans="1:3">
      <c r="A920" s="120">
        <v>2130334</v>
      </c>
      <c r="B920" s="120" t="s">
        <v>1400</v>
      </c>
      <c r="C920" s="96">
        <v>75</v>
      </c>
    </row>
    <row r="921" customHeight="1" spans="1:3">
      <c r="A921" s="120">
        <v>2130335</v>
      </c>
      <c r="B921" s="120" t="s">
        <v>1401</v>
      </c>
      <c r="C921" s="96">
        <v>0</v>
      </c>
    </row>
    <row r="922" customHeight="1" spans="1:3">
      <c r="A922" s="120">
        <v>2130336</v>
      </c>
      <c r="B922" s="120" t="s">
        <v>1402</v>
      </c>
      <c r="C922" s="96">
        <v>0</v>
      </c>
    </row>
    <row r="923" customHeight="1" spans="1:3">
      <c r="A923" s="120">
        <v>2130337</v>
      </c>
      <c r="B923" s="120" t="s">
        <v>1403</v>
      </c>
      <c r="C923" s="96">
        <v>0</v>
      </c>
    </row>
    <row r="924" customHeight="1" spans="1:3">
      <c r="A924" s="120">
        <v>2130399</v>
      </c>
      <c r="B924" s="120" t="s">
        <v>1404</v>
      </c>
      <c r="C924" s="96">
        <v>8</v>
      </c>
    </row>
    <row r="925" customHeight="1" spans="1:3">
      <c r="A925" s="120">
        <v>21305</v>
      </c>
      <c r="B925" s="131" t="s">
        <v>1405</v>
      </c>
      <c r="C925" s="96">
        <f>SUM(C926:C935)</f>
        <v>13748</v>
      </c>
    </row>
    <row r="926" customHeight="1" spans="1:3">
      <c r="A926" s="120">
        <v>2130501</v>
      </c>
      <c r="B926" s="120" t="s">
        <v>709</v>
      </c>
      <c r="C926" s="96">
        <v>659</v>
      </c>
    </row>
    <row r="927" customHeight="1" spans="1:3">
      <c r="A927" s="120">
        <v>2130502</v>
      </c>
      <c r="B927" s="120" t="s">
        <v>710</v>
      </c>
      <c r="C927" s="96">
        <v>108</v>
      </c>
    </row>
    <row r="928" customHeight="1" spans="1:3">
      <c r="A928" s="120">
        <v>2130503</v>
      </c>
      <c r="B928" s="120" t="s">
        <v>711</v>
      </c>
      <c r="C928" s="96">
        <v>0</v>
      </c>
    </row>
    <row r="929" customHeight="1" spans="1:3">
      <c r="A929" s="120">
        <v>2130504</v>
      </c>
      <c r="B929" s="120" t="s">
        <v>1406</v>
      </c>
      <c r="C929" s="96">
        <v>5734</v>
      </c>
    </row>
    <row r="930" customHeight="1" spans="1:3">
      <c r="A930" s="120">
        <v>2130505</v>
      </c>
      <c r="B930" s="120" t="s">
        <v>1407</v>
      </c>
      <c r="C930" s="96">
        <v>2951</v>
      </c>
    </row>
    <row r="931" customHeight="1" spans="1:3">
      <c r="A931" s="120">
        <v>2130506</v>
      </c>
      <c r="B931" s="120" t="s">
        <v>1408</v>
      </c>
      <c r="C931" s="96">
        <v>466</v>
      </c>
    </row>
    <row r="932" customHeight="1" spans="1:3">
      <c r="A932" s="120">
        <v>2130507</v>
      </c>
      <c r="B932" s="120" t="s">
        <v>1409</v>
      </c>
      <c r="C932" s="96">
        <v>152</v>
      </c>
    </row>
    <row r="933" customHeight="1" spans="1:3">
      <c r="A933" s="120">
        <v>2130508</v>
      </c>
      <c r="B933" s="120" t="s">
        <v>1410</v>
      </c>
      <c r="C933" s="96">
        <v>0</v>
      </c>
    </row>
    <row r="934" customHeight="1" spans="1:3">
      <c r="A934" s="120">
        <v>2130550</v>
      </c>
      <c r="B934" s="120" t="s">
        <v>718</v>
      </c>
      <c r="C934" s="96">
        <v>0</v>
      </c>
    </row>
    <row r="935" customHeight="1" spans="1:3">
      <c r="A935" s="120">
        <v>2130599</v>
      </c>
      <c r="B935" s="120" t="s">
        <v>1411</v>
      </c>
      <c r="C935" s="96">
        <v>3678</v>
      </c>
    </row>
    <row r="936" customHeight="1" spans="1:3">
      <c r="A936" s="120">
        <v>21307</v>
      </c>
      <c r="B936" s="131" t="s">
        <v>1412</v>
      </c>
      <c r="C936" s="96">
        <f>SUM(C937:C942)</f>
        <v>2772</v>
      </c>
    </row>
    <row r="937" customHeight="1" spans="1:3">
      <c r="A937" s="120">
        <v>2130701</v>
      </c>
      <c r="B937" s="120" t="s">
        <v>1413</v>
      </c>
      <c r="C937" s="96">
        <v>208</v>
      </c>
    </row>
    <row r="938" customHeight="1" spans="1:3">
      <c r="A938" s="120">
        <v>2130704</v>
      </c>
      <c r="B938" s="120" t="s">
        <v>1414</v>
      </c>
      <c r="C938" s="96">
        <v>0</v>
      </c>
    </row>
    <row r="939" customHeight="1" spans="1:3">
      <c r="A939" s="120">
        <v>2130705</v>
      </c>
      <c r="B939" s="120" t="s">
        <v>1415</v>
      </c>
      <c r="C939" s="96">
        <v>2478</v>
      </c>
    </row>
    <row r="940" customHeight="1" spans="1:3">
      <c r="A940" s="120">
        <v>2130706</v>
      </c>
      <c r="B940" s="120" t="s">
        <v>1416</v>
      </c>
      <c r="C940" s="96">
        <v>86</v>
      </c>
    </row>
    <row r="941" customHeight="1" spans="1:3">
      <c r="A941" s="120">
        <v>2130707</v>
      </c>
      <c r="B941" s="120" t="s">
        <v>1417</v>
      </c>
      <c r="C941" s="96">
        <v>0</v>
      </c>
    </row>
    <row r="942" customHeight="1" spans="1:3">
      <c r="A942" s="120">
        <v>2130799</v>
      </c>
      <c r="B942" s="120" t="s">
        <v>1418</v>
      </c>
      <c r="C942" s="96">
        <v>0</v>
      </c>
    </row>
    <row r="943" customHeight="1" spans="1:3">
      <c r="A943" s="120">
        <v>21308</v>
      </c>
      <c r="B943" s="131" t="s">
        <v>1419</v>
      </c>
      <c r="C943" s="96">
        <f>SUM(C944:C948)</f>
        <v>1606</v>
      </c>
    </row>
    <row r="944" customHeight="1" spans="1:3">
      <c r="A944" s="120">
        <v>2130801</v>
      </c>
      <c r="B944" s="120" t="s">
        <v>1420</v>
      </c>
      <c r="C944" s="96">
        <v>7</v>
      </c>
    </row>
    <row r="945" customHeight="1" spans="1:3">
      <c r="A945" s="120">
        <v>2130803</v>
      </c>
      <c r="B945" s="120" t="s">
        <v>1421</v>
      </c>
      <c r="C945" s="96">
        <v>1526</v>
      </c>
    </row>
    <row r="946" customHeight="1" spans="1:3">
      <c r="A946" s="120">
        <v>2130804</v>
      </c>
      <c r="B946" s="120" t="s">
        <v>1422</v>
      </c>
      <c r="C946" s="96">
        <v>47</v>
      </c>
    </row>
    <row r="947" customHeight="1" spans="1:3">
      <c r="A947" s="120">
        <v>2130805</v>
      </c>
      <c r="B947" s="120" t="s">
        <v>1423</v>
      </c>
      <c r="C947" s="96">
        <v>0</v>
      </c>
    </row>
    <row r="948" customHeight="1" spans="1:3">
      <c r="A948" s="120">
        <v>2130899</v>
      </c>
      <c r="B948" s="120" t="s">
        <v>1424</v>
      </c>
      <c r="C948" s="96">
        <v>26</v>
      </c>
    </row>
    <row r="949" customHeight="1" spans="1:3">
      <c r="A949" s="120">
        <v>21309</v>
      </c>
      <c r="B949" s="131" t="s">
        <v>1425</v>
      </c>
      <c r="C949" s="96">
        <f>SUM(C950:C951)</f>
        <v>0</v>
      </c>
    </row>
    <row r="950" customHeight="1" spans="1:3">
      <c r="A950" s="120">
        <v>2130901</v>
      </c>
      <c r="B950" s="120" t="s">
        <v>1426</v>
      </c>
      <c r="C950" s="96">
        <v>0</v>
      </c>
    </row>
    <row r="951" customHeight="1" spans="1:3">
      <c r="A951" s="120">
        <v>2130999</v>
      </c>
      <c r="B951" s="120" t="s">
        <v>1427</v>
      </c>
      <c r="C951" s="96">
        <v>0</v>
      </c>
    </row>
    <row r="952" customHeight="1" spans="1:3">
      <c r="A952" s="120">
        <v>21399</v>
      </c>
      <c r="B952" s="131" t="s">
        <v>1428</v>
      </c>
      <c r="C952" s="96">
        <f>C953+C954</f>
        <v>3232</v>
      </c>
    </row>
    <row r="953" customHeight="1" spans="1:3">
      <c r="A953" s="120">
        <v>2139901</v>
      </c>
      <c r="B953" s="120" t="s">
        <v>1429</v>
      </c>
      <c r="C953" s="96">
        <v>0</v>
      </c>
    </row>
    <row r="954" customHeight="1" spans="1:3">
      <c r="A954" s="120">
        <v>2139999</v>
      </c>
      <c r="B954" s="120" t="s">
        <v>1430</v>
      </c>
      <c r="C954" s="96">
        <v>3232</v>
      </c>
    </row>
    <row r="955" customHeight="1" spans="1:3">
      <c r="A955" s="120">
        <v>214</v>
      </c>
      <c r="B955" s="131" t="s">
        <v>1431</v>
      </c>
      <c r="C955" s="96">
        <f>SUM(C956,C978,C988,C998,C1005,C1010)</f>
        <v>15506</v>
      </c>
    </row>
    <row r="956" customHeight="1" spans="1:3">
      <c r="A956" s="120">
        <v>21401</v>
      </c>
      <c r="B956" s="131" t="s">
        <v>1432</v>
      </c>
      <c r="C956" s="96">
        <f>SUM(C957:C977)</f>
        <v>8278</v>
      </c>
    </row>
    <row r="957" customHeight="1" spans="1:3">
      <c r="A957" s="120">
        <v>2140101</v>
      </c>
      <c r="B957" s="120" t="s">
        <v>709</v>
      </c>
      <c r="C957" s="96">
        <v>2469</v>
      </c>
    </row>
    <row r="958" customHeight="1" spans="1:3">
      <c r="A958" s="120">
        <v>2140102</v>
      </c>
      <c r="B958" s="120" t="s">
        <v>710</v>
      </c>
      <c r="C958" s="96">
        <v>725</v>
      </c>
    </row>
    <row r="959" customHeight="1" spans="1:3">
      <c r="A959" s="120">
        <v>2140103</v>
      </c>
      <c r="B959" s="120" t="s">
        <v>711</v>
      </c>
      <c r="C959" s="96">
        <v>0</v>
      </c>
    </row>
    <row r="960" customHeight="1" spans="1:3">
      <c r="A960" s="120">
        <v>2140104</v>
      </c>
      <c r="B960" s="120" t="s">
        <v>1433</v>
      </c>
      <c r="C960" s="96">
        <v>2304</v>
      </c>
    </row>
    <row r="961" customHeight="1" spans="1:3">
      <c r="A961" s="120">
        <v>2140106</v>
      </c>
      <c r="B961" s="120" t="s">
        <v>1434</v>
      </c>
      <c r="C961" s="96">
        <v>1041</v>
      </c>
    </row>
    <row r="962" customHeight="1" spans="1:3">
      <c r="A962" s="120">
        <v>2140109</v>
      </c>
      <c r="B962" s="120" t="s">
        <v>1435</v>
      </c>
      <c r="C962" s="96">
        <v>0</v>
      </c>
    </row>
    <row r="963" customHeight="1" spans="1:3">
      <c r="A963" s="120">
        <v>2140110</v>
      </c>
      <c r="B963" s="120" t="s">
        <v>1436</v>
      </c>
      <c r="C963" s="96">
        <v>253</v>
      </c>
    </row>
    <row r="964" customHeight="1" spans="1:3">
      <c r="A964" s="120">
        <v>2140111</v>
      </c>
      <c r="B964" s="120" t="s">
        <v>1437</v>
      </c>
      <c r="C964" s="96">
        <v>0</v>
      </c>
    </row>
    <row r="965" customHeight="1" spans="1:3">
      <c r="A965" s="120">
        <v>2140112</v>
      </c>
      <c r="B965" s="120" t="s">
        <v>1438</v>
      </c>
      <c r="C965" s="96">
        <v>65</v>
      </c>
    </row>
    <row r="966" customHeight="1" spans="1:3">
      <c r="A966" s="120">
        <v>2140114</v>
      </c>
      <c r="B966" s="120" t="s">
        <v>1439</v>
      </c>
      <c r="C966" s="96">
        <v>0</v>
      </c>
    </row>
    <row r="967" customHeight="1" spans="1:3">
      <c r="A967" s="120">
        <v>2140122</v>
      </c>
      <c r="B967" s="120" t="s">
        <v>1440</v>
      </c>
      <c r="C967" s="96">
        <v>0</v>
      </c>
    </row>
    <row r="968" customHeight="1" spans="1:3">
      <c r="A968" s="120">
        <v>2140123</v>
      </c>
      <c r="B968" s="120" t="s">
        <v>1441</v>
      </c>
      <c r="C968" s="96">
        <v>0</v>
      </c>
    </row>
    <row r="969" customHeight="1" spans="1:3">
      <c r="A969" s="120">
        <v>2140127</v>
      </c>
      <c r="B969" s="120" t="s">
        <v>1442</v>
      </c>
      <c r="C969" s="96">
        <v>0</v>
      </c>
    </row>
    <row r="970" customHeight="1" spans="1:3">
      <c r="A970" s="120">
        <v>2140128</v>
      </c>
      <c r="B970" s="120" t="s">
        <v>1443</v>
      </c>
      <c r="C970" s="96">
        <v>0</v>
      </c>
    </row>
    <row r="971" customHeight="1" spans="1:3">
      <c r="A971" s="120">
        <v>2140129</v>
      </c>
      <c r="B971" s="120" t="s">
        <v>1444</v>
      </c>
      <c r="C971" s="96">
        <v>0</v>
      </c>
    </row>
    <row r="972" customHeight="1" spans="1:3">
      <c r="A972" s="120">
        <v>2140130</v>
      </c>
      <c r="B972" s="120" t="s">
        <v>1445</v>
      </c>
      <c r="C972" s="96">
        <v>0</v>
      </c>
    </row>
    <row r="973" customHeight="1" spans="1:3">
      <c r="A973" s="120">
        <v>2140131</v>
      </c>
      <c r="B973" s="120" t="s">
        <v>1446</v>
      </c>
      <c r="C973" s="96">
        <v>1</v>
      </c>
    </row>
    <row r="974" customHeight="1" spans="1:3">
      <c r="A974" s="120">
        <v>2140133</v>
      </c>
      <c r="B974" s="120" t="s">
        <v>1447</v>
      </c>
      <c r="C974" s="96">
        <v>0</v>
      </c>
    </row>
    <row r="975" customHeight="1" spans="1:3">
      <c r="A975" s="120">
        <v>2140136</v>
      </c>
      <c r="B975" s="120" t="s">
        <v>1448</v>
      </c>
      <c r="C975" s="96">
        <v>28</v>
      </c>
    </row>
    <row r="976" customHeight="1" spans="1:3">
      <c r="A976" s="120">
        <v>2140138</v>
      </c>
      <c r="B976" s="120" t="s">
        <v>1449</v>
      </c>
      <c r="C976" s="96">
        <v>0</v>
      </c>
    </row>
    <row r="977" customHeight="1" spans="1:3">
      <c r="A977" s="120">
        <v>2140199</v>
      </c>
      <c r="B977" s="120" t="s">
        <v>1450</v>
      </c>
      <c r="C977" s="96">
        <v>1392</v>
      </c>
    </row>
    <row r="978" customHeight="1" spans="1:3">
      <c r="A978" s="120">
        <v>21402</v>
      </c>
      <c r="B978" s="131" t="s">
        <v>1451</v>
      </c>
      <c r="C978" s="96">
        <f>SUM(C979:C987)</f>
        <v>60</v>
      </c>
    </row>
    <row r="979" customHeight="1" spans="1:3">
      <c r="A979" s="120">
        <v>2140201</v>
      </c>
      <c r="B979" s="120" t="s">
        <v>709</v>
      </c>
      <c r="C979" s="96">
        <v>18</v>
      </c>
    </row>
    <row r="980" customHeight="1" spans="1:3">
      <c r="A980" s="120">
        <v>2140202</v>
      </c>
      <c r="B980" s="120" t="s">
        <v>710</v>
      </c>
      <c r="C980" s="96">
        <v>26</v>
      </c>
    </row>
    <row r="981" customHeight="1" spans="1:3">
      <c r="A981" s="120">
        <v>2140203</v>
      </c>
      <c r="B981" s="120" t="s">
        <v>711</v>
      </c>
      <c r="C981" s="96">
        <v>0</v>
      </c>
    </row>
    <row r="982" customHeight="1" spans="1:3">
      <c r="A982" s="120">
        <v>2140204</v>
      </c>
      <c r="B982" s="120" t="s">
        <v>1452</v>
      </c>
      <c r="C982" s="96">
        <v>0</v>
      </c>
    </row>
    <row r="983" customHeight="1" spans="1:3">
      <c r="A983" s="120">
        <v>2140205</v>
      </c>
      <c r="B983" s="120" t="s">
        <v>1453</v>
      </c>
      <c r="C983" s="96">
        <v>0</v>
      </c>
    </row>
    <row r="984" customHeight="1" spans="1:3">
      <c r="A984" s="120">
        <v>2140206</v>
      </c>
      <c r="B984" s="120" t="s">
        <v>1454</v>
      </c>
      <c r="C984" s="96">
        <v>6</v>
      </c>
    </row>
    <row r="985" customHeight="1" spans="1:3">
      <c r="A985" s="120">
        <v>2140207</v>
      </c>
      <c r="B985" s="120" t="s">
        <v>1455</v>
      </c>
      <c r="C985" s="96">
        <v>0</v>
      </c>
    </row>
    <row r="986" customHeight="1" spans="1:3">
      <c r="A986" s="120">
        <v>2140208</v>
      </c>
      <c r="B986" s="120" t="s">
        <v>1456</v>
      </c>
      <c r="C986" s="96">
        <v>0</v>
      </c>
    </row>
    <row r="987" customHeight="1" spans="1:3">
      <c r="A987" s="120">
        <v>2140299</v>
      </c>
      <c r="B987" s="120" t="s">
        <v>1457</v>
      </c>
      <c r="C987" s="96">
        <v>10</v>
      </c>
    </row>
    <row r="988" customHeight="1" spans="1:3">
      <c r="A988" s="120">
        <v>21403</v>
      </c>
      <c r="B988" s="131" t="s">
        <v>1458</v>
      </c>
      <c r="C988" s="96">
        <f>SUM(C989:C997)</f>
        <v>0</v>
      </c>
    </row>
    <row r="989" customHeight="1" spans="1:3">
      <c r="A989" s="120">
        <v>2140301</v>
      </c>
      <c r="B989" s="120" t="s">
        <v>709</v>
      </c>
      <c r="C989" s="96">
        <v>0</v>
      </c>
    </row>
    <row r="990" customHeight="1" spans="1:3">
      <c r="A990" s="120">
        <v>2140302</v>
      </c>
      <c r="B990" s="120" t="s">
        <v>710</v>
      </c>
      <c r="C990" s="96">
        <v>0</v>
      </c>
    </row>
    <row r="991" customHeight="1" spans="1:3">
      <c r="A991" s="120">
        <v>2140303</v>
      </c>
      <c r="B991" s="120" t="s">
        <v>711</v>
      </c>
      <c r="C991" s="96">
        <v>0</v>
      </c>
    </row>
    <row r="992" customHeight="1" spans="1:3">
      <c r="A992" s="120">
        <v>2140304</v>
      </c>
      <c r="B992" s="120" t="s">
        <v>1459</v>
      </c>
      <c r="C992" s="96">
        <v>0</v>
      </c>
    </row>
    <row r="993" customHeight="1" spans="1:3">
      <c r="A993" s="120">
        <v>2140305</v>
      </c>
      <c r="B993" s="120" t="s">
        <v>1460</v>
      </c>
      <c r="C993" s="96">
        <v>0</v>
      </c>
    </row>
    <row r="994" customHeight="1" spans="1:3">
      <c r="A994" s="120">
        <v>2140306</v>
      </c>
      <c r="B994" s="120" t="s">
        <v>1461</v>
      </c>
      <c r="C994" s="96">
        <v>0</v>
      </c>
    </row>
    <row r="995" customHeight="1" spans="1:3">
      <c r="A995" s="120">
        <v>2140307</v>
      </c>
      <c r="B995" s="120" t="s">
        <v>1462</v>
      </c>
      <c r="C995" s="96">
        <v>0</v>
      </c>
    </row>
    <row r="996" customHeight="1" spans="1:3">
      <c r="A996" s="120">
        <v>2140308</v>
      </c>
      <c r="B996" s="120" t="s">
        <v>1463</v>
      </c>
      <c r="C996" s="96">
        <v>0</v>
      </c>
    </row>
    <row r="997" customHeight="1" spans="1:3">
      <c r="A997" s="120">
        <v>2140399</v>
      </c>
      <c r="B997" s="120" t="s">
        <v>1464</v>
      </c>
      <c r="C997" s="96">
        <v>0</v>
      </c>
    </row>
    <row r="998" customHeight="1" spans="1:3">
      <c r="A998" s="120">
        <v>21405</v>
      </c>
      <c r="B998" s="131" t="s">
        <v>1465</v>
      </c>
      <c r="C998" s="96">
        <f>SUM(C999:C1004)</f>
        <v>0</v>
      </c>
    </row>
    <row r="999" customHeight="1" spans="1:3">
      <c r="A999" s="120">
        <v>2140501</v>
      </c>
      <c r="B999" s="120" t="s">
        <v>709</v>
      </c>
      <c r="C999" s="96">
        <v>0</v>
      </c>
    </row>
    <row r="1000" customHeight="1" spans="1:3">
      <c r="A1000" s="120">
        <v>2140502</v>
      </c>
      <c r="B1000" s="120" t="s">
        <v>710</v>
      </c>
      <c r="C1000" s="96">
        <v>0</v>
      </c>
    </row>
    <row r="1001" customHeight="1" spans="1:3">
      <c r="A1001" s="120">
        <v>2140503</v>
      </c>
      <c r="B1001" s="120" t="s">
        <v>711</v>
      </c>
      <c r="C1001" s="96">
        <v>0</v>
      </c>
    </row>
    <row r="1002" customHeight="1" spans="1:3">
      <c r="A1002" s="120">
        <v>2140504</v>
      </c>
      <c r="B1002" s="120" t="s">
        <v>1456</v>
      </c>
      <c r="C1002" s="96">
        <v>0</v>
      </c>
    </row>
    <row r="1003" customHeight="1" spans="1:3">
      <c r="A1003" s="120">
        <v>2140505</v>
      </c>
      <c r="B1003" s="120" t="s">
        <v>1466</v>
      </c>
      <c r="C1003" s="96">
        <v>0</v>
      </c>
    </row>
    <row r="1004" customHeight="1" spans="1:3">
      <c r="A1004" s="120">
        <v>2140599</v>
      </c>
      <c r="B1004" s="120" t="s">
        <v>1467</v>
      </c>
      <c r="C1004" s="96">
        <v>0</v>
      </c>
    </row>
    <row r="1005" customHeight="1" spans="1:3">
      <c r="A1005" s="120">
        <v>21406</v>
      </c>
      <c r="B1005" s="131" t="s">
        <v>1468</v>
      </c>
      <c r="C1005" s="96">
        <f>SUM(C1006:C1009)</f>
        <v>6546</v>
      </c>
    </row>
    <row r="1006" customHeight="1" spans="1:3">
      <c r="A1006" s="120">
        <v>2140601</v>
      </c>
      <c r="B1006" s="120" t="s">
        <v>1469</v>
      </c>
      <c r="C1006" s="96">
        <v>5012</v>
      </c>
    </row>
    <row r="1007" customHeight="1" spans="1:3">
      <c r="A1007" s="120">
        <v>2140602</v>
      </c>
      <c r="B1007" s="120" t="s">
        <v>1470</v>
      </c>
      <c r="C1007" s="96">
        <v>1534</v>
      </c>
    </row>
    <row r="1008" customHeight="1" spans="1:3">
      <c r="A1008" s="120">
        <v>2140603</v>
      </c>
      <c r="B1008" s="120" t="s">
        <v>1471</v>
      </c>
      <c r="C1008" s="96">
        <v>0</v>
      </c>
    </row>
    <row r="1009" customHeight="1" spans="1:3">
      <c r="A1009" s="120">
        <v>2140699</v>
      </c>
      <c r="B1009" s="120" t="s">
        <v>1472</v>
      </c>
      <c r="C1009" s="96">
        <v>0</v>
      </c>
    </row>
    <row r="1010" customHeight="1" spans="1:3">
      <c r="A1010" s="120">
        <v>21499</v>
      </c>
      <c r="B1010" s="131" t="s">
        <v>1473</v>
      </c>
      <c r="C1010" s="96">
        <f>SUM(C1011:C1012)</f>
        <v>622</v>
      </c>
    </row>
    <row r="1011" customHeight="1" spans="1:3">
      <c r="A1011" s="120">
        <v>2149901</v>
      </c>
      <c r="B1011" s="120" t="s">
        <v>1474</v>
      </c>
      <c r="C1011" s="96">
        <v>180</v>
      </c>
    </row>
    <row r="1012" customHeight="1" spans="1:3">
      <c r="A1012" s="120">
        <v>2149999</v>
      </c>
      <c r="B1012" s="120" t="s">
        <v>1475</v>
      </c>
      <c r="C1012" s="96">
        <v>442</v>
      </c>
    </row>
    <row r="1013" customHeight="1" spans="1:3">
      <c r="A1013" s="120">
        <v>215</v>
      </c>
      <c r="B1013" s="131" t="s">
        <v>1476</v>
      </c>
      <c r="C1013" s="96">
        <f>SUM(C1014,C1024,C1040,C1045,C1056,C1063,C1071)</f>
        <v>1053</v>
      </c>
    </row>
    <row r="1014" customHeight="1" spans="1:3">
      <c r="A1014" s="120">
        <v>21501</v>
      </c>
      <c r="B1014" s="131" t="s">
        <v>1477</v>
      </c>
      <c r="C1014" s="96">
        <f>SUM(C1015:C1023)</f>
        <v>3</v>
      </c>
    </row>
    <row r="1015" customHeight="1" spans="1:3">
      <c r="A1015" s="120">
        <v>2150101</v>
      </c>
      <c r="B1015" s="120" t="s">
        <v>709</v>
      </c>
      <c r="C1015" s="96">
        <v>3</v>
      </c>
    </row>
    <row r="1016" customHeight="1" spans="1:3">
      <c r="A1016" s="120">
        <v>2150102</v>
      </c>
      <c r="B1016" s="120" t="s">
        <v>710</v>
      </c>
      <c r="C1016" s="96">
        <v>0</v>
      </c>
    </row>
    <row r="1017" customHeight="1" spans="1:3">
      <c r="A1017" s="120">
        <v>2150103</v>
      </c>
      <c r="B1017" s="120" t="s">
        <v>711</v>
      </c>
      <c r="C1017" s="96">
        <v>0</v>
      </c>
    </row>
    <row r="1018" customHeight="1" spans="1:3">
      <c r="A1018" s="120">
        <v>2150104</v>
      </c>
      <c r="B1018" s="120" t="s">
        <v>1478</v>
      </c>
      <c r="C1018" s="96">
        <v>0</v>
      </c>
    </row>
    <row r="1019" customHeight="1" spans="1:3">
      <c r="A1019" s="120">
        <v>2150105</v>
      </c>
      <c r="B1019" s="120" t="s">
        <v>1479</v>
      </c>
      <c r="C1019" s="96">
        <v>0</v>
      </c>
    </row>
    <row r="1020" customHeight="1" spans="1:3">
      <c r="A1020" s="120">
        <v>2150106</v>
      </c>
      <c r="B1020" s="120" t="s">
        <v>1480</v>
      </c>
      <c r="C1020" s="96">
        <v>0</v>
      </c>
    </row>
    <row r="1021" customHeight="1" spans="1:3">
      <c r="A1021" s="120">
        <v>2150107</v>
      </c>
      <c r="B1021" s="120" t="s">
        <v>1481</v>
      </c>
      <c r="C1021" s="96">
        <v>0</v>
      </c>
    </row>
    <row r="1022" customHeight="1" spans="1:3">
      <c r="A1022" s="120">
        <v>2150108</v>
      </c>
      <c r="B1022" s="120" t="s">
        <v>1482</v>
      </c>
      <c r="C1022" s="96">
        <v>0</v>
      </c>
    </row>
    <row r="1023" customHeight="1" spans="1:3">
      <c r="A1023" s="120">
        <v>2150199</v>
      </c>
      <c r="B1023" s="120" t="s">
        <v>1483</v>
      </c>
      <c r="C1023" s="96">
        <v>0</v>
      </c>
    </row>
    <row r="1024" customHeight="1" spans="1:3">
      <c r="A1024" s="120">
        <v>21502</v>
      </c>
      <c r="B1024" s="131" t="s">
        <v>1484</v>
      </c>
      <c r="C1024" s="96">
        <f>SUM(C1025:C1039)</f>
        <v>270</v>
      </c>
    </row>
    <row r="1025" customHeight="1" spans="1:3">
      <c r="A1025" s="120">
        <v>2150201</v>
      </c>
      <c r="B1025" s="120" t="s">
        <v>709</v>
      </c>
      <c r="C1025" s="96">
        <v>0</v>
      </c>
    </row>
    <row r="1026" customHeight="1" spans="1:3">
      <c r="A1026" s="120">
        <v>2150202</v>
      </c>
      <c r="B1026" s="120" t="s">
        <v>710</v>
      </c>
      <c r="C1026" s="96">
        <v>0</v>
      </c>
    </row>
    <row r="1027" customHeight="1" spans="1:3">
      <c r="A1027" s="120">
        <v>2150203</v>
      </c>
      <c r="B1027" s="120" t="s">
        <v>711</v>
      </c>
      <c r="C1027" s="96">
        <v>0</v>
      </c>
    </row>
    <row r="1028" customHeight="1" spans="1:3">
      <c r="A1028" s="120">
        <v>2150204</v>
      </c>
      <c r="B1028" s="120" t="s">
        <v>1485</v>
      </c>
      <c r="C1028" s="96">
        <v>0</v>
      </c>
    </row>
    <row r="1029" customHeight="1" spans="1:3">
      <c r="A1029" s="120">
        <v>2150205</v>
      </c>
      <c r="B1029" s="120" t="s">
        <v>1486</v>
      </c>
      <c r="C1029" s="96">
        <v>0</v>
      </c>
    </row>
    <row r="1030" customHeight="1" spans="1:3">
      <c r="A1030" s="120">
        <v>2150206</v>
      </c>
      <c r="B1030" s="120" t="s">
        <v>1487</v>
      </c>
      <c r="C1030" s="96">
        <v>0</v>
      </c>
    </row>
    <row r="1031" customHeight="1" spans="1:3">
      <c r="A1031" s="120">
        <v>2150207</v>
      </c>
      <c r="B1031" s="120" t="s">
        <v>1488</v>
      </c>
      <c r="C1031" s="96">
        <v>0</v>
      </c>
    </row>
    <row r="1032" customHeight="1" spans="1:3">
      <c r="A1032" s="120">
        <v>2150208</v>
      </c>
      <c r="B1032" s="120" t="s">
        <v>1489</v>
      </c>
      <c r="C1032" s="96">
        <v>0</v>
      </c>
    </row>
    <row r="1033" customHeight="1" spans="1:3">
      <c r="A1033" s="120">
        <v>2150209</v>
      </c>
      <c r="B1033" s="120" t="s">
        <v>1490</v>
      </c>
      <c r="C1033" s="96">
        <v>0</v>
      </c>
    </row>
    <row r="1034" customHeight="1" spans="1:3">
      <c r="A1034" s="120">
        <v>2150210</v>
      </c>
      <c r="B1034" s="120" t="s">
        <v>1491</v>
      </c>
      <c r="C1034" s="96">
        <v>0</v>
      </c>
    </row>
    <row r="1035" customHeight="1" spans="1:3">
      <c r="A1035" s="120">
        <v>2150212</v>
      </c>
      <c r="B1035" s="120" t="s">
        <v>1492</v>
      </c>
      <c r="C1035" s="96">
        <v>0</v>
      </c>
    </row>
    <row r="1036" customHeight="1" spans="1:3">
      <c r="A1036" s="120">
        <v>2150213</v>
      </c>
      <c r="B1036" s="120" t="s">
        <v>1493</v>
      </c>
      <c r="C1036" s="96">
        <v>0</v>
      </c>
    </row>
    <row r="1037" customHeight="1" spans="1:3">
      <c r="A1037" s="120">
        <v>2150214</v>
      </c>
      <c r="B1037" s="120" t="s">
        <v>1494</v>
      </c>
      <c r="C1037" s="96">
        <v>0</v>
      </c>
    </row>
    <row r="1038" customHeight="1" spans="1:3">
      <c r="A1038" s="120">
        <v>2150215</v>
      </c>
      <c r="B1038" s="120" t="s">
        <v>1495</v>
      </c>
      <c r="C1038" s="96">
        <v>0</v>
      </c>
    </row>
    <row r="1039" customHeight="1" spans="1:3">
      <c r="A1039" s="120">
        <v>2150299</v>
      </c>
      <c r="B1039" s="120" t="s">
        <v>1496</v>
      </c>
      <c r="C1039" s="96">
        <v>270</v>
      </c>
    </row>
    <row r="1040" customHeight="1" spans="1:3">
      <c r="A1040" s="120">
        <v>21503</v>
      </c>
      <c r="B1040" s="131" t="s">
        <v>1497</v>
      </c>
      <c r="C1040" s="96">
        <f>SUM(C1041:C1044)</f>
        <v>0</v>
      </c>
    </row>
    <row r="1041" customHeight="1" spans="1:3">
      <c r="A1041" s="120">
        <v>2150301</v>
      </c>
      <c r="B1041" s="120" t="s">
        <v>709</v>
      </c>
      <c r="C1041" s="96">
        <v>0</v>
      </c>
    </row>
    <row r="1042" customHeight="1" spans="1:3">
      <c r="A1042" s="120">
        <v>2150302</v>
      </c>
      <c r="B1042" s="120" t="s">
        <v>710</v>
      </c>
      <c r="C1042" s="96">
        <v>0</v>
      </c>
    </row>
    <row r="1043" customHeight="1" spans="1:3">
      <c r="A1043" s="120">
        <v>2150303</v>
      </c>
      <c r="B1043" s="120" t="s">
        <v>711</v>
      </c>
      <c r="C1043" s="96">
        <v>0</v>
      </c>
    </row>
    <row r="1044" customHeight="1" spans="1:3">
      <c r="A1044" s="120">
        <v>2150399</v>
      </c>
      <c r="B1044" s="120" t="s">
        <v>1498</v>
      </c>
      <c r="C1044" s="96">
        <v>0</v>
      </c>
    </row>
    <row r="1045" customHeight="1" spans="1:3">
      <c r="A1045" s="120">
        <v>21505</v>
      </c>
      <c r="B1045" s="131" t="s">
        <v>1499</v>
      </c>
      <c r="C1045" s="96">
        <f>SUM(C1046:C1055)</f>
        <v>461</v>
      </c>
    </row>
    <row r="1046" customHeight="1" spans="1:3">
      <c r="A1046" s="120">
        <v>2150501</v>
      </c>
      <c r="B1046" s="120" t="s">
        <v>709</v>
      </c>
      <c r="C1046" s="96">
        <v>420</v>
      </c>
    </row>
    <row r="1047" customHeight="1" spans="1:3">
      <c r="A1047" s="120">
        <v>2150502</v>
      </c>
      <c r="B1047" s="120" t="s">
        <v>710</v>
      </c>
      <c r="C1047" s="96">
        <v>41</v>
      </c>
    </row>
    <row r="1048" customHeight="1" spans="1:3">
      <c r="A1048" s="120">
        <v>2150503</v>
      </c>
      <c r="B1048" s="120" t="s">
        <v>711</v>
      </c>
      <c r="C1048" s="96">
        <v>0</v>
      </c>
    </row>
    <row r="1049" customHeight="1" spans="1:3">
      <c r="A1049" s="120">
        <v>2150505</v>
      </c>
      <c r="B1049" s="120" t="s">
        <v>1500</v>
      </c>
      <c r="C1049" s="96">
        <v>0</v>
      </c>
    </row>
    <row r="1050" customHeight="1" spans="1:3">
      <c r="A1050" s="120">
        <v>2150507</v>
      </c>
      <c r="B1050" s="120" t="s">
        <v>1501</v>
      </c>
      <c r="C1050" s="96">
        <v>0</v>
      </c>
    </row>
    <row r="1051" customHeight="1" spans="1:3">
      <c r="A1051" s="120">
        <v>2150508</v>
      </c>
      <c r="B1051" s="120" t="s">
        <v>1502</v>
      </c>
      <c r="C1051" s="96">
        <v>0</v>
      </c>
    </row>
    <row r="1052" customHeight="1" spans="1:3">
      <c r="A1052" s="120">
        <v>2150516</v>
      </c>
      <c r="B1052" s="120" t="s">
        <v>1503</v>
      </c>
      <c r="C1052" s="96">
        <v>0</v>
      </c>
    </row>
    <row r="1053" customHeight="1" spans="1:3">
      <c r="A1053" s="120">
        <v>2150517</v>
      </c>
      <c r="B1053" s="120" t="s">
        <v>1504</v>
      </c>
      <c r="C1053" s="96">
        <v>0</v>
      </c>
    </row>
    <row r="1054" customHeight="1" spans="1:3">
      <c r="A1054" s="120">
        <v>2150550</v>
      </c>
      <c r="B1054" s="120" t="s">
        <v>718</v>
      </c>
      <c r="C1054" s="96">
        <v>0</v>
      </c>
    </row>
    <row r="1055" customHeight="1" spans="1:3">
      <c r="A1055" s="120">
        <v>2150599</v>
      </c>
      <c r="B1055" s="120" t="s">
        <v>1505</v>
      </c>
      <c r="C1055" s="96">
        <v>0</v>
      </c>
    </row>
    <row r="1056" customHeight="1" spans="1:3">
      <c r="A1056" s="120">
        <v>21507</v>
      </c>
      <c r="B1056" s="131" t="s">
        <v>1506</v>
      </c>
      <c r="C1056" s="96">
        <f>SUM(C1057:C1062)</f>
        <v>0</v>
      </c>
    </row>
    <row r="1057" customHeight="1" spans="1:3">
      <c r="A1057" s="120">
        <v>2150701</v>
      </c>
      <c r="B1057" s="120" t="s">
        <v>709</v>
      </c>
      <c r="C1057" s="96">
        <v>0</v>
      </c>
    </row>
    <row r="1058" customHeight="1" spans="1:3">
      <c r="A1058" s="120">
        <v>2150702</v>
      </c>
      <c r="B1058" s="120" t="s">
        <v>710</v>
      </c>
      <c r="C1058" s="96">
        <v>0</v>
      </c>
    </row>
    <row r="1059" customHeight="1" spans="1:3">
      <c r="A1059" s="120">
        <v>2150703</v>
      </c>
      <c r="B1059" s="120" t="s">
        <v>711</v>
      </c>
      <c r="C1059" s="96">
        <v>0</v>
      </c>
    </row>
    <row r="1060" customHeight="1" spans="1:3">
      <c r="A1060" s="120">
        <v>2150704</v>
      </c>
      <c r="B1060" s="120" t="s">
        <v>1507</v>
      </c>
      <c r="C1060" s="96">
        <v>0</v>
      </c>
    </row>
    <row r="1061" customHeight="1" spans="1:3">
      <c r="A1061" s="120">
        <v>2150705</v>
      </c>
      <c r="B1061" s="120" t="s">
        <v>1508</v>
      </c>
      <c r="C1061" s="96">
        <v>0</v>
      </c>
    </row>
    <row r="1062" customHeight="1" spans="1:3">
      <c r="A1062" s="120">
        <v>2150799</v>
      </c>
      <c r="B1062" s="120" t="s">
        <v>1509</v>
      </c>
      <c r="C1062" s="96">
        <v>0</v>
      </c>
    </row>
    <row r="1063" customHeight="1" spans="1:3">
      <c r="A1063" s="120">
        <v>21508</v>
      </c>
      <c r="B1063" s="131" t="s">
        <v>1510</v>
      </c>
      <c r="C1063" s="96">
        <f>SUM(C1064:C1070)</f>
        <v>302</v>
      </c>
    </row>
    <row r="1064" customHeight="1" spans="1:3">
      <c r="A1064" s="120">
        <v>2150801</v>
      </c>
      <c r="B1064" s="120" t="s">
        <v>709</v>
      </c>
      <c r="C1064" s="96">
        <v>0</v>
      </c>
    </row>
    <row r="1065" customHeight="1" spans="1:3">
      <c r="A1065" s="120">
        <v>2150802</v>
      </c>
      <c r="B1065" s="120" t="s">
        <v>710</v>
      </c>
      <c r="C1065" s="96">
        <v>10</v>
      </c>
    </row>
    <row r="1066" customHeight="1" spans="1:3">
      <c r="A1066" s="120">
        <v>2150803</v>
      </c>
      <c r="B1066" s="120" t="s">
        <v>711</v>
      </c>
      <c r="C1066" s="96">
        <v>0</v>
      </c>
    </row>
    <row r="1067" customHeight="1" spans="1:3">
      <c r="A1067" s="120">
        <v>2150804</v>
      </c>
      <c r="B1067" s="120" t="s">
        <v>1511</v>
      </c>
      <c r="C1067" s="96">
        <v>0</v>
      </c>
    </row>
    <row r="1068" customHeight="1" spans="1:3">
      <c r="A1068" s="120">
        <v>2150805</v>
      </c>
      <c r="B1068" s="120" t="s">
        <v>1512</v>
      </c>
      <c r="C1068" s="96">
        <v>0</v>
      </c>
    </row>
    <row r="1069" customHeight="1" spans="1:3">
      <c r="A1069" s="120">
        <v>2150806</v>
      </c>
      <c r="B1069" s="120" t="s">
        <v>1513</v>
      </c>
      <c r="C1069" s="96">
        <v>0</v>
      </c>
    </row>
    <row r="1070" customHeight="1" spans="1:3">
      <c r="A1070" s="120">
        <v>2150899</v>
      </c>
      <c r="B1070" s="120" t="s">
        <v>1514</v>
      </c>
      <c r="C1070" s="96">
        <v>292</v>
      </c>
    </row>
    <row r="1071" customHeight="1" spans="1:3">
      <c r="A1071" s="120">
        <v>21599</v>
      </c>
      <c r="B1071" s="131" t="s">
        <v>1515</v>
      </c>
      <c r="C1071" s="96">
        <f>SUM(C1072:C1076)</f>
        <v>17</v>
      </c>
    </row>
    <row r="1072" customHeight="1" spans="1:3">
      <c r="A1072" s="120">
        <v>2159901</v>
      </c>
      <c r="B1072" s="120" t="s">
        <v>1516</v>
      </c>
      <c r="C1072" s="96">
        <v>0</v>
      </c>
    </row>
    <row r="1073" customHeight="1" spans="1:3">
      <c r="A1073" s="120">
        <v>2159904</v>
      </c>
      <c r="B1073" s="120" t="s">
        <v>1517</v>
      </c>
      <c r="C1073" s="96">
        <v>0</v>
      </c>
    </row>
    <row r="1074" customHeight="1" spans="1:3">
      <c r="A1074" s="120">
        <v>2159905</v>
      </c>
      <c r="B1074" s="120" t="s">
        <v>1518</v>
      </c>
      <c r="C1074" s="96">
        <v>0</v>
      </c>
    </row>
    <row r="1075" customHeight="1" spans="1:3">
      <c r="A1075" s="120">
        <v>2159906</v>
      </c>
      <c r="B1075" s="120" t="s">
        <v>1519</v>
      </c>
      <c r="C1075" s="96">
        <v>0</v>
      </c>
    </row>
    <row r="1076" customHeight="1" spans="1:3">
      <c r="A1076" s="120">
        <v>2159999</v>
      </c>
      <c r="B1076" s="120" t="s">
        <v>1520</v>
      </c>
      <c r="C1076" s="96">
        <v>17</v>
      </c>
    </row>
    <row r="1077" customHeight="1" spans="1:3">
      <c r="A1077" s="120">
        <v>216</v>
      </c>
      <c r="B1077" s="131" t="s">
        <v>1521</v>
      </c>
      <c r="C1077" s="96">
        <f>SUM(C1078,C1088,C1094)</f>
        <v>1825</v>
      </c>
    </row>
    <row r="1078" customHeight="1" spans="1:3">
      <c r="A1078" s="120">
        <v>21602</v>
      </c>
      <c r="B1078" s="131" t="s">
        <v>1522</v>
      </c>
      <c r="C1078" s="96">
        <f>SUM(C1079:C1087)</f>
        <v>1458</v>
      </c>
    </row>
    <row r="1079" customHeight="1" spans="1:3">
      <c r="A1079" s="120">
        <v>2160201</v>
      </c>
      <c r="B1079" s="120" t="s">
        <v>709</v>
      </c>
      <c r="C1079" s="96">
        <v>696</v>
      </c>
    </row>
    <row r="1080" customHeight="1" spans="1:3">
      <c r="A1080" s="120">
        <v>2160202</v>
      </c>
      <c r="B1080" s="120" t="s">
        <v>710</v>
      </c>
      <c r="C1080" s="96">
        <v>253</v>
      </c>
    </row>
    <row r="1081" customHeight="1" spans="1:3">
      <c r="A1081" s="120">
        <v>2160203</v>
      </c>
      <c r="B1081" s="120" t="s">
        <v>711</v>
      </c>
      <c r="C1081" s="96">
        <v>0</v>
      </c>
    </row>
    <row r="1082" customHeight="1" spans="1:3">
      <c r="A1082" s="120">
        <v>2160216</v>
      </c>
      <c r="B1082" s="120" t="s">
        <v>1523</v>
      </c>
      <c r="C1082" s="96">
        <v>0</v>
      </c>
    </row>
    <row r="1083" customHeight="1" spans="1:3">
      <c r="A1083" s="120">
        <v>2160217</v>
      </c>
      <c r="B1083" s="120" t="s">
        <v>1524</v>
      </c>
      <c r="C1083" s="96">
        <v>0</v>
      </c>
    </row>
    <row r="1084" customHeight="1" spans="1:3">
      <c r="A1084" s="120">
        <v>2160218</v>
      </c>
      <c r="B1084" s="120" t="s">
        <v>1525</v>
      </c>
      <c r="C1084" s="96">
        <v>0</v>
      </c>
    </row>
    <row r="1085" customHeight="1" spans="1:3">
      <c r="A1085" s="120">
        <v>2160219</v>
      </c>
      <c r="B1085" s="120" t="s">
        <v>1526</v>
      </c>
      <c r="C1085" s="96">
        <v>100</v>
      </c>
    </row>
    <row r="1086" customHeight="1" spans="1:3">
      <c r="A1086" s="120">
        <v>2160250</v>
      </c>
      <c r="B1086" s="120" t="s">
        <v>718</v>
      </c>
      <c r="C1086" s="96">
        <v>346</v>
      </c>
    </row>
    <row r="1087" customHeight="1" spans="1:3">
      <c r="A1087" s="120">
        <v>2160299</v>
      </c>
      <c r="B1087" s="120" t="s">
        <v>1527</v>
      </c>
      <c r="C1087" s="96">
        <v>63</v>
      </c>
    </row>
    <row r="1088" customHeight="1" spans="1:3">
      <c r="A1088" s="120">
        <v>21606</v>
      </c>
      <c r="B1088" s="131" t="s">
        <v>1528</v>
      </c>
      <c r="C1088" s="96">
        <f>SUM(C1089:C1093)</f>
        <v>9</v>
      </c>
    </row>
    <row r="1089" customHeight="1" spans="1:3">
      <c r="A1089" s="120">
        <v>2160601</v>
      </c>
      <c r="B1089" s="120" t="s">
        <v>709</v>
      </c>
      <c r="C1089" s="96">
        <v>0</v>
      </c>
    </row>
    <row r="1090" customHeight="1" spans="1:3">
      <c r="A1090" s="120">
        <v>2160602</v>
      </c>
      <c r="B1090" s="120" t="s">
        <v>710</v>
      </c>
      <c r="C1090" s="96">
        <v>0</v>
      </c>
    </row>
    <row r="1091" customHeight="1" spans="1:3">
      <c r="A1091" s="120">
        <v>2160603</v>
      </c>
      <c r="B1091" s="120" t="s">
        <v>711</v>
      </c>
      <c r="C1091" s="96">
        <v>0</v>
      </c>
    </row>
    <row r="1092" customHeight="1" spans="1:3">
      <c r="A1092" s="120">
        <v>2160607</v>
      </c>
      <c r="B1092" s="120" t="s">
        <v>1529</v>
      </c>
      <c r="C1092" s="96">
        <v>0</v>
      </c>
    </row>
    <row r="1093" customHeight="1" spans="1:3">
      <c r="A1093" s="120">
        <v>2160699</v>
      </c>
      <c r="B1093" s="120" t="s">
        <v>1530</v>
      </c>
      <c r="C1093" s="96">
        <v>9</v>
      </c>
    </row>
    <row r="1094" customHeight="1" spans="1:3">
      <c r="A1094" s="120">
        <v>21699</v>
      </c>
      <c r="B1094" s="131" t="s">
        <v>1531</v>
      </c>
      <c r="C1094" s="96">
        <f>SUM(C1095:C1096)</f>
        <v>358</v>
      </c>
    </row>
    <row r="1095" customHeight="1" spans="1:3">
      <c r="A1095" s="120">
        <v>2169901</v>
      </c>
      <c r="B1095" s="120" t="s">
        <v>1532</v>
      </c>
      <c r="C1095" s="96">
        <v>0</v>
      </c>
    </row>
    <row r="1096" customHeight="1" spans="1:3">
      <c r="A1096" s="120">
        <v>2169999</v>
      </c>
      <c r="B1096" s="120" t="s">
        <v>1533</v>
      </c>
      <c r="C1096" s="96">
        <v>358</v>
      </c>
    </row>
    <row r="1097" customHeight="1" spans="1:3">
      <c r="A1097" s="120">
        <v>217</v>
      </c>
      <c r="B1097" s="131" t="s">
        <v>1534</v>
      </c>
      <c r="C1097" s="96">
        <f>SUM(C1098,C1105,C1115,C1121,C1124)</f>
        <v>0</v>
      </c>
    </row>
    <row r="1098" customHeight="1" spans="1:3">
      <c r="A1098" s="120">
        <v>21701</v>
      </c>
      <c r="B1098" s="131" t="s">
        <v>1535</v>
      </c>
      <c r="C1098" s="96">
        <f>SUM(C1099:C1104)</f>
        <v>0</v>
      </c>
    </row>
    <row r="1099" customHeight="1" spans="1:3">
      <c r="A1099" s="120">
        <v>2170101</v>
      </c>
      <c r="B1099" s="120" t="s">
        <v>709</v>
      </c>
      <c r="C1099" s="96">
        <v>0</v>
      </c>
    </row>
    <row r="1100" customHeight="1" spans="1:3">
      <c r="A1100" s="120">
        <v>2170102</v>
      </c>
      <c r="B1100" s="120" t="s">
        <v>710</v>
      </c>
      <c r="C1100" s="96">
        <v>0</v>
      </c>
    </row>
    <row r="1101" customHeight="1" spans="1:3">
      <c r="A1101" s="120">
        <v>2170103</v>
      </c>
      <c r="B1101" s="120" t="s">
        <v>711</v>
      </c>
      <c r="C1101" s="96">
        <v>0</v>
      </c>
    </row>
    <row r="1102" customHeight="1" spans="1:3">
      <c r="A1102" s="120">
        <v>2170104</v>
      </c>
      <c r="B1102" s="120" t="s">
        <v>1536</v>
      </c>
      <c r="C1102" s="96">
        <v>0</v>
      </c>
    </row>
    <row r="1103" customHeight="1" spans="1:3">
      <c r="A1103" s="120">
        <v>2170150</v>
      </c>
      <c r="B1103" s="120" t="s">
        <v>718</v>
      </c>
      <c r="C1103" s="96">
        <v>0</v>
      </c>
    </row>
    <row r="1104" customHeight="1" spans="1:3">
      <c r="A1104" s="120">
        <v>2170199</v>
      </c>
      <c r="B1104" s="120" t="s">
        <v>1537</v>
      </c>
      <c r="C1104" s="96">
        <v>0</v>
      </c>
    </row>
    <row r="1105" customHeight="1" spans="1:3">
      <c r="A1105" s="120">
        <v>21702</v>
      </c>
      <c r="B1105" s="131" t="s">
        <v>1538</v>
      </c>
      <c r="C1105" s="96">
        <f>SUM(C1106:C1114)</f>
        <v>0</v>
      </c>
    </row>
    <row r="1106" customHeight="1" spans="1:3">
      <c r="A1106" s="120">
        <v>2170201</v>
      </c>
      <c r="B1106" s="120" t="s">
        <v>1539</v>
      </c>
      <c r="C1106" s="96">
        <v>0</v>
      </c>
    </row>
    <row r="1107" customHeight="1" spans="1:3">
      <c r="A1107" s="120">
        <v>2170202</v>
      </c>
      <c r="B1107" s="120" t="s">
        <v>1540</v>
      </c>
      <c r="C1107" s="96">
        <v>0</v>
      </c>
    </row>
    <row r="1108" customHeight="1" spans="1:3">
      <c r="A1108" s="120">
        <v>2170203</v>
      </c>
      <c r="B1108" s="120" t="s">
        <v>1541</v>
      </c>
      <c r="C1108" s="96">
        <v>0</v>
      </c>
    </row>
    <row r="1109" customHeight="1" spans="1:3">
      <c r="A1109" s="120">
        <v>2170204</v>
      </c>
      <c r="B1109" s="120" t="s">
        <v>1542</v>
      </c>
      <c r="C1109" s="96">
        <v>0</v>
      </c>
    </row>
    <row r="1110" customHeight="1" spans="1:3">
      <c r="A1110" s="120">
        <v>2170205</v>
      </c>
      <c r="B1110" s="120" t="s">
        <v>1543</v>
      </c>
      <c r="C1110" s="96">
        <v>0</v>
      </c>
    </row>
    <row r="1111" customHeight="1" spans="1:3">
      <c r="A1111" s="120">
        <v>2170206</v>
      </c>
      <c r="B1111" s="120" t="s">
        <v>1544</v>
      </c>
      <c r="C1111" s="96">
        <v>0</v>
      </c>
    </row>
    <row r="1112" customHeight="1" spans="1:3">
      <c r="A1112" s="120">
        <v>2170207</v>
      </c>
      <c r="B1112" s="120" t="s">
        <v>1545</v>
      </c>
      <c r="C1112" s="96">
        <v>0</v>
      </c>
    </row>
    <row r="1113" customHeight="1" spans="1:3">
      <c r="A1113" s="120">
        <v>2170208</v>
      </c>
      <c r="B1113" s="120" t="s">
        <v>1546</v>
      </c>
      <c r="C1113" s="96">
        <v>0</v>
      </c>
    </row>
    <row r="1114" customHeight="1" spans="1:3">
      <c r="A1114" s="120">
        <v>2170299</v>
      </c>
      <c r="B1114" s="120" t="s">
        <v>1547</v>
      </c>
      <c r="C1114" s="96">
        <v>0</v>
      </c>
    </row>
    <row r="1115" customHeight="1" spans="1:3">
      <c r="A1115" s="120">
        <v>21703</v>
      </c>
      <c r="B1115" s="131" t="s">
        <v>1548</v>
      </c>
      <c r="C1115" s="96">
        <f>SUM(C1116:C1120)</f>
        <v>0</v>
      </c>
    </row>
    <row r="1116" customHeight="1" spans="1:3">
      <c r="A1116" s="120">
        <v>2170301</v>
      </c>
      <c r="B1116" s="120" t="s">
        <v>1549</v>
      </c>
      <c r="C1116" s="96">
        <v>0</v>
      </c>
    </row>
    <row r="1117" customHeight="1" spans="1:3">
      <c r="A1117" s="120">
        <v>2170302</v>
      </c>
      <c r="B1117" s="120" t="s">
        <v>1550</v>
      </c>
      <c r="C1117" s="96">
        <v>0</v>
      </c>
    </row>
    <row r="1118" customHeight="1" spans="1:3">
      <c r="A1118" s="120">
        <v>2170303</v>
      </c>
      <c r="B1118" s="120" t="s">
        <v>1551</v>
      </c>
      <c r="C1118" s="96">
        <v>0</v>
      </c>
    </row>
    <row r="1119" customHeight="1" spans="1:3">
      <c r="A1119" s="120">
        <v>2170304</v>
      </c>
      <c r="B1119" s="120" t="s">
        <v>1552</v>
      </c>
      <c r="C1119" s="96">
        <v>0</v>
      </c>
    </row>
    <row r="1120" customHeight="1" spans="1:3">
      <c r="A1120" s="120">
        <v>2170399</v>
      </c>
      <c r="B1120" s="120" t="s">
        <v>1553</v>
      </c>
      <c r="C1120" s="96">
        <v>0</v>
      </c>
    </row>
    <row r="1121" customHeight="1" spans="1:3">
      <c r="A1121" s="120">
        <v>21704</v>
      </c>
      <c r="B1121" s="131" t="s">
        <v>1554</v>
      </c>
      <c r="C1121" s="96">
        <f>SUM(C1122:C1123)</f>
        <v>0</v>
      </c>
    </row>
    <row r="1122" customHeight="1" spans="1:3">
      <c r="A1122" s="120">
        <v>2170401</v>
      </c>
      <c r="B1122" s="120" t="s">
        <v>1555</v>
      </c>
      <c r="C1122" s="96">
        <v>0</v>
      </c>
    </row>
    <row r="1123" customHeight="1" spans="1:3">
      <c r="A1123" s="120">
        <v>2170499</v>
      </c>
      <c r="B1123" s="120" t="s">
        <v>1556</v>
      </c>
      <c r="C1123" s="96">
        <v>0</v>
      </c>
    </row>
    <row r="1124" customHeight="1" spans="1:3">
      <c r="A1124" s="120">
        <v>21799</v>
      </c>
      <c r="B1124" s="131" t="s">
        <v>1557</v>
      </c>
      <c r="C1124" s="96">
        <f>SUM(C1125:C1126)</f>
        <v>0</v>
      </c>
    </row>
    <row r="1125" customHeight="1" spans="1:3">
      <c r="A1125" s="120">
        <v>2179902</v>
      </c>
      <c r="B1125" s="120" t="s">
        <v>1558</v>
      </c>
      <c r="C1125" s="96">
        <v>0</v>
      </c>
    </row>
    <row r="1126" customHeight="1" spans="1:3">
      <c r="A1126" s="120">
        <v>2179999</v>
      </c>
      <c r="B1126" s="120" t="s">
        <v>1559</v>
      </c>
      <c r="C1126" s="96">
        <v>0</v>
      </c>
    </row>
    <row r="1127" customHeight="1" spans="1:3">
      <c r="A1127" s="120">
        <v>219</v>
      </c>
      <c r="B1127" s="131" t="s">
        <v>1560</v>
      </c>
      <c r="C1127" s="96">
        <f>SUM(C1128:C1136)</f>
        <v>0</v>
      </c>
    </row>
    <row r="1128" customHeight="1" spans="1:3">
      <c r="A1128" s="120">
        <v>21901</v>
      </c>
      <c r="B1128" s="131" t="s">
        <v>1561</v>
      </c>
      <c r="C1128" s="96">
        <v>0</v>
      </c>
    </row>
    <row r="1129" customHeight="1" spans="1:3">
      <c r="A1129" s="120">
        <v>21902</v>
      </c>
      <c r="B1129" s="131" t="s">
        <v>1562</v>
      </c>
      <c r="C1129" s="96">
        <v>0</v>
      </c>
    </row>
    <row r="1130" customHeight="1" spans="1:3">
      <c r="A1130" s="120">
        <v>21903</v>
      </c>
      <c r="B1130" s="131" t="s">
        <v>1563</v>
      </c>
      <c r="C1130" s="96">
        <v>0</v>
      </c>
    </row>
    <row r="1131" customHeight="1" spans="1:3">
      <c r="A1131" s="120">
        <v>21904</v>
      </c>
      <c r="B1131" s="131" t="s">
        <v>1564</v>
      </c>
      <c r="C1131" s="96">
        <v>0</v>
      </c>
    </row>
    <row r="1132" customHeight="1" spans="1:3">
      <c r="A1132" s="120">
        <v>21905</v>
      </c>
      <c r="B1132" s="131" t="s">
        <v>1565</v>
      </c>
      <c r="C1132" s="96">
        <v>0</v>
      </c>
    </row>
    <row r="1133" customHeight="1" spans="1:3">
      <c r="A1133" s="120">
        <v>21906</v>
      </c>
      <c r="B1133" s="131" t="s">
        <v>1341</v>
      </c>
      <c r="C1133" s="96">
        <v>0</v>
      </c>
    </row>
    <row r="1134" customHeight="1" spans="1:3">
      <c r="A1134" s="120">
        <v>21907</v>
      </c>
      <c r="B1134" s="131" t="s">
        <v>1566</v>
      </c>
      <c r="C1134" s="96">
        <v>0</v>
      </c>
    </row>
    <row r="1135" customHeight="1" spans="1:3">
      <c r="A1135" s="120">
        <v>21908</v>
      </c>
      <c r="B1135" s="131" t="s">
        <v>1567</v>
      </c>
      <c r="C1135" s="96">
        <v>0</v>
      </c>
    </row>
    <row r="1136" customHeight="1" spans="1:3">
      <c r="A1136" s="120">
        <v>21999</v>
      </c>
      <c r="B1136" s="131" t="s">
        <v>1568</v>
      </c>
      <c r="C1136" s="96">
        <v>0</v>
      </c>
    </row>
    <row r="1137" customHeight="1" spans="1:3">
      <c r="A1137" s="120">
        <v>220</v>
      </c>
      <c r="B1137" s="131" t="s">
        <v>1569</v>
      </c>
      <c r="C1137" s="96">
        <f>SUM(C1138,C1165,C1180)</f>
        <v>1171</v>
      </c>
    </row>
    <row r="1138" customHeight="1" spans="1:3">
      <c r="A1138" s="120">
        <v>22001</v>
      </c>
      <c r="B1138" s="131" t="s">
        <v>1570</v>
      </c>
      <c r="C1138" s="96">
        <f>SUM(C1139:C1164)</f>
        <v>1132</v>
      </c>
    </row>
    <row r="1139" customHeight="1" spans="1:3">
      <c r="A1139" s="120">
        <v>2200101</v>
      </c>
      <c r="B1139" s="120" t="s">
        <v>709</v>
      </c>
      <c r="C1139" s="96">
        <v>308</v>
      </c>
    </row>
    <row r="1140" customHeight="1" spans="1:3">
      <c r="A1140" s="120">
        <v>2200102</v>
      </c>
      <c r="B1140" s="120" t="s">
        <v>710</v>
      </c>
      <c r="C1140" s="96">
        <v>487</v>
      </c>
    </row>
    <row r="1141" customHeight="1" spans="1:3">
      <c r="A1141" s="120">
        <v>2200103</v>
      </c>
      <c r="B1141" s="120" t="s">
        <v>711</v>
      </c>
      <c r="C1141" s="96">
        <v>0</v>
      </c>
    </row>
    <row r="1142" customHeight="1" spans="1:3">
      <c r="A1142" s="120">
        <v>2200104</v>
      </c>
      <c r="B1142" s="120" t="s">
        <v>1571</v>
      </c>
      <c r="C1142" s="96">
        <v>14</v>
      </c>
    </row>
    <row r="1143" customHeight="1" spans="1:3">
      <c r="A1143" s="120">
        <v>2200106</v>
      </c>
      <c r="B1143" s="120" t="s">
        <v>1572</v>
      </c>
      <c r="C1143" s="96">
        <v>18</v>
      </c>
    </row>
    <row r="1144" customHeight="1" spans="1:3">
      <c r="A1144" s="120">
        <v>2200107</v>
      </c>
      <c r="B1144" s="120" t="s">
        <v>1573</v>
      </c>
      <c r="C1144" s="96">
        <v>0</v>
      </c>
    </row>
    <row r="1145" customHeight="1" spans="1:3">
      <c r="A1145" s="120">
        <v>2200108</v>
      </c>
      <c r="B1145" s="120" t="s">
        <v>1574</v>
      </c>
      <c r="C1145" s="96">
        <v>0</v>
      </c>
    </row>
    <row r="1146" customHeight="1" spans="1:3">
      <c r="A1146" s="120">
        <v>2200109</v>
      </c>
      <c r="B1146" s="120" t="s">
        <v>1575</v>
      </c>
      <c r="C1146" s="96">
        <v>98</v>
      </c>
    </row>
    <row r="1147" customHeight="1" spans="1:3">
      <c r="A1147" s="120">
        <v>2200112</v>
      </c>
      <c r="B1147" s="120" t="s">
        <v>1576</v>
      </c>
      <c r="C1147" s="96">
        <v>0</v>
      </c>
    </row>
    <row r="1148" customHeight="1" spans="1:3">
      <c r="A1148" s="120">
        <v>2200113</v>
      </c>
      <c r="B1148" s="120" t="s">
        <v>1577</v>
      </c>
      <c r="C1148" s="96">
        <v>0</v>
      </c>
    </row>
    <row r="1149" customHeight="1" spans="1:3">
      <c r="A1149" s="120">
        <v>2200114</v>
      </c>
      <c r="B1149" s="120" t="s">
        <v>1578</v>
      </c>
      <c r="C1149" s="96">
        <v>118</v>
      </c>
    </row>
    <row r="1150" customHeight="1" spans="1:3">
      <c r="A1150" s="120">
        <v>2200115</v>
      </c>
      <c r="B1150" s="120" t="s">
        <v>1579</v>
      </c>
      <c r="C1150" s="96">
        <v>0</v>
      </c>
    </row>
    <row r="1151" customHeight="1" spans="1:3">
      <c r="A1151" s="120">
        <v>2200116</v>
      </c>
      <c r="B1151" s="120" t="s">
        <v>1580</v>
      </c>
      <c r="C1151" s="96">
        <v>0</v>
      </c>
    </row>
    <row r="1152" customHeight="1" spans="1:3">
      <c r="A1152" s="120">
        <v>2200119</v>
      </c>
      <c r="B1152" s="120" t="s">
        <v>1581</v>
      </c>
      <c r="C1152" s="96">
        <v>0</v>
      </c>
    </row>
    <row r="1153" customHeight="1" spans="1:3">
      <c r="A1153" s="120">
        <v>2200120</v>
      </c>
      <c r="B1153" s="120" t="s">
        <v>1582</v>
      </c>
      <c r="C1153" s="96">
        <v>0</v>
      </c>
    </row>
    <row r="1154" customHeight="1" spans="1:3">
      <c r="A1154" s="120">
        <v>2200121</v>
      </c>
      <c r="B1154" s="120" t="s">
        <v>1583</v>
      </c>
      <c r="C1154" s="96">
        <v>0</v>
      </c>
    </row>
    <row r="1155" customHeight="1" spans="1:3">
      <c r="A1155" s="120">
        <v>2200122</v>
      </c>
      <c r="B1155" s="120" t="s">
        <v>1584</v>
      </c>
      <c r="C1155" s="96">
        <v>0</v>
      </c>
    </row>
    <row r="1156" customHeight="1" spans="1:3">
      <c r="A1156" s="120">
        <v>2200123</v>
      </c>
      <c r="B1156" s="120" t="s">
        <v>1585</v>
      </c>
      <c r="C1156" s="96">
        <v>0</v>
      </c>
    </row>
    <row r="1157" customHeight="1" spans="1:3">
      <c r="A1157" s="120">
        <v>2200124</v>
      </c>
      <c r="B1157" s="120" t="s">
        <v>1586</v>
      </c>
      <c r="C1157" s="96">
        <v>0</v>
      </c>
    </row>
    <row r="1158" customHeight="1" spans="1:3">
      <c r="A1158" s="120">
        <v>2200125</v>
      </c>
      <c r="B1158" s="120" t="s">
        <v>1587</v>
      </c>
      <c r="C1158" s="96">
        <v>0</v>
      </c>
    </row>
    <row r="1159" customHeight="1" spans="1:3">
      <c r="A1159" s="120">
        <v>2200126</v>
      </c>
      <c r="B1159" s="120" t="s">
        <v>1588</v>
      </c>
      <c r="C1159" s="96">
        <v>0</v>
      </c>
    </row>
    <row r="1160" customHeight="1" spans="1:3">
      <c r="A1160" s="120">
        <v>2200127</v>
      </c>
      <c r="B1160" s="120" t="s">
        <v>1589</v>
      </c>
      <c r="C1160" s="96">
        <v>0</v>
      </c>
    </row>
    <row r="1161" customHeight="1" spans="1:3">
      <c r="A1161" s="120">
        <v>2200128</v>
      </c>
      <c r="B1161" s="120" t="s">
        <v>1590</v>
      </c>
      <c r="C1161" s="96">
        <v>0</v>
      </c>
    </row>
    <row r="1162" customHeight="1" spans="1:3">
      <c r="A1162" s="120">
        <v>2200129</v>
      </c>
      <c r="B1162" s="120" t="s">
        <v>1591</v>
      </c>
      <c r="C1162" s="96">
        <v>0</v>
      </c>
    </row>
    <row r="1163" customHeight="1" spans="1:3">
      <c r="A1163" s="120">
        <v>2200150</v>
      </c>
      <c r="B1163" s="120" t="s">
        <v>718</v>
      </c>
      <c r="C1163" s="96">
        <v>0</v>
      </c>
    </row>
    <row r="1164" customHeight="1" spans="1:3">
      <c r="A1164" s="120">
        <v>2200199</v>
      </c>
      <c r="B1164" s="120" t="s">
        <v>1592</v>
      </c>
      <c r="C1164" s="96">
        <v>89</v>
      </c>
    </row>
    <row r="1165" customHeight="1" spans="1:3">
      <c r="A1165" s="120">
        <v>22005</v>
      </c>
      <c r="B1165" s="131" t="s">
        <v>1593</v>
      </c>
      <c r="C1165" s="96">
        <f>SUM(C1166:C1179)</f>
        <v>39</v>
      </c>
    </row>
    <row r="1166" customHeight="1" spans="1:3">
      <c r="A1166" s="120">
        <v>2200501</v>
      </c>
      <c r="B1166" s="120" t="s">
        <v>709</v>
      </c>
      <c r="C1166" s="96">
        <v>39</v>
      </c>
    </row>
    <row r="1167" customHeight="1" spans="1:3">
      <c r="A1167" s="120">
        <v>2200502</v>
      </c>
      <c r="B1167" s="120" t="s">
        <v>710</v>
      </c>
      <c r="C1167" s="96">
        <v>0</v>
      </c>
    </row>
    <row r="1168" customHeight="1" spans="1:3">
      <c r="A1168" s="120">
        <v>2200503</v>
      </c>
      <c r="B1168" s="120" t="s">
        <v>711</v>
      </c>
      <c r="C1168" s="96">
        <v>0</v>
      </c>
    </row>
    <row r="1169" customHeight="1" spans="1:3">
      <c r="A1169" s="120">
        <v>2200504</v>
      </c>
      <c r="B1169" s="120" t="s">
        <v>1594</v>
      </c>
      <c r="C1169" s="96">
        <v>0</v>
      </c>
    </row>
    <row r="1170" customHeight="1" spans="1:3">
      <c r="A1170" s="120">
        <v>2200506</v>
      </c>
      <c r="B1170" s="120" t="s">
        <v>1595</v>
      </c>
      <c r="C1170" s="96">
        <v>0</v>
      </c>
    </row>
    <row r="1171" customHeight="1" spans="1:3">
      <c r="A1171" s="120">
        <v>2200507</v>
      </c>
      <c r="B1171" s="120" t="s">
        <v>1596</v>
      </c>
      <c r="C1171" s="96">
        <v>0</v>
      </c>
    </row>
    <row r="1172" customHeight="1" spans="1:3">
      <c r="A1172" s="120">
        <v>2200508</v>
      </c>
      <c r="B1172" s="120" t="s">
        <v>1597</v>
      </c>
      <c r="C1172" s="96">
        <v>0</v>
      </c>
    </row>
    <row r="1173" customHeight="1" spans="1:3">
      <c r="A1173" s="120">
        <v>2200509</v>
      </c>
      <c r="B1173" s="120" t="s">
        <v>1598</v>
      </c>
      <c r="C1173" s="96">
        <v>0</v>
      </c>
    </row>
    <row r="1174" customHeight="1" spans="1:3">
      <c r="A1174" s="120">
        <v>2200510</v>
      </c>
      <c r="B1174" s="120" t="s">
        <v>1599</v>
      </c>
      <c r="C1174" s="96">
        <v>0</v>
      </c>
    </row>
    <row r="1175" customHeight="1" spans="1:3">
      <c r="A1175" s="120">
        <v>2200511</v>
      </c>
      <c r="B1175" s="120" t="s">
        <v>1600</v>
      </c>
      <c r="C1175" s="96">
        <v>0</v>
      </c>
    </row>
    <row r="1176" customHeight="1" spans="1:3">
      <c r="A1176" s="120">
        <v>2200512</v>
      </c>
      <c r="B1176" s="120" t="s">
        <v>1601</v>
      </c>
      <c r="C1176" s="96">
        <v>0</v>
      </c>
    </row>
    <row r="1177" customHeight="1" spans="1:3">
      <c r="A1177" s="120">
        <v>2200513</v>
      </c>
      <c r="B1177" s="120" t="s">
        <v>1602</v>
      </c>
      <c r="C1177" s="96">
        <v>0</v>
      </c>
    </row>
    <row r="1178" customHeight="1" spans="1:3">
      <c r="A1178" s="120">
        <v>2200514</v>
      </c>
      <c r="B1178" s="120" t="s">
        <v>1603</v>
      </c>
      <c r="C1178" s="96">
        <v>0</v>
      </c>
    </row>
    <row r="1179" customHeight="1" spans="1:3">
      <c r="A1179" s="120">
        <v>2200599</v>
      </c>
      <c r="B1179" s="120" t="s">
        <v>1604</v>
      </c>
      <c r="C1179" s="96">
        <v>0</v>
      </c>
    </row>
    <row r="1180" customHeight="1" spans="1:3">
      <c r="A1180" s="120">
        <v>22099</v>
      </c>
      <c r="B1180" s="131" t="s">
        <v>1605</v>
      </c>
      <c r="C1180" s="96">
        <f>C1181</f>
        <v>0</v>
      </c>
    </row>
    <row r="1181" customHeight="1" spans="1:3">
      <c r="A1181" s="120">
        <v>2209999</v>
      </c>
      <c r="B1181" s="120" t="s">
        <v>1606</v>
      </c>
      <c r="C1181" s="96">
        <v>0</v>
      </c>
    </row>
    <row r="1182" customHeight="1" spans="1:3">
      <c r="A1182" s="120">
        <v>221</v>
      </c>
      <c r="B1182" s="131" t="s">
        <v>1607</v>
      </c>
      <c r="C1182" s="96">
        <f>SUM(C1183,C1194,C1198)</f>
        <v>4500</v>
      </c>
    </row>
    <row r="1183" customHeight="1" spans="1:3">
      <c r="A1183" s="120">
        <v>22101</v>
      </c>
      <c r="B1183" s="131" t="s">
        <v>1608</v>
      </c>
      <c r="C1183" s="96">
        <f>SUM(C1184:C1193)</f>
        <v>2526</v>
      </c>
    </row>
    <row r="1184" customHeight="1" spans="1:3">
      <c r="A1184" s="120">
        <v>2210101</v>
      </c>
      <c r="B1184" s="120" t="s">
        <v>1609</v>
      </c>
      <c r="C1184" s="96">
        <v>36</v>
      </c>
    </row>
    <row r="1185" customHeight="1" spans="1:3">
      <c r="A1185" s="120">
        <v>2210102</v>
      </c>
      <c r="B1185" s="120" t="s">
        <v>1610</v>
      </c>
      <c r="C1185" s="96">
        <v>0</v>
      </c>
    </row>
    <row r="1186" customHeight="1" spans="1:3">
      <c r="A1186" s="120">
        <v>2210103</v>
      </c>
      <c r="B1186" s="120" t="s">
        <v>1611</v>
      </c>
      <c r="C1186" s="96">
        <v>1140</v>
      </c>
    </row>
    <row r="1187" customHeight="1" spans="1:3">
      <c r="A1187" s="120">
        <v>2210104</v>
      </c>
      <c r="B1187" s="120" t="s">
        <v>1612</v>
      </c>
      <c r="C1187" s="96">
        <v>0</v>
      </c>
    </row>
    <row r="1188" customHeight="1" spans="1:3">
      <c r="A1188" s="120">
        <v>2210105</v>
      </c>
      <c r="B1188" s="120" t="s">
        <v>1613</v>
      </c>
      <c r="C1188" s="96">
        <v>0</v>
      </c>
    </row>
    <row r="1189" customHeight="1" spans="1:3">
      <c r="A1189" s="120">
        <v>2210106</v>
      </c>
      <c r="B1189" s="120" t="s">
        <v>1614</v>
      </c>
      <c r="C1189" s="96">
        <v>12</v>
      </c>
    </row>
    <row r="1190" customHeight="1" spans="1:3">
      <c r="A1190" s="120">
        <v>2210107</v>
      </c>
      <c r="B1190" s="120" t="s">
        <v>1615</v>
      </c>
      <c r="C1190" s="96">
        <v>68</v>
      </c>
    </row>
    <row r="1191" customHeight="1" spans="1:3">
      <c r="A1191" s="120">
        <v>2210108</v>
      </c>
      <c r="B1191" s="120" t="s">
        <v>1616</v>
      </c>
      <c r="C1191" s="96">
        <v>1050</v>
      </c>
    </row>
    <row r="1192" customHeight="1" spans="1:3">
      <c r="A1192" s="120">
        <v>2210109</v>
      </c>
      <c r="B1192" s="120" t="s">
        <v>1617</v>
      </c>
      <c r="C1192" s="96">
        <v>8</v>
      </c>
    </row>
    <row r="1193" customHeight="1" spans="1:3">
      <c r="A1193" s="120">
        <v>2210199</v>
      </c>
      <c r="B1193" s="120" t="s">
        <v>1618</v>
      </c>
      <c r="C1193" s="96">
        <v>212</v>
      </c>
    </row>
    <row r="1194" customHeight="1" spans="1:3">
      <c r="A1194" s="120">
        <v>22102</v>
      </c>
      <c r="B1194" s="131" t="s">
        <v>1619</v>
      </c>
      <c r="C1194" s="96">
        <f>SUM(C1195:C1197)</f>
        <v>975</v>
      </c>
    </row>
    <row r="1195" customHeight="1" spans="1:3">
      <c r="A1195" s="120">
        <v>2210201</v>
      </c>
      <c r="B1195" s="120" t="s">
        <v>1620</v>
      </c>
      <c r="C1195" s="96">
        <v>975</v>
      </c>
    </row>
    <row r="1196" customHeight="1" spans="1:3">
      <c r="A1196" s="120">
        <v>2210202</v>
      </c>
      <c r="B1196" s="120" t="s">
        <v>1621</v>
      </c>
      <c r="C1196" s="96">
        <v>0</v>
      </c>
    </row>
    <row r="1197" customHeight="1" spans="1:3">
      <c r="A1197" s="120">
        <v>2210203</v>
      </c>
      <c r="B1197" s="120" t="s">
        <v>1622</v>
      </c>
      <c r="C1197" s="96">
        <v>0</v>
      </c>
    </row>
    <row r="1198" customHeight="1" spans="1:3">
      <c r="A1198" s="120">
        <v>22103</v>
      </c>
      <c r="B1198" s="131" t="s">
        <v>1623</v>
      </c>
      <c r="C1198" s="96">
        <f>SUM(C1199:C1201)</f>
        <v>999</v>
      </c>
    </row>
    <row r="1199" customHeight="1" spans="1:3">
      <c r="A1199" s="120">
        <v>2210301</v>
      </c>
      <c r="B1199" s="120" t="s">
        <v>1624</v>
      </c>
      <c r="C1199" s="96">
        <v>44</v>
      </c>
    </row>
    <row r="1200" customHeight="1" spans="1:3">
      <c r="A1200" s="120">
        <v>2210302</v>
      </c>
      <c r="B1200" s="120" t="s">
        <v>1625</v>
      </c>
      <c r="C1200" s="96">
        <v>0</v>
      </c>
    </row>
    <row r="1201" customHeight="1" spans="1:3">
      <c r="A1201" s="120">
        <v>2210399</v>
      </c>
      <c r="B1201" s="120" t="s">
        <v>1626</v>
      </c>
      <c r="C1201" s="96">
        <v>955</v>
      </c>
    </row>
    <row r="1202" customHeight="1" spans="1:3">
      <c r="A1202" s="120">
        <v>222</v>
      </c>
      <c r="B1202" s="131" t="s">
        <v>1627</v>
      </c>
      <c r="C1202" s="96">
        <f>SUM(C1203,C1221,C1227,C1233)</f>
        <v>1489</v>
      </c>
    </row>
    <row r="1203" customHeight="1" spans="1:3">
      <c r="A1203" s="120">
        <v>22201</v>
      </c>
      <c r="B1203" s="131" t="s">
        <v>1628</v>
      </c>
      <c r="C1203" s="96">
        <f>SUM(C1204:C1220)</f>
        <v>1489</v>
      </c>
    </row>
    <row r="1204" customHeight="1" spans="1:3">
      <c r="A1204" s="120">
        <v>2220101</v>
      </c>
      <c r="B1204" s="120" t="s">
        <v>709</v>
      </c>
      <c r="C1204" s="96">
        <v>2</v>
      </c>
    </row>
    <row r="1205" customHeight="1" spans="1:3">
      <c r="A1205" s="120">
        <v>2220102</v>
      </c>
      <c r="B1205" s="120" t="s">
        <v>710</v>
      </c>
      <c r="C1205" s="96">
        <v>0</v>
      </c>
    </row>
    <row r="1206" customHeight="1" spans="1:3">
      <c r="A1206" s="120">
        <v>2220103</v>
      </c>
      <c r="B1206" s="120" t="s">
        <v>711</v>
      </c>
      <c r="C1206" s="96">
        <v>0</v>
      </c>
    </row>
    <row r="1207" customHeight="1" spans="1:3">
      <c r="A1207" s="120">
        <v>2220104</v>
      </c>
      <c r="B1207" s="120" t="s">
        <v>1629</v>
      </c>
      <c r="C1207" s="96">
        <v>0</v>
      </c>
    </row>
    <row r="1208" customHeight="1" spans="1:3">
      <c r="A1208" s="120">
        <v>2220105</v>
      </c>
      <c r="B1208" s="120" t="s">
        <v>1630</v>
      </c>
      <c r="C1208" s="96">
        <v>0</v>
      </c>
    </row>
    <row r="1209" customHeight="1" spans="1:3">
      <c r="A1209" s="120">
        <v>2220106</v>
      </c>
      <c r="B1209" s="120" t="s">
        <v>1631</v>
      </c>
      <c r="C1209" s="96">
        <v>0</v>
      </c>
    </row>
    <row r="1210" customHeight="1" spans="1:3">
      <c r="A1210" s="120">
        <v>2220107</v>
      </c>
      <c r="B1210" s="120" t="s">
        <v>1632</v>
      </c>
      <c r="C1210" s="96">
        <v>0</v>
      </c>
    </row>
    <row r="1211" customHeight="1" spans="1:3">
      <c r="A1211" s="120">
        <v>2220112</v>
      </c>
      <c r="B1211" s="120" t="s">
        <v>1633</v>
      </c>
      <c r="C1211" s="96">
        <v>0</v>
      </c>
    </row>
    <row r="1212" customHeight="1" spans="1:3">
      <c r="A1212" s="120">
        <v>2220113</v>
      </c>
      <c r="B1212" s="120" t="s">
        <v>1634</v>
      </c>
      <c r="C1212" s="96">
        <v>0</v>
      </c>
    </row>
    <row r="1213" customHeight="1" spans="1:3">
      <c r="A1213" s="120">
        <v>2220114</v>
      </c>
      <c r="B1213" s="120" t="s">
        <v>1635</v>
      </c>
      <c r="C1213" s="96">
        <v>0</v>
      </c>
    </row>
    <row r="1214" customHeight="1" spans="1:3">
      <c r="A1214" s="120">
        <v>2220115</v>
      </c>
      <c r="B1214" s="120" t="s">
        <v>1636</v>
      </c>
      <c r="C1214" s="96">
        <v>0</v>
      </c>
    </row>
    <row r="1215" customHeight="1" spans="1:3">
      <c r="A1215" s="120">
        <v>2220118</v>
      </c>
      <c r="B1215" s="120" t="s">
        <v>1637</v>
      </c>
      <c r="C1215" s="96">
        <v>0</v>
      </c>
    </row>
    <row r="1216" customHeight="1" spans="1:3">
      <c r="A1216" s="120">
        <v>2220119</v>
      </c>
      <c r="B1216" s="120" t="s">
        <v>1638</v>
      </c>
      <c r="C1216" s="96">
        <v>0</v>
      </c>
    </row>
    <row r="1217" customHeight="1" spans="1:3">
      <c r="A1217" s="120">
        <v>2220120</v>
      </c>
      <c r="B1217" s="120" t="s">
        <v>1639</v>
      </c>
      <c r="C1217" s="96">
        <v>0</v>
      </c>
    </row>
    <row r="1218" customHeight="1" spans="1:3">
      <c r="A1218" s="120">
        <v>2220121</v>
      </c>
      <c r="B1218" s="120" t="s">
        <v>1640</v>
      </c>
      <c r="C1218" s="96">
        <v>0</v>
      </c>
    </row>
    <row r="1219" customHeight="1" spans="1:3">
      <c r="A1219" s="120">
        <v>2220150</v>
      </c>
      <c r="B1219" s="120" t="s">
        <v>718</v>
      </c>
      <c r="C1219" s="96">
        <v>0</v>
      </c>
    </row>
    <row r="1220" customHeight="1" spans="1:3">
      <c r="A1220" s="120">
        <v>2220199</v>
      </c>
      <c r="B1220" s="120" t="s">
        <v>1641</v>
      </c>
      <c r="C1220" s="96">
        <v>1487</v>
      </c>
    </row>
    <row r="1221" customHeight="1" spans="1:3">
      <c r="A1221" s="120">
        <v>22203</v>
      </c>
      <c r="B1221" s="131" t="s">
        <v>1642</v>
      </c>
      <c r="C1221" s="96">
        <f>SUM(C1222:C1226)</f>
        <v>0</v>
      </c>
    </row>
    <row r="1222" customHeight="1" spans="1:3">
      <c r="A1222" s="120">
        <v>2220301</v>
      </c>
      <c r="B1222" s="120" t="s">
        <v>1643</v>
      </c>
      <c r="C1222" s="96">
        <v>0</v>
      </c>
    </row>
    <row r="1223" customHeight="1" spans="1:3">
      <c r="A1223" s="120">
        <v>2220303</v>
      </c>
      <c r="B1223" s="120" t="s">
        <v>1644</v>
      </c>
      <c r="C1223" s="96">
        <v>0</v>
      </c>
    </row>
    <row r="1224" customHeight="1" spans="1:3">
      <c r="A1224" s="120">
        <v>2220304</v>
      </c>
      <c r="B1224" s="120" t="s">
        <v>1645</v>
      </c>
      <c r="C1224" s="96">
        <v>0</v>
      </c>
    </row>
    <row r="1225" customHeight="1" spans="1:3">
      <c r="A1225" s="120">
        <v>2220305</v>
      </c>
      <c r="B1225" s="120" t="s">
        <v>1646</v>
      </c>
      <c r="C1225" s="96">
        <v>0</v>
      </c>
    </row>
    <row r="1226" customHeight="1" spans="1:3">
      <c r="A1226" s="120">
        <v>2220399</v>
      </c>
      <c r="B1226" s="120" t="s">
        <v>1647</v>
      </c>
      <c r="C1226" s="96">
        <v>0</v>
      </c>
    </row>
    <row r="1227" customHeight="1" spans="1:3">
      <c r="A1227" s="120">
        <v>22204</v>
      </c>
      <c r="B1227" s="131" t="s">
        <v>1648</v>
      </c>
      <c r="C1227" s="96">
        <f>SUM(C1228:C1232)</f>
        <v>0</v>
      </c>
    </row>
    <row r="1228" customHeight="1" spans="1:3">
      <c r="A1228" s="120">
        <v>2220401</v>
      </c>
      <c r="B1228" s="120" t="s">
        <v>1649</v>
      </c>
      <c r="C1228" s="96">
        <v>0</v>
      </c>
    </row>
    <row r="1229" customHeight="1" spans="1:3">
      <c r="A1229" s="120">
        <v>2220402</v>
      </c>
      <c r="B1229" s="120" t="s">
        <v>1650</v>
      </c>
      <c r="C1229" s="96">
        <v>0</v>
      </c>
    </row>
    <row r="1230" customHeight="1" spans="1:3">
      <c r="A1230" s="120">
        <v>2220403</v>
      </c>
      <c r="B1230" s="120" t="s">
        <v>1651</v>
      </c>
      <c r="C1230" s="96">
        <v>0</v>
      </c>
    </row>
    <row r="1231" customHeight="1" spans="1:3">
      <c r="A1231" s="120">
        <v>2220404</v>
      </c>
      <c r="B1231" s="120" t="s">
        <v>1652</v>
      </c>
      <c r="C1231" s="96">
        <v>0</v>
      </c>
    </row>
    <row r="1232" customHeight="1" spans="1:3">
      <c r="A1232" s="120">
        <v>2220499</v>
      </c>
      <c r="B1232" s="120" t="s">
        <v>1653</v>
      </c>
      <c r="C1232" s="96">
        <v>0</v>
      </c>
    </row>
    <row r="1233" customHeight="1" spans="1:3">
      <c r="A1233" s="120">
        <v>22205</v>
      </c>
      <c r="B1233" s="131" t="s">
        <v>1654</v>
      </c>
      <c r="C1233" s="96">
        <f>SUM(C1234:C1245)</f>
        <v>0</v>
      </c>
    </row>
    <row r="1234" customHeight="1" spans="1:3">
      <c r="A1234" s="120">
        <v>2220501</v>
      </c>
      <c r="B1234" s="120" t="s">
        <v>1655</v>
      </c>
      <c r="C1234" s="96">
        <v>0</v>
      </c>
    </row>
    <row r="1235" customHeight="1" spans="1:3">
      <c r="A1235" s="120">
        <v>2220502</v>
      </c>
      <c r="B1235" s="120" t="s">
        <v>1656</v>
      </c>
      <c r="C1235" s="96">
        <v>0</v>
      </c>
    </row>
    <row r="1236" customHeight="1" spans="1:3">
      <c r="A1236" s="120">
        <v>2220503</v>
      </c>
      <c r="B1236" s="120" t="s">
        <v>1657</v>
      </c>
      <c r="C1236" s="96">
        <v>0</v>
      </c>
    </row>
    <row r="1237" customHeight="1" spans="1:3">
      <c r="A1237" s="120">
        <v>2220504</v>
      </c>
      <c r="B1237" s="120" t="s">
        <v>1658</v>
      </c>
      <c r="C1237" s="96">
        <v>0</v>
      </c>
    </row>
    <row r="1238" customHeight="1" spans="1:3">
      <c r="A1238" s="120">
        <v>2220505</v>
      </c>
      <c r="B1238" s="120" t="s">
        <v>1659</v>
      </c>
      <c r="C1238" s="96">
        <v>0</v>
      </c>
    </row>
    <row r="1239" customHeight="1" spans="1:3">
      <c r="A1239" s="120">
        <v>2220506</v>
      </c>
      <c r="B1239" s="120" t="s">
        <v>1660</v>
      </c>
      <c r="C1239" s="96">
        <v>0</v>
      </c>
    </row>
    <row r="1240" customHeight="1" spans="1:3">
      <c r="A1240" s="120">
        <v>2220507</v>
      </c>
      <c r="B1240" s="120" t="s">
        <v>1661</v>
      </c>
      <c r="C1240" s="96">
        <v>0</v>
      </c>
    </row>
    <row r="1241" customHeight="1" spans="1:3">
      <c r="A1241" s="120">
        <v>2220508</v>
      </c>
      <c r="B1241" s="120" t="s">
        <v>1662</v>
      </c>
      <c r="C1241" s="96">
        <v>0</v>
      </c>
    </row>
    <row r="1242" customHeight="1" spans="1:3">
      <c r="A1242" s="120">
        <v>2220509</v>
      </c>
      <c r="B1242" s="120" t="s">
        <v>1663</v>
      </c>
      <c r="C1242" s="96">
        <v>0</v>
      </c>
    </row>
    <row r="1243" customHeight="1" spans="1:3">
      <c r="A1243" s="120">
        <v>2220510</v>
      </c>
      <c r="B1243" s="120" t="s">
        <v>1664</v>
      </c>
      <c r="C1243" s="96">
        <v>0</v>
      </c>
    </row>
    <row r="1244" customHeight="1" spans="1:3">
      <c r="A1244" s="120">
        <v>2220511</v>
      </c>
      <c r="B1244" s="120" t="s">
        <v>1665</v>
      </c>
      <c r="C1244" s="96">
        <v>0</v>
      </c>
    </row>
    <row r="1245" customHeight="1" spans="1:3">
      <c r="A1245" s="120">
        <v>2220599</v>
      </c>
      <c r="B1245" s="120" t="s">
        <v>1666</v>
      </c>
      <c r="C1245" s="96">
        <v>0</v>
      </c>
    </row>
    <row r="1246" customHeight="1" spans="1:3">
      <c r="A1246" s="120">
        <v>224</v>
      </c>
      <c r="B1246" s="131" t="s">
        <v>1667</v>
      </c>
      <c r="C1246" s="96">
        <f>SUM(C1247,C1258,C1264,C1272,C1285,C1289,C1293)</f>
        <v>2810</v>
      </c>
    </row>
    <row r="1247" customHeight="1" spans="1:3">
      <c r="A1247" s="120">
        <v>22401</v>
      </c>
      <c r="B1247" s="131" t="s">
        <v>1668</v>
      </c>
      <c r="C1247" s="96">
        <f>SUM(C1248:C1257)</f>
        <v>1578</v>
      </c>
    </row>
    <row r="1248" customHeight="1" spans="1:3">
      <c r="A1248" s="120">
        <v>2240101</v>
      </c>
      <c r="B1248" s="120" t="s">
        <v>709</v>
      </c>
      <c r="C1248" s="96">
        <v>602</v>
      </c>
    </row>
    <row r="1249" customHeight="1" spans="1:3">
      <c r="A1249" s="120">
        <v>2240102</v>
      </c>
      <c r="B1249" s="120" t="s">
        <v>710</v>
      </c>
      <c r="C1249" s="96">
        <v>523</v>
      </c>
    </row>
    <row r="1250" customHeight="1" spans="1:3">
      <c r="A1250" s="120">
        <v>2240103</v>
      </c>
      <c r="B1250" s="120" t="s">
        <v>711</v>
      </c>
      <c r="C1250" s="96">
        <v>0</v>
      </c>
    </row>
    <row r="1251" customHeight="1" spans="1:3">
      <c r="A1251" s="120">
        <v>2240104</v>
      </c>
      <c r="B1251" s="120" t="s">
        <v>1669</v>
      </c>
      <c r="C1251" s="96">
        <v>32</v>
      </c>
    </row>
    <row r="1252" customHeight="1" spans="1:3">
      <c r="A1252" s="120">
        <v>2240105</v>
      </c>
      <c r="B1252" s="120" t="s">
        <v>1670</v>
      </c>
      <c r="C1252" s="96">
        <v>0</v>
      </c>
    </row>
    <row r="1253" customHeight="1" spans="1:3">
      <c r="A1253" s="120">
        <v>2240106</v>
      </c>
      <c r="B1253" s="120" t="s">
        <v>1671</v>
      </c>
      <c r="C1253" s="96">
        <v>37</v>
      </c>
    </row>
    <row r="1254" customHeight="1" spans="1:3">
      <c r="A1254" s="120">
        <v>2240108</v>
      </c>
      <c r="B1254" s="120" t="s">
        <v>1672</v>
      </c>
      <c r="C1254" s="96">
        <v>0</v>
      </c>
    </row>
    <row r="1255" customHeight="1" spans="1:3">
      <c r="A1255" s="120">
        <v>2240109</v>
      </c>
      <c r="B1255" s="120" t="s">
        <v>1673</v>
      </c>
      <c r="C1255" s="96">
        <v>42</v>
      </c>
    </row>
    <row r="1256" customHeight="1" spans="1:3">
      <c r="A1256" s="120">
        <v>2240150</v>
      </c>
      <c r="B1256" s="120" t="s">
        <v>718</v>
      </c>
      <c r="C1256" s="96">
        <v>0</v>
      </c>
    </row>
    <row r="1257" customHeight="1" spans="1:3">
      <c r="A1257" s="120">
        <v>2240199</v>
      </c>
      <c r="B1257" s="120" t="s">
        <v>1674</v>
      </c>
      <c r="C1257" s="96">
        <v>342</v>
      </c>
    </row>
    <row r="1258" customHeight="1" spans="1:3">
      <c r="A1258" s="120">
        <v>22402</v>
      </c>
      <c r="B1258" s="131" t="s">
        <v>1675</v>
      </c>
      <c r="C1258" s="96">
        <f>SUM(C1259:C1263)</f>
        <v>505</v>
      </c>
    </row>
    <row r="1259" customHeight="1" spans="1:3">
      <c r="A1259" s="120">
        <v>2240201</v>
      </c>
      <c r="B1259" s="120" t="s">
        <v>709</v>
      </c>
      <c r="C1259" s="96">
        <v>383</v>
      </c>
    </row>
    <row r="1260" customHeight="1" spans="1:3">
      <c r="A1260" s="120">
        <v>2240202</v>
      </c>
      <c r="B1260" s="120" t="s">
        <v>710</v>
      </c>
      <c r="C1260" s="96">
        <v>52</v>
      </c>
    </row>
    <row r="1261" customHeight="1" spans="1:3">
      <c r="A1261" s="120">
        <v>2240203</v>
      </c>
      <c r="B1261" s="120" t="s">
        <v>711</v>
      </c>
      <c r="C1261" s="96">
        <v>0</v>
      </c>
    </row>
    <row r="1262" customHeight="1" spans="1:3">
      <c r="A1262" s="120">
        <v>2240204</v>
      </c>
      <c r="B1262" s="120" t="s">
        <v>1676</v>
      </c>
      <c r="C1262" s="96">
        <v>0</v>
      </c>
    </row>
    <row r="1263" customHeight="1" spans="1:3">
      <c r="A1263" s="120">
        <v>2240299</v>
      </c>
      <c r="B1263" s="120" t="s">
        <v>1677</v>
      </c>
      <c r="C1263" s="96">
        <v>70</v>
      </c>
    </row>
    <row r="1264" customHeight="1" spans="1:3">
      <c r="A1264" s="120">
        <v>22404</v>
      </c>
      <c r="B1264" s="131" t="s">
        <v>1678</v>
      </c>
      <c r="C1264" s="96">
        <f>SUM(C1265:C1271)</f>
        <v>0</v>
      </c>
    </row>
    <row r="1265" customHeight="1" spans="1:3">
      <c r="A1265" s="120">
        <v>2240401</v>
      </c>
      <c r="B1265" s="120" t="s">
        <v>709</v>
      </c>
      <c r="C1265" s="96">
        <v>0</v>
      </c>
    </row>
    <row r="1266" customHeight="1" spans="1:3">
      <c r="A1266" s="120">
        <v>2240402</v>
      </c>
      <c r="B1266" s="120" t="s">
        <v>710</v>
      </c>
      <c r="C1266" s="96">
        <v>0</v>
      </c>
    </row>
    <row r="1267" customHeight="1" spans="1:3">
      <c r="A1267" s="120">
        <v>2240403</v>
      </c>
      <c r="B1267" s="120" t="s">
        <v>711</v>
      </c>
      <c r="C1267" s="96">
        <v>0</v>
      </c>
    </row>
    <row r="1268" customHeight="1" spans="1:3">
      <c r="A1268" s="120">
        <v>2240404</v>
      </c>
      <c r="B1268" s="120" t="s">
        <v>1679</v>
      </c>
      <c r="C1268" s="96">
        <v>0</v>
      </c>
    </row>
    <row r="1269" customHeight="1" spans="1:3">
      <c r="A1269" s="120">
        <v>2240405</v>
      </c>
      <c r="B1269" s="120" t="s">
        <v>1680</v>
      </c>
      <c r="C1269" s="96">
        <v>0</v>
      </c>
    </row>
    <row r="1270" customHeight="1" spans="1:3">
      <c r="A1270" s="120">
        <v>2240450</v>
      </c>
      <c r="B1270" s="120" t="s">
        <v>718</v>
      </c>
      <c r="C1270" s="96">
        <v>0</v>
      </c>
    </row>
    <row r="1271" customHeight="1" spans="1:3">
      <c r="A1271" s="120">
        <v>2240499</v>
      </c>
      <c r="B1271" s="120" t="s">
        <v>1681</v>
      </c>
      <c r="C1271" s="96">
        <v>0</v>
      </c>
    </row>
    <row r="1272" customHeight="1" spans="1:3">
      <c r="A1272" s="120">
        <v>22405</v>
      </c>
      <c r="B1272" s="131" t="s">
        <v>1682</v>
      </c>
      <c r="C1272" s="96">
        <f>SUM(C1273:C1284)</f>
        <v>0</v>
      </c>
    </row>
    <row r="1273" customHeight="1" spans="1:3">
      <c r="A1273" s="120">
        <v>2240501</v>
      </c>
      <c r="B1273" s="120" t="s">
        <v>709</v>
      </c>
      <c r="C1273" s="96">
        <v>0</v>
      </c>
    </row>
    <row r="1274" customHeight="1" spans="1:3">
      <c r="A1274" s="120">
        <v>2240502</v>
      </c>
      <c r="B1274" s="120" t="s">
        <v>710</v>
      </c>
      <c r="C1274" s="96">
        <v>0</v>
      </c>
    </row>
    <row r="1275" customHeight="1" spans="1:3">
      <c r="A1275" s="120">
        <v>2240503</v>
      </c>
      <c r="B1275" s="120" t="s">
        <v>711</v>
      </c>
      <c r="C1275" s="96">
        <v>0</v>
      </c>
    </row>
    <row r="1276" customHeight="1" spans="1:3">
      <c r="A1276" s="120">
        <v>2240504</v>
      </c>
      <c r="B1276" s="120" t="s">
        <v>1683</v>
      </c>
      <c r="C1276" s="96">
        <v>0</v>
      </c>
    </row>
    <row r="1277" customHeight="1" spans="1:3">
      <c r="A1277" s="120">
        <v>2240505</v>
      </c>
      <c r="B1277" s="120" t="s">
        <v>1684</v>
      </c>
      <c r="C1277" s="96">
        <v>0</v>
      </c>
    </row>
    <row r="1278" customHeight="1" spans="1:3">
      <c r="A1278" s="120">
        <v>2240506</v>
      </c>
      <c r="B1278" s="120" t="s">
        <v>1685</v>
      </c>
      <c r="C1278" s="96">
        <v>0</v>
      </c>
    </row>
    <row r="1279" customHeight="1" spans="1:3">
      <c r="A1279" s="120">
        <v>2240507</v>
      </c>
      <c r="B1279" s="120" t="s">
        <v>1686</v>
      </c>
      <c r="C1279" s="96">
        <v>0</v>
      </c>
    </row>
    <row r="1280" customHeight="1" spans="1:3">
      <c r="A1280" s="120">
        <v>2240508</v>
      </c>
      <c r="B1280" s="120" t="s">
        <v>1687</v>
      </c>
      <c r="C1280" s="96">
        <v>0</v>
      </c>
    </row>
    <row r="1281" customHeight="1" spans="1:3">
      <c r="A1281" s="120">
        <v>2240509</v>
      </c>
      <c r="B1281" s="120" t="s">
        <v>1688</v>
      </c>
      <c r="C1281" s="96">
        <v>0</v>
      </c>
    </row>
    <row r="1282" customHeight="1" spans="1:3">
      <c r="A1282" s="120">
        <v>2240510</v>
      </c>
      <c r="B1282" s="120" t="s">
        <v>1689</v>
      </c>
      <c r="C1282" s="96">
        <v>0</v>
      </c>
    </row>
    <row r="1283" customHeight="1" spans="1:3">
      <c r="A1283" s="120">
        <v>2240550</v>
      </c>
      <c r="B1283" s="120" t="s">
        <v>1690</v>
      </c>
      <c r="C1283" s="96">
        <v>0</v>
      </c>
    </row>
    <row r="1284" customHeight="1" spans="1:3">
      <c r="A1284" s="120">
        <v>2240599</v>
      </c>
      <c r="B1284" s="120" t="s">
        <v>1691</v>
      </c>
      <c r="C1284" s="96">
        <v>0</v>
      </c>
    </row>
    <row r="1285" customHeight="1" spans="1:3">
      <c r="A1285" s="120">
        <v>22406</v>
      </c>
      <c r="B1285" s="131" t="s">
        <v>1692</v>
      </c>
      <c r="C1285" s="96">
        <f>SUM(C1286:C1288)</f>
        <v>253</v>
      </c>
    </row>
    <row r="1286" customHeight="1" spans="1:3">
      <c r="A1286" s="120">
        <v>2240601</v>
      </c>
      <c r="B1286" s="120" t="s">
        <v>1693</v>
      </c>
      <c r="C1286" s="96">
        <v>47</v>
      </c>
    </row>
    <row r="1287" customHeight="1" spans="1:3">
      <c r="A1287" s="120">
        <v>2240602</v>
      </c>
      <c r="B1287" s="120" t="s">
        <v>1694</v>
      </c>
      <c r="C1287" s="96">
        <v>0</v>
      </c>
    </row>
    <row r="1288" customHeight="1" spans="1:3">
      <c r="A1288" s="120">
        <v>2240699</v>
      </c>
      <c r="B1288" s="120" t="s">
        <v>1695</v>
      </c>
      <c r="C1288" s="96">
        <v>206</v>
      </c>
    </row>
    <row r="1289" customHeight="1" spans="1:3">
      <c r="A1289" s="120">
        <v>22407</v>
      </c>
      <c r="B1289" s="131" t="s">
        <v>1696</v>
      </c>
      <c r="C1289" s="100">
        <f>SUM(C1290:C1292)</f>
        <v>123</v>
      </c>
    </row>
    <row r="1290" customHeight="1" spans="1:3">
      <c r="A1290" s="120">
        <v>2240703</v>
      </c>
      <c r="B1290" s="120" t="s">
        <v>1697</v>
      </c>
      <c r="C1290" s="96">
        <v>123</v>
      </c>
    </row>
    <row r="1291" customHeight="1" spans="1:3">
      <c r="A1291" s="120">
        <v>2240704</v>
      </c>
      <c r="B1291" s="120" t="s">
        <v>1698</v>
      </c>
      <c r="C1291" s="96">
        <v>0</v>
      </c>
    </row>
    <row r="1292" customHeight="1" spans="1:3">
      <c r="A1292" s="120">
        <v>2240799</v>
      </c>
      <c r="B1292" s="120" t="s">
        <v>1699</v>
      </c>
      <c r="C1292" s="96">
        <v>0</v>
      </c>
    </row>
    <row r="1293" customHeight="1" spans="1:3">
      <c r="A1293" s="120">
        <v>22499</v>
      </c>
      <c r="B1293" s="131" t="s">
        <v>1700</v>
      </c>
      <c r="C1293" s="96">
        <f t="shared" ref="C1293:C1296" si="1">C1294</f>
        <v>351</v>
      </c>
    </row>
    <row r="1294" customHeight="1" spans="1:3">
      <c r="A1294" s="120">
        <v>2249999</v>
      </c>
      <c r="B1294" s="120" t="s">
        <v>1701</v>
      </c>
      <c r="C1294" s="96">
        <v>351</v>
      </c>
    </row>
    <row r="1295" customHeight="1" spans="1:3">
      <c r="A1295" s="120">
        <v>229</v>
      </c>
      <c r="B1295" s="131" t="s">
        <v>1702</v>
      </c>
      <c r="C1295" s="96">
        <f t="shared" si="1"/>
        <v>496</v>
      </c>
    </row>
    <row r="1296" customHeight="1" spans="1:3">
      <c r="A1296" s="120">
        <v>22999</v>
      </c>
      <c r="B1296" s="131" t="s">
        <v>1703</v>
      </c>
      <c r="C1296" s="96">
        <f t="shared" si="1"/>
        <v>496</v>
      </c>
    </row>
    <row r="1297" customHeight="1" spans="1:3">
      <c r="A1297" s="120">
        <v>2299999</v>
      </c>
      <c r="B1297" s="120" t="s">
        <v>1704</v>
      </c>
      <c r="C1297" s="96">
        <v>496</v>
      </c>
    </row>
    <row r="1298" customHeight="1" spans="1:3">
      <c r="A1298" s="120">
        <v>232</v>
      </c>
      <c r="B1298" s="131" t="s">
        <v>1705</v>
      </c>
      <c r="C1298" s="96">
        <f>SUM(C1299,C1300,C1305)</f>
        <v>3746</v>
      </c>
    </row>
    <row r="1299" customHeight="1" spans="1:3">
      <c r="A1299" s="120">
        <v>23201</v>
      </c>
      <c r="B1299" s="131" t="s">
        <v>1706</v>
      </c>
      <c r="C1299" s="96">
        <v>0</v>
      </c>
    </row>
    <row r="1300" customHeight="1" spans="1:3">
      <c r="A1300" s="120">
        <v>23202</v>
      </c>
      <c r="B1300" s="131" t="s">
        <v>1707</v>
      </c>
      <c r="C1300" s="96">
        <f>SUM(C1301:C1304)</f>
        <v>0</v>
      </c>
    </row>
    <row r="1301" customHeight="1" spans="1:3">
      <c r="A1301" s="120">
        <v>2320201</v>
      </c>
      <c r="B1301" s="120" t="s">
        <v>1708</v>
      </c>
      <c r="C1301" s="96">
        <v>0</v>
      </c>
    </row>
    <row r="1302" customHeight="1" spans="1:3">
      <c r="A1302" s="120">
        <v>2320202</v>
      </c>
      <c r="B1302" s="120" t="s">
        <v>1709</v>
      </c>
      <c r="C1302" s="96">
        <v>0</v>
      </c>
    </row>
    <row r="1303" customHeight="1" spans="1:3">
      <c r="A1303" s="120">
        <v>2320203</v>
      </c>
      <c r="B1303" s="120" t="s">
        <v>1710</v>
      </c>
      <c r="C1303" s="96">
        <v>0</v>
      </c>
    </row>
    <row r="1304" customHeight="1" spans="1:3">
      <c r="A1304" s="120">
        <v>2320299</v>
      </c>
      <c r="B1304" s="120" t="s">
        <v>1711</v>
      </c>
      <c r="C1304" s="96">
        <v>0</v>
      </c>
    </row>
    <row r="1305" customHeight="1" spans="1:3">
      <c r="A1305" s="120">
        <v>23203</v>
      </c>
      <c r="B1305" s="131" t="s">
        <v>1712</v>
      </c>
      <c r="C1305" s="96">
        <f>SUM(C1306:C1309)</f>
        <v>3746</v>
      </c>
    </row>
    <row r="1306" ht="17.25" customHeight="1" spans="1:3">
      <c r="A1306" s="120">
        <v>2320301</v>
      </c>
      <c r="B1306" s="120" t="s">
        <v>1713</v>
      </c>
      <c r="C1306" s="96">
        <v>3746</v>
      </c>
    </row>
    <row r="1307" customHeight="1" spans="1:3">
      <c r="A1307" s="120">
        <v>2320302</v>
      </c>
      <c r="B1307" s="120" t="s">
        <v>1714</v>
      </c>
      <c r="C1307" s="96">
        <v>0</v>
      </c>
    </row>
    <row r="1308" customHeight="1" spans="1:3">
      <c r="A1308" s="120">
        <v>2320303</v>
      </c>
      <c r="B1308" s="120" t="s">
        <v>1715</v>
      </c>
      <c r="C1308" s="96">
        <v>0</v>
      </c>
    </row>
    <row r="1309" customHeight="1" spans="1:3">
      <c r="A1309" s="120">
        <v>2320399</v>
      </c>
      <c r="B1309" s="120" t="s">
        <v>1716</v>
      </c>
      <c r="C1309" s="96">
        <v>0</v>
      </c>
    </row>
    <row r="1310" customHeight="1" spans="1:3">
      <c r="A1310" s="120">
        <v>233</v>
      </c>
      <c r="B1310" s="131" t="s">
        <v>1717</v>
      </c>
      <c r="C1310" s="96">
        <f>C1311+C1312+C1313</f>
        <v>0</v>
      </c>
    </row>
    <row r="1311" customHeight="1" spans="1:3">
      <c r="A1311" s="120">
        <v>23301</v>
      </c>
      <c r="B1311" s="131" t="s">
        <v>1718</v>
      </c>
      <c r="C1311" s="96">
        <v>0</v>
      </c>
    </row>
    <row r="1312" customHeight="1" spans="1:3">
      <c r="A1312" s="120">
        <v>23302</v>
      </c>
      <c r="B1312" s="131" t="s">
        <v>1719</v>
      </c>
      <c r="C1312" s="96">
        <v>0</v>
      </c>
    </row>
    <row r="1313" customHeight="1" spans="1:3">
      <c r="A1313" s="120">
        <v>23303</v>
      </c>
      <c r="B1313" s="131" t="s">
        <v>1720</v>
      </c>
      <c r="C1313" s="96">
        <v>0</v>
      </c>
    </row>
  </sheetData>
  <mergeCells count="2">
    <mergeCell ref="A1:C1"/>
    <mergeCell ref="A2:C2"/>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7"/>
  <sheetViews>
    <sheetView workbookViewId="0">
      <selection activeCell="I5" sqref="I5"/>
    </sheetView>
  </sheetViews>
  <sheetFormatPr defaultColWidth="9" defaultRowHeight="13.5"/>
  <cols>
    <col min="1" max="1" width="20.9083333333333" customWidth="1"/>
    <col min="2" max="2" width="14" customWidth="1"/>
    <col min="4" max="4" width="14.2666666666667" customWidth="1"/>
    <col min="5" max="5" width="14.45" customWidth="1"/>
    <col min="6" max="6" width="15.3666666666667" customWidth="1"/>
  </cols>
  <sheetData>
    <row r="1" s="43" customFormat="1" ht="33.65" customHeight="1" spans="1:10">
      <c r="A1" s="44" t="s">
        <v>2621</v>
      </c>
      <c r="B1" s="44"/>
      <c r="C1" s="44"/>
      <c r="D1" s="44"/>
      <c r="E1" s="44"/>
      <c r="F1" s="44"/>
      <c r="G1" s="45"/>
      <c r="H1" s="45"/>
      <c r="I1" s="45"/>
      <c r="J1" s="45"/>
    </row>
    <row r="2" s="43" customFormat="1" ht="18" customHeight="1" spans="1:6">
      <c r="A2" s="46"/>
      <c r="B2" s="46"/>
      <c r="C2" s="46"/>
      <c r="D2" s="46"/>
      <c r="E2" s="46"/>
      <c r="F2" s="47" t="s">
        <v>705</v>
      </c>
    </row>
    <row r="3" s="43" customFormat="1" ht="31" customHeight="1" spans="1:6">
      <c r="A3" s="48" t="s">
        <v>2622</v>
      </c>
      <c r="B3" s="49" t="s">
        <v>2623</v>
      </c>
      <c r="C3" s="49" t="s">
        <v>2624</v>
      </c>
      <c r="D3" s="49"/>
      <c r="E3" s="49"/>
      <c r="F3" s="49" t="s">
        <v>2625</v>
      </c>
    </row>
    <row r="4" s="43" customFormat="1" ht="31.9" customHeight="1" spans="1:6">
      <c r="A4" s="48"/>
      <c r="B4" s="49"/>
      <c r="C4" s="49" t="s">
        <v>2521</v>
      </c>
      <c r="D4" s="49" t="s">
        <v>2626</v>
      </c>
      <c r="E4" s="49" t="s">
        <v>2627</v>
      </c>
      <c r="F4" s="49"/>
    </row>
    <row r="5" s="43" customFormat="1" ht="24" customHeight="1" spans="1:6">
      <c r="A5" s="50" t="s">
        <v>2493</v>
      </c>
      <c r="B5" s="51">
        <v>1023.154847</v>
      </c>
      <c r="C5" s="51">
        <v>836.635758</v>
      </c>
      <c r="D5" s="51">
        <v>199.318508</v>
      </c>
      <c r="E5" s="51">
        <v>637.31725</v>
      </c>
      <c r="F5" s="51">
        <v>186.519089</v>
      </c>
    </row>
    <row r="6" ht="17" customHeight="1" spans="1:6">
      <c r="A6" s="52" t="s">
        <v>2628</v>
      </c>
      <c r="B6" s="51">
        <v>4.293799</v>
      </c>
      <c r="C6" s="51">
        <v>3.993999</v>
      </c>
      <c r="D6" s="51">
        <v>0</v>
      </c>
      <c r="E6" s="51">
        <v>3.993999</v>
      </c>
      <c r="F6" s="51">
        <v>0.2998</v>
      </c>
    </row>
    <row r="7" ht="17" customHeight="1" spans="1:6">
      <c r="A7" s="53" t="s">
        <v>2629</v>
      </c>
      <c r="B7" s="51">
        <v>2.564686</v>
      </c>
      <c r="C7" s="51">
        <v>2.564686</v>
      </c>
      <c r="D7" s="51">
        <v>0</v>
      </c>
      <c r="E7" s="51">
        <v>2.564686</v>
      </c>
      <c r="F7" s="51">
        <v>0</v>
      </c>
    </row>
    <row r="8" ht="17" customHeight="1" spans="1:6">
      <c r="A8" s="53" t="s">
        <v>2630</v>
      </c>
      <c r="B8" s="51">
        <v>0.5758</v>
      </c>
      <c r="C8" s="51">
        <v>0.202</v>
      </c>
      <c r="D8" s="51">
        <v>0</v>
      </c>
      <c r="E8" s="51">
        <v>0.202</v>
      </c>
      <c r="F8" s="51">
        <v>0.3738</v>
      </c>
    </row>
    <row r="9" ht="17" customHeight="1" spans="1:6">
      <c r="A9" s="53" t="s">
        <v>2631</v>
      </c>
      <c r="B9" s="51">
        <v>18.852</v>
      </c>
      <c r="C9" s="51">
        <v>7.05</v>
      </c>
      <c r="D9" s="51">
        <v>0</v>
      </c>
      <c r="E9" s="51">
        <v>7.05</v>
      </c>
      <c r="F9" s="51">
        <v>11.802</v>
      </c>
    </row>
    <row r="10" ht="17" customHeight="1" spans="1:6">
      <c r="A10" s="53" t="s">
        <v>2632</v>
      </c>
      <c r="B10" s="51">
        <v>0.7</v>
      </c>
      <c r="C10" s="51">
        <v>0</v>
      </c>
      <c r="D10" s="51">
        <v>0</v>
      </c>
      <c r="E10" s="51">
        <v>0</v>
      </c>
      <c r="F10" s="51">
        <v>0.7</v>
      </c>
    </row>
    <row r="11" ht="17" customHeight="1" spans="1:6">
      <c r="A11" s="53" t="s">
        <v>2633</v>
      </c>
      <c r="B11" s="51">
        <v>5.2063</v>
      </c>
      <c r="C11" s="51">
        <v>3</v>
      </c>
      <c r="D11" s="51">
        <v>0</v>
      </c>
      <c r="E11" s="51">
        <v>3</v>
      </c>
      <c r="F11" s="51">
        <v>2.2063</v>
      </c>
    </row>
    <row r="12" ht="17" customHeight="1" spans="1:6">
      <c r="A12" s="53" t="s">
        <v>2634</v>
      </c>
      <c r="B12" s="51">
        <v>7.623804</v>
      </c>
      <c r="C12" s="51">
        <v>3.217704</v>
      </c>
      <c r="D12" s="51">
        <v>0</v>
      </c>
      <c r="E12" s="51">
        <v>3.217704</v>
      </c>
      <c r="F12" s="51">
        <v>4.4061</v>
      </c>
    </row>
    <row r="13" ht="17" customHeight="1" spans="1:6">
      <c r="A13" s="53" t="s">
        <v>2635</v>
      </c>
      <c r="B13" s="51">
        <v>1.112282</v>
      </c>
      <c r="C13" s="51">
        <v>0.836482</v>
      </c>
      <c r="D13" s="51">
        <v>0</v>
      </c>
      <c r="E13" s="51">
        <v>0.836482</v>
      </c>
      <c r="F13" s="51">
        <v>0.2758</v>
      </c>
    </row>
    <row r="14" ht="17" customHeight="1" spans="1:6">
      <c r="A14" s="53" t="s">
        <v>2636</v>
      </c>
      <c r="B14" s="51">
        <v>2.410012</v>
      </c>
      <c r="C14" s="51">
        <v>2.410012</v>
      </c>
      <c r="D14" s="51">
        <v>0</v>
      </c>
      <c r="E14" s="51">
        <v>2.410012</v>
      </c>
      <c r="F14" s="51">
        <v>0</v>
      </c>
    </row>
    <row r="15" ht="17" customHeight="1" spans="1:6">
      <c r="A15" s="53" t="s">
        <v>2637</v>
      </c>
      <c r="B15" s="51">
        <v>1.80218</v>
      </c>
      <c r="C15" s="51">
        <v>1.80218</v>
      </c>
      <c r="D15" s="51">
        <v>0</v>
      </c>
      <c r="E15" s="51">
        <v>1.80218</v>
      </c>
      <c r="F15" s="51">
        <v>0</v>
      </c>
    </row>
    <row r="16" ht="17" customHeight="1" spans="1:6">
      <c r="A16" s="53" t="s">
        <v>2638</v>
      </c>
      <c r="B16" s="51">
        <v>25.032029</v>
      </c>
      <c r="C16" s="51">
        <v>23.918729</v>
      </c>
      <c r="D16" s="51">
        <v>17.98</v>
      </c>
      <c r="E16" s="51">
        <v>5.938729</v>
      </c>
      <c r="F16" s="51">
        <v>1.1133</v>
      </c>
    </row>
    <row r="17" ht="17" customHeight="1" spans="1:6">
      <c r="A17" s="53" t="s">
        <v>2639</v>
      </c>
      <c r="B17" s="51">
        <v>0.039</v>
      </c>
      <c r="C17" s="51">
        <v>0</v>
      </c>
      <c r="D17" s="51">
        <v>0</v>
      </c>
      <c r="E17" s="51">
        <v>0</v>
      </c>
      <c r="F17" s="51">
        <v>0.039</v>
      </c>
    </row>
    <row r="18" ht="17" customHeight="1" spans="1:6">
      <c r="A18" s="53" t="s">
        <v>2640</v>
      </c>
      <c r="B18" s="51">
        <v>5.400674</v>
      </c>
      <c r="C18" s="51">
        <v>4.940874</v>
      </c>
      <c r="D18" s="51">
        <v>0</v>
      </c>
      <c r="E18" s="51">
        <v>4.940874</v>
      </c>
      <c r="F18" s="51">
        <v>0.4598</v>
      </c>
    </row>
    <row r="19" ht="17" customHeight="1" spans="1:6">
      <c r="A19" s="53" t="s">
        <v>2641</v>
      </c>
      <c r="B19" s="51">
        <v>4.2526</v>
      </c>
      <c r="C19" s="51">
        <v>3</v>
      </c>
      <c r="D19" s="51">
        <v>0</v>
      </c>
      <c r="E19" s="51">
        <v>3</v>
      </c>
      <c r="F19" s="51">
        <v>1.2526</v>
      </c>
    </row>
    <row r="20" ht="17" customHeight="1" spans="1:6">
      <c r="A20" s="53" t="s">
        <v>2642</v>
      </c>
      <c r="B20" s="51">
        <v>0.8631</v>
      </c>
      <c r="C20" s="51">
        <v>0</v>
      </c>
      <c r="D20" s="51">
        <v>0</v>
      </c>
      <c r="E20" s="51">
        <v>0</v>
      </c>
      <c r="F20" s="51">
        <v>0.8631</v>
      </c>
    </row>
    <row r="21" ht="17" customHeight="1" spans="1:6">
      <c r="A21" s="53" t="s">
        <v>2643</v>
      </c>
      <c r="B21" s="51">
        <v>1.926</v>
      </c>
      <c r="C21" s="51">
        <v>1.7823</v>
      </c>
      <c r="D21" s="51">
        <v>0</v>
      </c>
      <c r="E21" s="51">
        <v>1.7823</v>
      </c>
      <c r="F21" s="51">
        <v>0.1437</v>
      </c>
    </row>
    <row r="22" ht="17" customHeight="1" spans="1:6">
      <c r="A22" s="53" t="s">
        <v>2644</v>
      </c>
      <c r="B22" s="51">
        <v>0.8051</v>
      </c>
      <c r="C22" s="51">
        <v>0</v>
      </c>
      <c r="D22" s="51">
        <v>0</v>
      </c>
      <c r="E22" s="51">
        <v>0</v>
      </c>
      <c r="F22" s="51">
        <v>0.8051</v>
      </c>
    </row>
    <row r="23" ht="17" customHeight="1" spans="1:6">
      <c r="A23" s="53" t="s">
        <v>2645</v>
      </c>
      <c r="B23" s="51">
        <v>1.363067</v>
      </c>
      <c r="C23" s="51">
        <v>1.237067</v>
      </c>
      <c r="D23" s="51">
        <v>0</v>
      </c>
      <c r="E23" s="51">
        <v>1.237067</v>
      </c>
      <c r="F23" s="51">
        <v>0.126</v>
      </c>
    </row>
    <row r="24" ht="17" customHeight="1" spans="1:6">
      <c r="A24" s="53" t="s">
        <v>2646</v>
      </c>
      <c r="B24" s="51">
        <v>6.310046</v>
      </c>
      <c r="C24" s="51">
        <v>3.505746</v>
      </c>
      <c r="D24" s="51">
        <v>0</v>
      </c>
      <c r="E24" s="51">
        <v>3.505746</v>
      </c>
      <c r="F24" s="51">
        <v>2.8043</v>
      </c>
    </row>
    <row r="25" ht="17" customHeight="1" spans="1:6">
      <c r="A25" s="53" t="s">
        <v>2647</v>
      </c>
      <c r="B25" s="51">
        <v>12.98665</v>
      </c>
      <c r="C25" s="51">
        <v>7.56815</v>
      </c>
      <c r="D25" s="51">
        <v>0</v>
      </c>
      <c r="E25" s="51">
        <v>7.56815</v>
      </c>
      <c r="F25" s="51">
        <v>5.4185</v>
      </c>
    </row>
    <row r="26" ht="17" customHeight="1" spans="1:6">
      <c r="A26" s="53" t="s">
        <v>2648</v>
      </c>
      <c r="B26" s="51">
        <v>4.651645</v>
      </c>
      <c r="C26" s="51">
        <v>3.315845</v>
      </c>
      <c r="D26" s="51">
        <v>0</v>
      </c>
      <c r="E26" s="51">
        <v>3.315845</v>
      </c>
      <c r="F26" s="51">
        <v>1.3358</v>
      </c>
    </row>
    <row r="27" ht="17" customHeight="1" spans="1:6">
      <c r="A27" s="53" t="s">
        <v>2649</v>
      </c>
      <c r="B27" s="51">
        <v>0.8128</v>
      </c>
      <c r="C27" s="51">
        <v>0</v>
      </c>
      <c r="D27" s="51">
        <v>0</v>
      </c>
      <c r="E27" s="51">
        <v>0</v>
      </c>
      <c r="F27" s="51">
        <v>0.8128</v>
      </c>
    </row>
    <row r="28" ht="17" customHeight="1" spans="1:6">
      <c r="A28" s="53" t="s">
        <v>2650</v>
      </c>
      <c r="B28" s="51">
        <v>0</v>
      </c>
      <c r="C28" s="51">
        <v>0</v>
      </c>
      <c r="D28" s="51">
        <v>0</v>
      </c>
      <c r="E28" s="51">
        <v>0</v>
      </c>
      <c r="F28" s="51">
        <v>0</v>
      </c>
    </row>
    <row r="29" ht="17" customHeight="1" spans="1:6">
      <c r="A29" s="53" t="s">
        <v>2651</v>
      </c>
      <c r="B29" s="51">
        <v>43.062688</v>
      </c>
      <c r="C29" s="51">
        <v>39.904188</v>
      </c>
      <c r="D29" s="51">
        <v>0</v>
      </c>
      <c r="E29" s="51">
        <v>39.904188</v>
      </c>
      <c r="F29" s="51">
        <v>3.1585</v>
      </c>
    </row>
    <row r="30" ht="17" customHeight="1" spans="1:6">
      <c r="A30" s="53" t="s">
        <v>2652</v>
      </c>
      <c r="B30" s="51">
        <v>2.5032</v>
      </c>
      <c r="C30" s="51">
        <v>1.5</v>
      </c>
      <c r="D30" s="51">
        <v>0</v>
      </c>
      <c r="E30" s="51">
        <v>1.5</v>
      </c>
      <c r="F30" s="51">
        <v>1.0032</v>
      </c>
    </row>
    <row r="31" ht="17" customHeight="1" spans="1:6">
      <c r="A31" s="53" t="s">
        <v>2653</v>
      </c>
      <c r="B31" s="51">
        <v>5.136032</v>
      </c>
      <c r="C31" s="51">
        <v>3.923032</v>
      </c>
      <c r="D31" s="51">
        <v>0</v>
      </c>
      <c r="E31" s="51">
        <v>3.923032</v>
      </c>
      <c r="F31" s="51">
        <v>1.213</v>
      </c>
    </row>
    <row r="32" ht="17" customHeight="1" spans="1:6">
      <c r="A32" s="53" t="s">
        <v>2654</v>
      </c>
      <c r="B32" s="51">
        <v>14.521206</v>
      </c>
      <c r="C32" s="51">
        <v>7.935806</v>
      </c>
      <c r="D32" s="51">
        <v>0</v>
      </c>
      <c r="E32" s="51">
        <v>7.935806</v>
      </c>
      <c r="F32" s="51">
        <v>6.5854</v>
      </c>
    </row>
    <row r="33" ht="17" customHeight="1" spans="1:6">
      <c r="A33" s="53" t="s">
        <v>2655</v>
      </c>
      <c r="B33" s="51">
        <v>0</v>
      </c>
      <c r="C33" s="51">
        <v>0</v>
      </c>
      <c r="D33" s="51">
        <v>0</v>
      </c>
      <c r="E33" s="51">
        <v>0</v>
      </c>
      <c r="F33" s="51">
        <v>0</v>
      </c>
    </row>
    <row r="34" ht="17" customHeight="1" spans="1:6">
      <c r="A34" s="53" t="s">
        <v>2656</v>
      </c>
      <c r="B34" s="51">
        <v>2.432469</v>
      </c>
      <c r="C34" s="51">
        <v>1.730669</v>
      </c>
      <c r="D34" s="51">
        <v>0</v>
      </c>
      <c r="E34" s="51">
        <v>1.730669</v>
      </c>
      <c r="F34" s="51">
        <v>0.7018</v>
      </c>
    </row>
    <row r="35" ht="17" customHeight="1" spans="1:6">
      <c r="A35" s="53" t="s">
        <v>2657</v>
      </c>
      <c r="B35" s="51">
        <v>3.706532</v>
      </c>
      <c r="C35" s="51">
        <v>3.142332</v>
      </c>
      <c r="D35" s="51">
        <v>0</v>
      </c>
      <c r="E35" s="51">
        <v>3.142332</v>
      </c>
      <c r="F35" s="51">
        <v>0.5642</v>
      </c>
    </row>
    <row r="36" ht="17" customHeight="1" spans="1:6">
      <c r="A36" s="53" t="s">
        <v>2658</v>
      </c>
      <c r="B36" s="51">
        <v>0.8</v>
      </c>
      <c r="C36" s="51">
        <v>0</v>
      </c>
      <c r="D36" s="51">
        <v>0</v>
      </c>
      <c r="E36" s="51">
        <v>0</v>
      </c>
      <c r="F36" s="51">
        <v>0.8</v>
      </c>
    </row>
    <row r="37" ht="17" customHeight="1" spans="1:6">
      <c r="A37" s="53" t="s">
        <v>2659</v>
      </c>
      <c r="B37" s="51">
        <v>0.322</v>
      </c>
      <c r="C37" s="51">
        <v>0</v>
      </c>
      <c r="D37" s="51">
        <v>0</v>
      </c>
      <c r="E37" s="51">
        <v>0</v>
      </c>
      <c r="F37" s="51">
        <v>0.322</v>
      </c>
    </row>
    <row r="38" ht="17" customHeight="1" spans="1:6">
      <c r="A38" s="53" t="s">
        <v>2660</v>
      </c>
      <c r="B38" s="51">
        <v>1.3787</v>
      </c>
      <c r="C38" s="51">
        <v>0</v>
      </c>
      <c r="D38" s="51">
        <v>0</v>
      </c>
      <c r="E38" s="51">
        <v>0</v>
      </c>
      <c r="F38" s="51">
        <v>1.3787</v>
      </c>
    </row>
    <row r="39" ht="17" customHeight="1" spans="1:6">
      <c r="A39" s="53" t="s">
        <v>2661</v>
      </c>
      <c r="B39" s="51">
        <v>0</v>
      </c>
      <c r="C39" s="51">
        <v>0</v>
      </c>
      <c r="D39" s="51">
        <v>0</v>
      </c>
      <c r="E39" s="51">
        <v>0</v>
      </c>
      <c r="F39" s="51">
        <v>0</v>
      </c>
    </row>
    <row r="40" ht="17" customHeight="1" spans="1:6">
      <c r="A40" s="53" t="s">
        <v>2662</v>
      </c>
      <c r="B40" s="51">
        <v>0.202</v>
      </c>
      <c r="C40" s="51">
        <v>0</v>
      </c>
      <c r="D40" s="51">
        <v>0</v>
      </c>
      <c r="E40" s="51">
        <v>0</v>
      </c>
      <c r="F40" s="51">
        <v>0.202</v>
      </c>
    </row>
    <row r="41" ht="17" customHeight="1" spans="1:6">
      <c r="A41" s="53" t="s">
        <v>2663</v>
      </c>
      <c r="B41" s="51">
        <v>4.776345</v>
      </c>
      <c r="C41" s="51">
        <v>3.566445</v>
      </c>
      <c r="D41" s="51">
        <v>0</v>
      </c>
      <c r="E41" s="51">
        <v>3.566445</v>
      </c>
      <c r="F41" s="51">
        <v>1.2099</v>
      </c>
    </row>
    <row r="42" ht="17" customHeight="1" spans="1:6">
      <c r="A42" s="53" t="s">
        <v>2664</v>
      </c>
      <c r="B42" s="51">
        <v>0</v>
      </c>
      <c r="C42" s="51">
        <v>0</v>
      </c>
      <c r="D42" s="51">
        <v>0</v>
      </c>
      <c r="E42" s="51">
        <v>0</v>
      </c>
      <c r="F42" s="51">
        <v>0</v>
      </c>
    </row>
    <row r="43" ht="17" customHeight="1" spans="1:6">
      <c r="A43" s="53" t="s">
        <v>2583</v>
      </c>
      <c r="B43" s="51">
        <v>4.390314</v>
      </c>
      <c r="C43" s="51">
        <v>3.732514</v>
      </c>
      <c r="D43" s="51">
        <v>0</v>
      </c>
      <c r="E43" s="51">
        <v>3.732514</v>
      </c>
      <c r="F43" s="51">
        <v>0.6578</v>
      </c>
    </row>
    <row r="44" ht="17" customHeight="1" spans="1:6">
      <c r="A44" s="53" t="s">
        <v>2665</v>
      </c>
      <c r="B44" s="51">
        <v>18.9874</v>
      </c>
      <c r="C44" s="51">
        <v>4.5</v>
      </c>
      <c r="D44" s="51">
        <v>0</v>
      </c>
      <c r="E44" s="51">
        <v>4.5</v>
      </c>
      <c r="F44" s="51">
        <v>14.4874</v>
      </c>
    </row>
    <row r="45" ht="17" customHeight="1" spans="1:6">
      <c r="A45" s="53" t="s">
        <v>2666</v>
      </c>
      <c r="B45" s="51">
        <v>66.845215</v>
      </c>
      <c r="C45" s="51">
        <v>64.233715</v>
      </c>
      <c r="D45" s="51">
        <v>43.652654</v>
      </c>
      <c r="E45" s="51">
        <v>20.581061</v>
      </c>
      <c r="F45" s="51">
        <v>2.6115</v>
      </c>
    </row>
    <row r="46" ht="17" customHeight="1" spans="1:6">
      <c r="A46" s="53" t="s">
        <v>2667</v>
      </c>
      <c r="B46" s="51">
        <v>0</v>
      </c>
      <c r="C46" s="51">
        <v>0</v>
      </c>
      <c r="D46" s="51">
        <v>0</v>
      </c>
      <c r="E46" s="51">
        <v>0</v>
      </c>
      <c r="F46" s="51">
        <v>0</v>
      </c>
    </row>
    <row r="47" ht="17" customHeight="1" spans="1:6">
      <c r="A47" s="53" t="s">
        <v>2668</v>
      </c>
      <c r="B47" s="51">
        <v>4.657089</v>
      </c>
      <c r="C47" s="51">
        <v>3.393489</v>
      </c>
      <c r="D47" s="51">
        <v>0</v>
      </c>
      <c r="E47" s="51">
        <v>3.393489</v>
      </c>
      <c r="F47" s="51">
        <v>1.2636</v>
      </c>
    </row>
    <row r="48" ht="17" customHeight="1" spans="1:6">
      <c r="A48" s="53" t="s">
        <v>2669</v>
      </c>
      <c r="B48" s="51">
        <v>0</v>
      </c>
      <c r="C48" s="51">
        <v>0</v>
      </c>
      <c r="D48" s="51">
        <v>0</v>
      </c>
      <c r="E48" s="51">
        <v>0</v>
      </c>
      <c r="F48" s="51">
        <v>0</v>
      </c>
    </row>
    <row r="49" ht="17" customHeight="1" spans="1:6">
      <c r="A49" s="53" t="s">
        <v>2670</v>
      </c>
      <c r="B49" s="51">
        <v>3.4248</v>
      </c>
      <c r="C49" s="51">
        <v>2.55</v>
      </c>
      <c r="D49" s="51">
        <v>0</v>
      </c>
      <c r="E49" s="51">
        <v>2.55</v>
      </c>
      <c r="F49" s="51">
        <v>0.8748</v>
      </c>
    </row>
    <row r="50" ht="17" customHeight="1" spans="1:6">
      <c r="A50" s="53" t="s">
        <v>2671</v>
      </c>
      <c r="B50" s="51">
        <v>0</v>
      </c>
      <c r="C50" s="51">
        <v>0</v>
      </c>
      <c r="D50" s="51">
        <v>0</v>
      </c>
      <c r="E50" s="51">
        <v>0</v>
      </c>
      <c r="F50" s="51">
        <v>0</v>
      </c>
    </row>
    <row r="51" ht="17" customHeight="1" spans="1:6">
      <c r="A51" s="53" t="s">
        <v>2672</v>
      </c>
      <c r="B51" s="51">
        <v>0.3086</v>
      </c>
      <c r="C51" s="51">
        <v>0</v>
      </c>
      <c r="D51" s="51">
        <v>0</v>
      </c>
      <c r="E51" s="51">
        <v>0</v>
      </c>
      <c r="F51" s="51">
        <v>0.3086</v>
      </c>
    </row>
    <row r="52" ht="17" customHeight="1" spans="1:6">
      <c r="A52" s="53" t="s">
        <v>2673</v>
      </c>
      <c r="B52" s="51">
        <v>0</v>
      </c>
      <c r="C52" s="51">
        <v>0</v>
      </c>
      <c r="D52" s="51">
        <v>0</v>
      </c>
      <c r="E52" s="51">
        <v>0</v>
      </c>
      <c r="F52" s="51">
        <v>0</v>
      </c>
    </row>
    <row r="53" ht="17" customHeight="1" spans="1:6">
      <c r="A53" s="53" t="s">
        <v>2674</v>
      </c>
      <c r="B53" s="51">
        <v>0</v>
      </c>
      <c r="C53" s="51">
        <v>0</v>
      </c>
      <c r="D53" s="51">
        <v>0</v>
      </c>
      <c r="E53" s="51">
        <v>0</v>
      </c>
      <c r="F53" s="51">
        <v>0</v>
      </c>
    </row>
    <row r="54" ht="17" customHeight="1" spans="1:6">
      <c r="A54" s="53" t="s">
        <v>2675</v>
      </c>
      <c r="B54" s="51">
        <v>8.583641</v>
      </c>
      <c r="C54" s="51">
        <v>2.459741</v>
      </c>
      <c r="D54" s="51">
        <v>0</v>
      </c>
      <c r="E54" s="51">
        <v>2.459741</v>
      </c>
      <c r="F54" s="51">
        <v>6.1239</v>
      </c>
    </row>
    <row r="55" ht="17" customHeight="1" spans="1:6">
      <c r="A55" s="53" t="s">
        <v>2676</v>
      </c>
      <c r="B55" s="51">
        <v>0.361686</v>
      </c>
      <c r="C55" s="51">
        <v>0.361686</v>
      </c>
      <c r="D55" s="51">
        <v>0</v>
      </c>
      <c r="E55" s="51">
        <v>0.361686</v>
      </c>
      <c r="F55" s="51">
        <v>0</v>
      </c>
    </row>
    <row r="56" ht="17" customHeight="1" spans="1:6">
      <c r="A56" s="53" t="s">
        <v>2677</v>
      </c>
      <c r="B56" s="51">
        <v>0.0433</v>
      </c>
      <c r="C56" s="51">
        <v>0</v>
      </c>
      <c r="D56" s="51">
        <v>0</v>
      </c>
      <c r="E56" s="51">
        <v>0</v>
      </c>
      <c r="F56" s="51">
        <v>0.0433</v>
      </c>
    </row>
    <row r="57" ht="17" customHeight="1" spans="1:6">
      <c r="A57" s="53" t="s">
        <v>2678</v>
      </c>
      <c r="B57" s="51">
        <v>0</v>
      </c>
      <c r="C57" s="51">
        <v>0</v>
      </c>
      <c r="D57" s="51">
        <v>0</v>
      </c>
      <c r="E57" s="51">
        <v>0</v>
      </c>
      <c r="F57" s="51">
        <v>0</v>
      </c>
    </row>
    <row r="58" ht="17" customHeight="1" spans="1:6">
      <c r="A58" s="53" t="s">
        <v>2679</v>
      </c>
      <c r="B58" s="51">
        <v>4.1705</v>
      </c>
      <c r="C58" s="51">
        <v>1.6798</v>
      </c>
      <c r="D58" s="51">
        <v>0</v>
      </c>
      <c r="E58" s="51">
        <v>1.6798</v>
      </c>
      <c r="F58" s="51">
        <v>2.4907</v>
      </c>
    </row>
    <row r="59" ht="17" customHeight="1" spans="1:6">
      <c r="A59" s="53" t="s">
        <v>2602</v>
      </c>
      <c r="B59" s="51">
        <v>11.8562</v>
      </c>
      <c r="C59" s="51">
        <v>6.3741</v>
      </c>
      <c r="D59" s="51">
        <v>0</v>
      </c>
      <c r="E59" s="51">
        <v>6.3741</v>
      </c>
      <c r="F59" s="51">
        <v>5.4821</v>
      </c>
    </row>
    <row r="60" ht="17" customHeight="1" spans="1:6">
      <c r="A60" s="53" t="s">
        <v>2680</v>
      </c>
      <c r="B60" s="51">
        <v>3.146471</v>
      </c>
      <c r="C60" s="51">
        <v>2.317971</v>
      </c>
      <c r="D60" s="51">
        <v>0</v>
      </c>
      <c r="E60" s="51">
        <v>2.317971</v>
      </c>
      <c r="F60" s="51">
        <v>0.8285</v>
      </c>
    </row>
    <row r="61" ht="17" customHeight="1" spans="1:6">
      <c r="A61" s="53" t="s">
        <v>2681</v>
      </c>
      <c r="B61" s="51">
        <v>1.123079</v>
      </c>
      <c r="C61" s="51">
        <v>1.123079</v>
      </c>
      <c r="D61" s="51">
        <v>0</v>
      </c>
      <c r="E61" s="51">
        <v>1.123079</v>
      </c>
      <c r="F61" s="51">
        <v>0</v>
      </c>
    </row>
    <row r="62" ht="17" customHeight="1" spans="1:6">
      <c r="A62" s="53" t="s">
        <v>2682</v>
      </c>
      <c r="B62" s="51">
        <v>0.142</v>
      </c>
      <c r="C62" s="51">
        <v>0</v>
      </c>
      <c r="D62" s="51">
        <v>0</v>
      </c>
      <c r="E62" s="51">
        <v>0</v>
      </c>
      <c r="F62" s="51">
        <v>0.142</v>
      </c>
    </row>
    <row r="63" ht="17" customHeight="1" spans="1:6">
      <c r="A63" s="53" t="s">
        <v>2683</v>
      </c>
      <c r="B63" s="51">
        <v>9.575287</v>
      </c>
      <c r="C63" s="51">
        <v>9.575287</v>
      </c>
      <c r="D63" s="51">
        <v>0</v>
      </c>
      <c r="E63" s="51">
        <v>9.575287</v>
      </c>
      <c r="F63" s="51">
        <v>0</v>
      </c>
    </row>
    <row r="64" ht="17" customHeight="1" spans="1:6">
      <c r="A64" s="53" t="s">
        <v>2684</v>
      </c>
      <c r="B64" s="51">
        <v>9.632329</v>
      </c>
      <c r="C64" s="51">
        <v>9.632329</v>
      </c>
      <c r="D64" s="51">
        <v>0</v>
      </c>
      <c r="E64" s="51">
        <v>9.632329</v>
      </c>
      <c r="F64" s="51">
        <v>0</v>
      </c>
    </row>
    <row r="65" ht="17" customHeight="1" spans="1:6">
      <c r="A65" s="53" t="s">
        <v>2685</v>
      </c>
      <c r="B65" s="51">
        <v>16.5025</v>
      </c>
      <c r="C65" s="51">
        <v>9.0327</v>
      </c>
      <c r="D65" s="51">
        <v>0</v>
      </c>
      <c r="E65" s="51">
        <v>9.0327</v>
      </c>
      <c r="F65" s="51">
        <v>7.4698</v>
      </c>
    </row>
    <row r="66" ht="17" customHeight="1" spans="1:6">
      <c r="A66" s="53" t="s">
        <v>2686</v>
      </c>
      <c r="B66" s="51">
        <v>2.866866</v>
      </c>
      <c r="C66" s="51">
        <v>2.866866</v>
      </c>
      <c r="D66" s="51">
        <v>0</v>
      </c>
      <c r="E66" s="51">
        <v>2.866866</v>
      </c>
      <c r="F66" s="51">
        <v>0</v>
      </c>
    </row>
    <row r="67" ht="17" customHeight="1" spans="1:6">
      <c r="A67" s="53" t="s">
        <v>2687</v>
      </c>
      <c r="B67" s="51">
        <v>0.3078</v>
      </c>
      <c r="C67" s="51">
        <v>0</v>
      </c>
      <c r="D67" s="51">
        <v>0</v>
      </c>
      <c r="E67" s="51">
        <v>0</v>
      </c>
      <c r="F67" s="51">
        <v>0.3078</v>
      </c>
    </row>
    <row r="68" ht="17" customHeight="1" spans="1:6">
      <c r="A68" s="53" t="s">
        <v>2688</v>
      </c>
      <c r="B68" s="51">
        <v>0</v>
      </c>
      <c r="C68" s="51">
        <v>0</v>
      </c>
      <c r="D68" s="51">
        <v>0</v>
      </c>
      <c r="E68" s="51">
        <v>0</v>
      </c>
      <c r="F68" s="51">
        <v>0</v>
      </c>
    </row>
    <row r="69" ht="17" customHeight="1" spans="1:6">
      <c r="A69" s="53" t="s">
        <v>2689</v>
      </c>
      <c r="B69" s="51">
        <v>12.238415</v>
      </c>
      <c r="C69" s="51">
        <v>6.257515</v>
      </c>
      <c r="D69" s="51">
        <v>0</v>
      </c>
      <c r="E69" s="51">
        <v>6.257515</v>
      </c>
      <c r="F69" s="51">
        <v>5.9809</v>
      </c>
    </row>
    <row r="70" ht="17" customHeight="1" spans="1:6">
      <c r="A70" s="54" t="s">
        <v>2690</v>
      </c>
      <c r="B70" s="51">
        <v>13.146883</v>
      </c>
      <c r="C70" s="51">
        <v>7.985083</v>
      </c>
      <c r="D70" s="51">
        <v>0</v>
      </c>
      <c r="E70" s="51">
        <v>7.985083</v>
      </c>
      <c r="F70" s="51">
        <v>5.1618</v>
      </c>
    </row>
    <row r="71" ht="17" customHeight="1" spans="1:6">
      <c r="A71" s="53" t="s">
        <v>2691</v>
      </c>
      <c r="B71" s="51">
        <v>0.279</v>
      </c>
      <c r="C71" s="51">
        <v>0</v>
      </c>
      <c r="D71" s="51">
        <v>0</v>
      </c>
      <c r="E71" s="51">
        <v>0</v>
      </c>
      <c r="F71" s="51">
        <v>0.279</v>
      </c>
    </row>
    <row r="72" ht="17" customHeight="1" spans="1:6">
      <c r="A72" s="53" t="s">
        <v>2692</v>
      </c>
      <c r="B72" s="51">
        <v>164.385391</v>
      </c>
      <c r="C72" s="51">
        <v>164.100391</v>
      </c>
      <c r="D72" s="51">
        <v>44.98</v>
      </c>
      <c r="E72" s="51">
        <v>119.120391</v>
      </c>
      <c r="F72" s="51">
        <v>0.285</v>
      </c>
    </row>
    <row r="73" ht="17" customHeight="1" spans="1:6">
      <c r="A73" s="53" t="s">
        <v>2693</v>
      </c>
      <c r="B73" s="51">
        <v>0</v>
      </c>
      <c r="C73" s="51">
        <v>0</v>
      </c>
      <c r="D73" s="51">
        <v>0</v>
      </c>
      <c r="E73" s="51">
        <v>0</v>
      </c>
      <c r="F73" s="51">
        <v>0</v>
      </c>
    </row>
    <row r="74" ht="17" customHeight="1" spans="1:6">
      <c r="A74" s="53" t="s">
        <v>2694</v>
      </c>
      <c r="B74" s="51">
        <v>0</v>
      </c>
      <c r="C74" s="51">
        <v>0</v>
      </c>
      <c r="D74" s="51">
        <v>0</v>
      </c>
      <c r="E74" s="51">
        <v>0</v>
      </c>
      <c r="F74" s="51">
        <v>0</v>
      </c>
    </row>
    <row r="75" ht="17" customHeight="1" spans="1:6">
      <c r="A75" s="53" t="s">
        <v>2695</v>
      </c>
      <c r="B75" s="51">
        <v>0.5438</v>
      </c>
      <c r="C75" s="51">
        <v>0</v>
      </c>
      <c r="D75" s="51">
        <v>0</v>
      </c>
      <c r="E75" s="51">
        <v>0</v>
      </c>
      <c r="F75" s="51">
        <v>0.5438</v>
      </c>
    </row>
    <row r="76" ht="17" customHeight="1" spans="1:6">
      <c r="A76" s="53" t="s">
        <v>2696</v>
      </c>
      <c r="B76" s="51">
        <v>113.447674</v>
      </c>
      <c r="C76" s="51">
        <v>96.481474</v>
      </c>
      <c r="D76" s="51">
        <v>0</v>
      </c>
      <c r="E76" s="51">
        <v>96.481474</v>
      </c>
      <c r="F76" s="51">
        <v>16.9662</v>
      </c>
    </row>
    <row r="77" ht="17" customHeight="1" spans="1:6">
      <c r="A77" s="53" t="s">
        <v>2697</v>
      </c>
      <c r="B77" s="51">
        <v>4.565582</v>
      </c>
      <c r="C77" s="51">
        <v>4.230682</v>
      </c>
      <c r="D77" s="51">
        <v>0</v>
      </c>
      <c r="E77" s="51">
        <v>4.230682</v>
      </c>
      <c r="F77" s="51">
        <v>0.3349</v>
      </c>
    </row>
    <row r="78" ht="17" customHeight="1" spans="1:6">
      <c r="A78" s="53" t="s">
        <v>2698</v>
      </c>
      <c r="B78" s="51">
        <v>3.930859</v>
      </c>
      <c r="C78" s="51">
        <v>3.151259</v>
      </c>
      <c r="D78" s="51">
        <v>0</v>
      </c>
      <c r="E78" s="51">
        <v>3.151259</v>
      </c>
      <c r="F78" s="51">
        <v>0.7796</v>
      </c>
    </row>
    <row r="79" ht="17" customHeight="1" spans="1:6">
      <c r="A79" s="53" t="s">
        <v>2699</v>
      </c>
      <c r="B79" s="51">
        <v>0</v>
      </c>
      <c r="C79" s="51">
        <v>0</v>
      </c>
      <c r="D79" s="51">
        <v>0</v>
      </c>
      <c r="E79" s="51">
        <v>0</v>
      </c>
      <c r="F79" s="51">
        <v>0</v>
      </c>
    </row>
    <row r="80" ht="17" customHeight="1" spans="1:6">
      <c r="A80" s="53" t="s">
        <v>2700</v>
      </c>
      <c r="B80" s="51">
        <v>0</v>
      </c>
      <c r="C80" s="51">
        <v>0</v>
      </c>
      <c r="D80" s="51">
        <v>0</v>
      </c>
      <c r="E80" s="51">
        <v>0</v>
      </c>
      <c r="F80" s="51">
        <v>0</v>
      </c>
    </row>
    <row r="81" ht="17" customHeight="1" spans="1:6">
      <c r="A81" s="53" t="s">
        <v>2701</v>
      </c>
      <c r="B81" s="51">
        <v>31.43497</v>
      </c>
      <c r="C81" s="51">
        <v>31.43497</v>
      </c>
      <c r="D81" s="51">
        <v>9.3518</v>
      </c>
      <c r="E81" s="51">
        <v>22.08317</v>
      </c>
      <c r="F81" s="51">
        <v>0</v>
      </c>
    </row>
    <row r="82" ht="17" customHeight="1" spans="1:6">
      <c r="A82" s="53" t="s">
        <v>2702</v>
      </c>
      <c r="B82" s="51">
        <v>0</v>
      </c>
      <c r="C82" s="51">
        <v>0</v>
      </c>
      <c r="D82" s="51">
        <v>0</v>
      </c>
      <c r="E82" s="51">
        <v>0</v>
      </c>
      <c r="F82" s="51">
        <v>0</v>
      </c>
    </row>
    <row r="83" ht="17" customHeight="1" spans="1:6">
      <c r="A83" s="53" t="s">
        <v>2703</v>
      </c>
      <c r="B83" s="51">
        <v>4.095529</v>
      </c>
      <c r="C83" s="51">
        <v>3.081029</v>
      </c>
      <c r="D83" s="51">
        <v>0</v>
      </c>
      <c r="E83" s="51">
        <v>3.081029</v>
      </c>
      <c r="F83" s="51">
        <v>1.0145</v>
      </c>
    </row>
    <row r="84" ht="17" customHeight="1" spans="1:6">
      <c r="A84" s="53" t="s">
        <v>2704</v>
      </c>
      <c r="B84" s="51">
        <v>0.3871</v>
      </c>
      <c r="C84" s="51">
        <v>0</v>
      </c>
      <c r="D84" s="51">
        <v>0</v>
      </c>
      <c r="E84" s="51">
        <v>0</v>
      </c>
      <c r="F84" s="51">
        <v>0.3871</v>
      </c>
    </row>
    <row r="85" ht="17" customHeight="1" spans="1:6">
      <c r="A85" s="53" t="s">
        <v>2705</v>
      </c>
      <c r="B85" s="51">
        <v>4.00614</v>
      </c>
      <c r="C85" s="51">
        <v>4.00614</v>
      </c>
      <c r="D85" s="51">
        <v>0</v>
      </c>
      <c r="E85" s="51">
        <v>4.00614</v>
      </c>
      <c r="F85" s="51">
        <v>0</v>
      </c>
    </row>
    <row r="86" ht="17" customHeight="1" spans="1:6">
      <c r="A86" s="53" t="s">
        <v>2596</v>
      </c>
      <c r="B86" s="51">
        <v>14.950255</v>
      </c>
      <c r="C86" s="51">
        <v>8.899955</v>
      </c>
      <c r="D86" s="51">
        <v>0</v>
      </c>
      <c r="E86" s="51">
        <v>8.899955</v>
      </c>
      <c r="F86" s="51">
        <v>6.0503</v>
      </c>
    </row>
    <row r="87" ht="17" customHeight="1" spans="1:6">
      <c r="A87" s="53" t="s">
        <v>2706</v>
      </c>
      <c r="B87" s="51">
        <v>12.464881</v>
      </c>
      <c r="C87" s="51">
        <v>9.988081</v>
      </c>
      <c r="D87" s="51">
        <v>0</v>
      </c>
      <c r="E87" s="51">
        <v>9.988081</v>
      </c>
      <c r="F87" s="51">
        <v>2.4768</v>
      </c>
    </row>
    <row r="88" ht="17" customHeight="1" spans="1:6">
      <c r="A88" s="53" t="s">
        <v>2707</v>
      </c>
      <c r="B88" s="51">
        <v>7.981174</v>
      </c>
      <c r="C88" s="51">
        <v>7.187174</v>
      </c>
      <c r="D88" s="51">
        <v>0</v>
      </c>
      <c r="E88" s="51">
        <v>7.187174</v>
      </c>
      <c r="F88" s="51">
        <v>0.794</v>
      </c>
    </row>
    <row r="89" ht="17" customHeight="1" spans="1:6">
      <c r="A89" s="53" t="s">
        <v>2708</v>
      </c>
      <c r="B89" s="51">
        <v>16.6359</v>
      </c>
      <c r="C89" s="51">
        <v>9.6359</v>
      </c>
      <c r="D89" s="51">
        <v>0</v>
      </c>
      <c r="E89" s="51">
        <v>9.6359</v>
      </c>
      <c r="F89" s="51">
        <v>7</v>
      </c>
    </row>
    <row r="90" ht="17" customHeight="1" spans="1:6">
      <c r="A90" s="53" t="s">
        <v>2709</v>
      </c>
      <c r="B90" s="51">
        <v>9.697263</v>
      </c>
      <c r="C90" s="51">
        <v>9.697263</v>
      </c>
      <c r="D90" s="51">
        <v>6.268045</v>
      </c>
      <c r="E90" s="51">
        <v>3.429218</v>
      </c>
      <c r="F90" s="51">
        <v>0</v>
      </c>
    </row>
    <row r="91" ht="17" customHeight="1" spans="1:6">
      <c r="A91" s="53" t="s">
        <v>2710</v>
      </c>
      <c r="B91" s="51">
        <v>12.187628</v>
      </c>
      <c r="C91" s="51">
        <v>12.187628</v>
      </c>
      <c r="D91" s="51">
        <v>0</v>
      </c>
      <c r="E91" s="51">
        <v>12.187628</v>
      </c>
      <c r="F91" s="51">
        <v>0</v>
      </c>
    </row>
    <row r="92" ht="17" customHeight="1" spans="1:6">
      <c r="A92" s="53" t="s">
        <v>2711</v>
      </c>
      <c r="B92" s="51">
        <v>1.435135</v>
      </c>
      <c r="C92" s="51">
        <v>1.435135</v>
      </c>
      <c r="D92" s="51">
        <v>0</v>
      </c>
      <c r="E92" s="51">
        <v>1.435135</v>
      </c>
      <c r="F92" s="51">
        <v>0</v>
      </c>
    </row>
    <row r="93" ht="17" customHeight="1" spans="1:6">
      <c r="A93" s="53" t="s">
        <v>2712</v>
      </c>
      <c r="B93" s="51">
        <v>2.9245</v>
      </c>
      <c r="C93" s="51">
        <v>2.9245</v>
      </c>
      <c r="D93" s="51">
        <v>0</v>
      </c>
      <c r="E93" s="51">
        <v>2.9245</v>
      </c>
      <c r="F93" s="51">
        <v>0</v>
      </c>
    </row>
    <row r="94" ht="17" customHeight="1" spans="1:6">
      <c r="A94" s="53" t="s">
        <v>2713</v>
      </c>
      <c r="B94" s="51">
        <v>5.232129</v>
      </c>
      <c r="C94" s="51">
        <v>4.816129</v>
      </c>
      <c r="D94" s="51">
        <v>0</v>
      </c>
      <c r="E94" s="51">
        <v>4.816129</v>
      </c>
      <c r="F94" s="51">
        <v>0.416</v>
      </c>
    </row>
    <row r="95" ht="17" customHeight="1" spans="1:6">
      <c r="A95" s="53" t="s">
        <v>2714</v>
      </c>
      <c r="B95" s="51">
        <v>44.629086</v>
      </c>
      <c r="C95" s="51">
        <v>23.810886</v>
      </c>
      <c r="D95" s="51">
        <v>0</v>
      </c>
      <c r="E95" s="51">
        <v>23.810886</v>
      </c>
      <c r="F95" s="51">
        <v>20.8182</v>
      </c>
    </row>
    <row r="96" ht="17" customHeight="1" spans="1:6">
      <c r="A96" s="53" t="s">
        <v>2715</v>
      </c>
      <c r="B96" s="51">
        <v>0.2217</v>
      </c>
      <c r="C96" s="51">
        <v>0</v>
      </c>
      <c r="D96" s="51">
        <v>0</v>
      </c>
      <c r="E96" s="51">
        <v>0</v>
      </c>
      <c r="F96" s="51">
        <v>0.2217</v>
      </c>
    </row>
    <row r="97" ht="17" customHeight="1" spans="1:6">
      <c r="A97" s="53" t="s">
        <v>2716</v>
      </c>
      <c r="B97" s="51">
        <v>0</v>
      </c>
      <c r="C97" s="51">
        <v>0</v>
      </c>
      <c r="D97" s="51">
        <v>0</v>
      </c>
      <c r="E97" s="51">
        <v>0</v>
      </c>
      <c r="F97" s="51">
        <v>0</v>
      </c>
    </row>
    <row r="98" ht="17" customHeight="1" spans="1:6">
      <c r="A98" s="53" t="s">
        <v>2717</v>
      </c>
      <c r="B98" s="51">
        <v>0.1</v>
      </c>
      <c r="C98" s="51">
        <v>0.1</v>
      </c>
      <c r="D98" s="51">
        <v>0</v>
      </c>
      <c r="E98" s="51">
        <v>0.1</v>
      </c>
      <c r="F98" s="51">
        <v>0</v>
      </c>
    </row>
    <row r="99" ht="17" customHeight="1" spans="1:6">
      <c r="A99" s="53" t="s">
        <v>2718</v>
      </c>
      <c r="B99" s="51">
        <v>27.997088</v>
      </c>
      <c r="C99" s="51">
        <v>19.305488</v>
      </c>
      <c r="D99" s="51">
        <v>0</v>
      </c>
      <c r="E99" s="51">
        <v>19.305488</v>
      </c>
      <c r="F99" s="51">
        <v>8.6916</v>
      </c>
    </row>
    <row r="100" ht="17" customHeight="1" spans="1:6">
      <c r="A100" s="53" t="s">
        <v>2719</v>
      </c>
      <c r="B100" s="51">
        <v>0</v>
      </c>
      <c r="C100" s="51">
        <v>0</v>
      </c>
      <c r="D100" s="51">
        <v>0</v>
      </c>
      <c r="E100" s="51">
        <v>0</v>
      </c>
      <c r="F100" s="51">
        <v>0</v>
      </c>
    </row>
    <row r="101" ht="17" customHeight="1" spans="1:6">
      <c r="A101" s="53" t="s">
        <v>2720</v>
      </c>
      <c r="B101" s="51">
        <v>68.918115</v>
      </c>
      <c r="C101" s="51">
        <v>68.258515</v>
      </c>
      <c r="D101" s="51">
        <v>32.611009</v>
      </c>
      <c r="E101" s="51">
        <v>35.647506</v>
      </c>
      <c r="F101" s="51">
        <v>0.6596</v>
      </c>
    </row>
    <row r="102" ht="17" customHeight="1" spans="1:6">
      <c r="A102" s="53" t="s">
        <v>2600</v>
      </c>
      <c r="B102" s="51">
        <v>15.927592</v>
      </c>
      <c r="C102" s="51">
        <v>14.043792</v>
      </c>
      <c r="D102" s="51">
        <v>0</v>
      </c>
      <c r="E102" s="51">
        <v>14.043792</v>
      </c>
      <c r="F102" s="51">
        <v>1.8838</v>
      </c>
    </row>
    <row r="103" ht="17" customHeight="1" spans="1:6">
      <c r="A103" s="53" t="s">
        <v>2721</v>
      </c>
      <c r="B103" s="51">
        <v>3.539028</v>
      </c>
      <c r="C103" s="51">
        <v>2.675728</v>
      </c>
      <c r="D103" s="51">
        <v>0</v>
      </c>
      <c r="E103" s="51">
        <v>2.675728</v>
      </c>
      <c r="F103" s="51">
        <v>0.8633</v>
      </c>
    </row>
    <row r="104" ht="17" customHeight="1" spans="1:6">
      <c r="A104" s="53" t="s">
        <v>2722</v>
      </c>
      <c r="B104" s="51">
        <v>3.846716</v>
      </c>
      <c r="C104" s="51">
        <v>3.431516</v>
      </c>
      <c r="D104" s="51">
        <v>0</v>
      </c>
      <c r="E104" s="51">
        <v>3.431516</v>
      </c>
      <c r="F104" s="51">
        <v>0.4152</v>
      </c>
    </row>
    <row r="105" ht="17" customHeight="1" spans="1:6">
      <c r="A105" s="53" t="s">
        <v>2723</v>
      </c>
      <c r="B105" s="51">
        <v>7.504157</v>
      </c>
      <c r="C105" s="51">
        <v>2.325968</v>
      </c>
      <c r="D105" s="51">
        <v>0</v>
      </c>
      <c r="E105" s="51">
        <v>2.325968</v>
      </c>
      <c r="F105" s="51">
        <v>5.178189</v>
      </c>
    </row>
    <row r="106" ht="17" customHeight="1" spans="1:6">
      <c r="A106" s="53" t="s">
        <v>2724</v>
      </c>
      <c r="B106" s="51">
        <v>0.078</v>
      </c>
      <c r="C106" s="51">
        <v>0.078</v>
      </c>
      <c r="D106" s="51">
        <v>0</v>
      </c>
      <c r="E106" s="51">
        <v>0.078</v>
      </c>
      <c r="F106" s="51">
        <v>0</v>
      </c>
    </row>
    <row r="107" ht="17" customHeight="1" spans="1:6">
      <c r="A107" s="53" t="s">
        <v>2725</v>
      </c>
      <c r="B107" s="51">
        <v>59.073334</v>
      </c>
      <c r="C107" s="51">
        <v>55.224034</v>
      </c>
      <c r="D107" s="51">
        <v>44.475</v>
      </c>
      <c r="E107" s="51">
        <v>10.749034</v>
      </c>
      <c r="F107" s="51">
        <v>3.8493</v>
      </c>
    </row>
  </sheetData>
  <mergeCells count="5">
    <mergeCell ref="A1:F1"/>
    <mergeCell ref="C3:E3"/>
    <mergeCell ref="A3:A4"/>
    <mergeCell ref="B3:B4"/>
    <mergeCell ref="F3:F4"/>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zoomScale="70" zoomScaleNormal="70" workbookViewId="0">
      <selection activeCell="M17" sqref="M17"/>
    </sheetView>
  </sheetViews>
  <sheetFormatPr defaultColWidth="9.125" defaultRowHeight="14.25" outlineLevelCol="5"/>
  <cols>
    <col min="1" max="1" width="43.75" style="1" customWidth="1"/>
    <col min="2" max="2" width="14.625" style="1" customWidth="1"/>
    <col min="3" max="5" width="11.375" style="1" customWidth="1"/>
    <col min="6" max="6" width="11.375" style="32" customWidth="1"/>
    <col min="7" max="235" width="9.125" style="1" customWidth="1"/>
    <col min="236" max="16384" width="9.125" style="1"/>
  </cols>
  <sheetData>
    <row r="1" s="1" customFormat="1" ht="27" customHeight="1" spans="1:6">
      <c r="A1" s="19" t="s">
        <v>2726</v>
      </c>
      <c r="B1" s="19"/>
      <c r="C1" s="19"/>
      <c r="D1" s="19"/>
      <c r="E1" s="19"/>
      <c r="F1" s="19"/>
    </row>
    <row r="2" s="1" customFormat="1" ht="17.1" customHeight="1" spans="1:6">
      <c r="A2" s="33" t="s">
        <v>705</v>
      </c>
      <c r="B2" s="33"/>
      <c r="C2" s="33"/>
      <c r="D2" s="33"/>
      <c r="E2" s="33"/>
      <c r="F2" s="33"/>
    </row>
    <row r="3" s="1" customFormat="1" ht="15.95" customHeight="1" spans="1:6">
      <c r="A3" s="34" t="s">
        <v>2727</v>
      </c>
      <c r="B3" s="35" t="s">
        <v>2431</v>
      </c>
      <c r="C3" s="34" t="s">
        <v>1786</v>
      </c>
      <c r="D3" s="35" t="s">
        <v>36</v>
      </c>
      <c r="E3" s="35" t="s">
        <v>2728</v>
      </c>
      <c r="F3" s="36" t="s">
        <v>2729</v>
      </c>
    </row>
    <row r="4" s="1" customFormat="1" ht="33.95" customHeight="1" spans="1:6">
      <c r="A4" s="37"/>
      <c r="B4" s="35"/>
      <c r="C4" s="37"/>
      <c r="D4" s="35"/>
      <c r="E4" s="35"/>
      <c r="F4" s="36"/>
    </row>
    <row r="5" s="1" customFormat="1" ht="17.1" customHeight="1" spans="1:6">
      <c r="A5" s="38" t="s">
        <v>2730</v>
      </c>
      <c r="B5" s="39"/>
      <c r="C5" s="39"/>
      <c r="D5" s="40"/>
      <c r="E5" s="41"/>
      <c r="F5" s="41"/>
    </row>
    <row r="6" s="1" customFormat="1" ht="17.1" customHeight="1" spans="1:6">
      <c r="A6" s="42" t="s">
        <v>2731</v>
      </c>
      <c r="B6" s="39"/>
      <c r="C6" s="39"/>
      <c r="D6" s="40"/>
      <c r="E6" s="41"/>
      <c r="F6" s="41"/>
    </row>
    <row r="7" s="1" customFormat="1" ht="17.1" customHeight="1" spans="1:6">
      <c r="A7" s="42" t="s">
        <v>2732</v>
      </c>
      <c r="B7" s="39"/>
      <c r="C7" s="39"/>
      <c r="D7" s="40"/>
      <c r="E7" s="41"/>
      <c r="F7" s="41"/>
    </row>
    <row r="8" s="1" customFormat="1" ht="17.1" customHeight="1" spans="1:6">
      <c r="A8" s="42" t="s">
        <v>2733</v>
      </c>
      <c r="B8" s="39"/>
      <c r="C8" s="39"/>
      <c r="D8" s="40"/>
      <c r="E8" s="41"/>
      <c r="F8" s="41"/>
    </row>
    <row r="9" s="1" customFormat="1" ht="17.1" customHeight="1" spans="1:6">
      <c r="A9" s="42" t="s">
        <v>2734</v>
      </c>
      <c r="B9" s="39"/>
      <c r="C9" s="39"/>
      <c r="D9" s="40"/>
      <c r="E9" s="41"/>
      <c r="F9" s="41"/>
    </row>
    <row r="10" s="1" customFormat="1" ht="17.1" customHeight="1" spans="1:6">
      <c r="A10" s="42" t="s">
        <v>2735</v>
      </c>
      <c r="B10" s="39"/>
      <c r="C10" s="39"/>
      <c r="D10" s="40"/>
      <c r="E10" s="41"/>
      <c r="F10" s="41"/>
    </row>
    <row r="11" s="1" customFormat="1" ht="17.1" customHeight="1" spans="1:6">
      <c r="A11" s="42" t="s">
        <v>2736</v>
      </c>
      <c r="B11" s="39"/>
      <c r="C11" s="39"/>
      <c r="D11" s="40"/>
      <c r="E11" s="41"/>
      <c r="F11" s="41"/>
    </row>
    <row r="12" s="1" customFormat="1" ht="17.1" customHeight="1" spans="1:6">
      <c r="A12" s="42" t="s">
        <v>2737</v>
      </c>
      <c r="B12" s="39"/>
      <c r="C12" s="39"/>
      <c r="D12" s="40"/>
      <c r="E12" s="41"/>
      <c r="F12" s="41"/>
    </row>
    <row r="13" s="1" customFormat="1" ht="17.1" customHeight="1" spans="1:6">
      <c r="A13" s="42" t="s">
        <v>2738</v>
      </c>
      <c r="B13" s="39"/>
      <c r="C13" s="39"/>
      <c r="D13" s="40"/>
      <c r="E13" s="41"/>
      <c r="F13" s="41"/>
    </row>
    <row r="14" s="1" customFormat="1" ht="17.1" customHeight="1" spans="1:6">
      <c r="A14" s="42" t="s">
        <v>2739</v>
      </c>
      <c r="B14" s="39"/>
      <c r="C14" s="39"/>
      <c r="D14" s="40"/>
      <c r="E14" s="41"/>
      <c r="F14" s="41"/>
    </row>
    <row r="15" s="1" customFormat="1" ht="17.1" customHeight="1" spans="1:6">
      <c r="A15" s="42" t="s">
        <v>2740</v>
      </c>
      <c r="B15" s="39"/>
      <c r="C15" s="39"/>
      <c r="D15" s="40"/>
      <c r="E15" s="41"/>
      <c r="F15" s="41"/>
    </row>
    <row r="16" s="1" customFormat="1" ht="17.1" customHeight="1" spans="1:6">
      <c r="A16" s="42" t="s">
        <v>2741</v>
      </c>
      <c r="B16" s="39"/>
      <c r="C16" s="39"/>
      <c r="D16" s="40"/>
      <c r="E16" s="41"/>
      <c r="F16" s="41"/>
    </row>
    <row r="17" s="1" customFormat="1" ht="17.1" customHeight="1" spans="1:6">
      <c r="A17" s="42" t="s">
        <v>2742</v>
      </c>
      <c r="B17" s="39"/>
      <c r="C17" s="39"/>
      <c r="D17" s="40"/>
      <c r="E17" s="41"/>
      <c r="F17" s="41"/>
    </row>
    <row r="18" s="1" customFormat="1" ht="17.1" customHeight="1" spans="1:6">
      <c r="A18" s="42" t="s">
        <v>2743</v>
      </c>
      <c r="B18" s="39"/>
      <c r="C18" s="39"/>
      <c r="D18" s="40"/>
      <c r="E18" s="41"/>
      <c r="F18" s="41"/>
    </row>
    <row r="19" s="1" customFormat="1" ht="17.1" customHeight="1" spans="1:6">
      <c r="A19" s="42" t="s">
        <v>2744</v>
      </c>
      <c r="B19" s="39"/>
      <c r="C19" s="39"/>
      <c r="D19" s="40"/>
      <c r="E19" s="41"/>
      <c r="F19" s="41"/>
    </row>
    <row r="20" s="1" customFormat="1" ht="17.1" customHeight="1" spans="1:6">
      <c r="A20" s="42" t="s">
        <v>2745</v>
      </c>
      <c r="B20" s="39"/>
      <c r="C20" s="39"/>
      <c r="D20" s="40"/>
      <c r="E20" s="41"/>
      <c r="F20" s="41"/>
    </row>
    <row r="21" s="1" customFormat="1" ht="17.1" customHeight="1" spans="1:6">
      <c r="A21" s="42" t="s">
        <v>2746</v>
      </c>
      <c r="B21" s="39"/>
      <c r="C21" s="39"/>
      <c r="D21" s="40"/>
      <c r="E21" s="41"/>
      <c r="F21" s="41"/>
    </row>
    <row r="22" s="1" customFormat="1" ht="17.1" customHeight="1" spans="1:6">
      <c r="A22" s="42" t="s">
        <v>2747</v>
      </c>
      <c r="B22" s="39"/>
      <c r="C22" s="39"/>
      <c r="D22" s="40"/>
      <c r="E22" s="41"/>
      <c r="F22" s="41"/>
    </row>
    <row r="23" s="1" customFormat="1" ht="17.1" customHeight="1" spans="1:6">
      <c r="A23" s="42" t="s">
        <v>2748</v>
      </c>
      <c r="B23" s="39"/>
      <c r="C23" s="39"/>
      <c r="D23" s="40"/>
      <c r="E23" s="41"/>
      <c r="F23" s="41"/>
    </row>
    <row r="24" s="1" customFormat="1" ht="17.1" customHeight="1" spans="1:6">
      <c r="A24" s="42" t="s">
        <v>2749</v>
      </c>
      <c r="B24" s="39"/>
      <c r="C24" s="39"/>
      <c r="D24" s="40"/>
      <c r="E24" s="41"/>
      <c r="F24" s="41"/>
    </row>
    <row r="25" s="1" customFormat="1" ht="17.1" customHeight="1" spans="1:6">
      <c r="A25" s="42" t="s">
        <v>2750</v>
      </c>
      <c r="B25" s="39"/>
      <c r="C25" s="39"/>
      <c r="D25" s="40"/>
      <c r="E25" s="41"/>
      <c r="F25" s="41"/>
    </row>
    <row r="26" s="1" customFormat="1" ht="17.1" customHeight="1" spans="1:6">
      <c r="A26" s="42" t="s">
        <v>2751</v>
      </c>
      <c r="B26" s="39"/>
      <c r="C26" s="39"/>
      <c r="D26" s="40"/>
      <c r="E26" s="41"/>
      <c r="F26" s="41"/>
    </row>
    <row r="27" s="1" customFormat="1" ht="17.1" customHeight="1" spans="1:6">
      <c r="A27" s="42" t="s">
        <v>2752</v>
      </c>
      <c r="B27" s="39"/>
      <c r="C27" s="39"/>
      <c r="D27" s="40"/>
      <c r="E27" s="41"/>
      <c r="F27" s="41"/>
    </row>
    <row r="28" s="1" customFormat="1" ht="17.1" customHeight="1" spans="1:6">
      <c r="A28" s="42" t="s">
        <v>2753</v>
      </c>
      <c r="B28" s="39"/>
      <c r="C28" s="39"/>
      <c r="D28" s="40"/>
      <c r="E28" s="41"/>
      <c r="F28" s="41"/>
    </row>
    <row r="29" s="1" customFormat="1" ht="17.1" customHeight="1" spans="1:6">
      <c r="A29" s="42" t="s">
        <v>2754</v>
      </c>
      <c r="B29" s="39"/>
      <c r="C29" s="39"/>
      <c r="D29" s="40"/>
      <c r="E29" s="41"/>
      <c r="F29" s="41"/>
    </row>
    <row r="30" s="1" customFormat="1" ht="17.1" customHeight="1" spans="1:6">
      <c r="A30" s="42" t="s">
        <v>2755</v>
      </c>
      <c r="B30" s="39"/>
      <c r="C30" s="39"/>
      <c r="D30" s="40"/>
      <c r="E30" s="41"/>
      <c r="F30" s="41"/>
    </row>
    <row r="31" s="1" customFormat="1" ht="17.1" customHeight="1" spans="1:6">
      <c r="A31" s="42" t="s">
        <v>2756</v>
      </c>
      <c r="B31" s="39"/>
      <c r="C31" s="39"/>
      <c r="D31" s="40"/>
      <c r="E31" s="41"/>
      <c r="F31" s="41"/>
    </row>
    <row r="32" s="1" customFormat="1" ht="17.1" customHeight="1" spans="1:6">
      <c r="A32" s="42" t="s">
        <v>2757</v>
      </c>
      <c r="B32" s="39"/>
      <c r="C32" s="39"/>
      <c r="D32" s="40"/>
      <c r="E32" s="41"/>
      <c r="F32" s="41"/>
    </row>
    <row r="33" s="1" customFormat="1" ht="17.1" customHeight="1" spans="1:6">
      <c r="A33" s="42" t="s">
        <v>2308</v>
      </c>
      <c r="B33" s="39"/>
      <c r="C33" s="39"/>
      <c r="D33" s="40"/>
      <c r="E33" s="41"/>
      <c r="F33" s="41"/>
    </row>
    <row r="34" s="1" customFormat="1" ht="18" customHeight="1" spans="1:6">
      <c r="A34" s="18" t="s">
        <v>2758</v>
      </c>
      <c r="B34" s="18"/>
      <c r="C34" s="18"/>
      <c r="D34" s="18"/>
      <c r="E34" s="18"/>
      <c r="F34" s="18"/>
    </row>
  </sheetData>
  <mergeCells count="9">
    <mergeCell ref="A1:F1"/>
    <mergeCell ref="A2:F2"/>
    <mergeCell ref="A34:F34"/>
    <mergeCell ref="A3:A4"/>
    <mergeCell ref="B3:B4"/>
    <mergeCell ref="C3:C4"/>
    <mergeCell ref="D3:D4"/>
    <mergeCell ref="E3:E4"/>
    <mergeCell ref="F3:F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I22" sqref="I22"/>
    </sheetView>
  </sheetViews>
  <sheetFormatPr defaultColWidth="9" defaultRowHeight="14.25" outlineLevelRow="4" outlineLevelCol="5"/>
  <cols>
    <col min="1" max="1" width="17.125" style="1" customWidth="1"/>
    <col min="2" max="2" width="15" style="1" customWidth="1"/>
    <col min="3" max="4" width="16" style="1" customWidth="1"/>
    <col min="5" max="5" width="15.5" style="1" customWidth="1"/>
    <col min="6" max="6" width="15.75" style="1" customWidth="1"/>
    <col min="7" max="32" width="9" style="1"/>
    <col min="33" max="256" width="9.125" style="1"/>
    <col min="257" max="16384" width="9" style="1"/>
  </cols>
  <sheetData>
    <row r="1" s="1" customFormat="1" ht="22.5" spans="1:6">
      <c r="A1" s="19" t="s">
        <v>2759</v>
      </c>
      <c r="B1" s="20"/>
      <c r="C1" s="20"/>
      <c r="D1" s="19"/>
      <c r="E1" s="19"/>
      <c r="F1" s="19"/>
    </row>
    <row r="2" s="1" customFormat="1" ht="20.25" spans="1:6">
      <c r="A2" s="21"/>
      <c r="B2" s="22"/>
      <c r="C2" s="23" t="s">
        <v>2760</v>
      </c>
      <c r="D2" s="23"/>
      <c r="E2" s="24"/>
      <c r="F2" s="25" t="s">
        <v>2761</v>
      </c>
    </row>
    <row r="3" s="1" customFormat="1" ht="57" customHeight="1" spans="1:6">
      <c r="A3" s="26" t="s">
        <v>2762</v>
      </c>
      <c r="B3" s="26" t="s">
        <v>2763</v>
      </c>
      <c r="C3" s="26" t="s">
        <v>2764</v>
      </c>
      <c r="D3" s="27" t="s">
        <v>2765</v>
      </c>
      <c r="E3" s="26" t="s">
        <v>2766</v>
      </c>
      <c r="F3" s="26" t="s">
        <v>2767</v>
      </c>
    </row>
    <row r="4" s="1" customFormat="1" ht="66" customHeight="1" spans="1:6">
      <c r="A4" s="28"/>
      <c r="B4" s="29"/>
      <c r="C4" s="29"/>
      <c r="D4" s="29"/>
      <c r="E4" s="30"/>
      <c r="F4" s="31"/>
    </row>
    <row r="5" s="1" customFormat="1" ht="18" customHeight="1" spans="1:6">
      <c r="A5" s="18" t="s">
        <v>2758</v>
      </c>
      <c r="B5" s="18"/>
      <c r="C5" s="18"/>
      <c r="D5" s="18"/>
      <c r="E5" s="18"/>
      <c r="F5" s="18"/>
    </row>
  </sheetData>
  <mergeCells count="2">
    <mergeCell ref="A1:F1"/>
    <mergeCell ref="A5:F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
  <sheetViews>
    <sheetView tabSelected="1" zoomScale="50" zoomScaleNormal="50" workbookViewId="0">
      <selection activeCell="A19" sqref="A19"/>
    </sheetView>
  </sheetViews>
  <sheetFormatPr defaultColWidth="9" defaultRowHeight="14.25" outlineLevelCol="4"/>
  <cols>
    <col min="1" max="1" width="63.25" style="1" customWidth="1"/>
    <col min="2" max="2" width="16.25" style="1" customWidth="1"/>
    <col min="3" max="3" width="15.4166666666667" style="1" customWidth="1"/>
    <col min="4" max="4" width="17.6333333333333" style="1" customWidth="1"/>
    <col min="5" max="5" width="17.9166666666667" style="1" customWidth="1"/>
    <col min="6" max="16384" width="9" style="1"/>
  </cols>
  <sheetData>
    <row r="1" s="1" customFormat="1" ht="22.5" spans="1:5">
      <c r="A1" s="2" t="s">
        <v>2768</v>
      </c>
      <c r="B1" s="2"/>
      <c r="C1" s="2"/>
      <c r="D1" s="2"/>
      <c r="E1" s="2"/>
    </row>
    <row r="2" s="1" customFormat="1" ht="19" customHeight="1" spans="1:5">
      <c r="A2" s="3"/>
      <c r="B2" s="3"/>
      <c r="E2" s="4" t="s">
        <v>705</v>
      </c>
    </row>
    <row r="3" s="1" customFormat="1" spans="1:5">
      <c r="A3" s="5" t="s">
        <v>1809</v>
      </c>
      <c r="B3" s="6" t="s">
        <v>2431</v>
      </c>
      <c r="C3" s="6" t="s">
        <v>1786</v>
      </c>
      <c r="D3" s="6" t="s">
        <v>36</v>
      </c>
      <c r="E3" s="6" t="s">
        <v>2769</v>
      </c>
    </row>
    <row r="4" s="1" customFormat="1" spans="1:5">
      <c r="A4" s="7"/>
      <c r="B4" s="8"/>
      <c r="C4" s="8"/>
      <c r="D4" s="8"/>
      <c r="E4" s="8"/>
    </row>
    <row r="5" s="1" customFormat="1" spans="1:5">
      <c r="A5" s="9" t="s">
        <v>2770</v>
      </c>
      <c r="B5" s="10"/>
      <c r="C5" s="10"/>
      <c r="D5" s="10"/>
      <c r="E5" s="11"/>
    </row>
    <row r="6" s="1" customFormat="1" spans="1:5">
      <c r="A6" s="12" t="s">
        <v>2771</v>
      </c>
      <c r="B6" s="13"/>
      <c r="C6" s="13"/>
      <c r="D6" s="13"/>
      <c r="E6" s="11"/>
    </row>
    <row r="7" s="1" customFormat="1" spans="1:5">
      <c r="A7" s="14" t="s">
        <v>2772</v>
      </c>
      <c r="B7" s="13"/>
      <c r="C7" s="13"/>
      <c r="D7" s="13"/>
      <c r="E7" s="11"/>
    </row>
    <row r="8" s="1" customFormat="1" spans="1:5">
      <c r="A8" s="14" t="s">
        <v>2773</v>
      </c>
      <c r="B8" s="13"/>
      <c r="C8" s="13"/>
      <c r="D8" s="13"/>
      <c r="E8" s="11"/>
    </row>
    <row r="9" s="1" customFormat="1" spans="1:5">
      <c r="A9" s="14" t="s">
        <v>2774</v>
      </c>
      <c r="B9" s="13"/>
      <c r="C9" s="13"/>
      <c r="D9" s="13"/>
      <c r="E9" s="11"/>
    </row>
    <row r="10" s="1" customFormat="1" spans="1:5">
      <c r="A10" s="12" t="s">
        <v>2775</v>
      </c>
      <c r="B10" s="13"/>
      <c r="C10" s="13"/>
      <c r="D10" s="13"/>
      <c r="E10" s="11"/>
    </row>
    <row r="11" s="1" customFormat="1" spans="1:5">
      <c r="A11" s="14" t="s">
        <v>2776</v>
      </c>
      <c r="B11" s="13"/>
      <c r="C11" s="13"/>
      <c r="D11" s="13"/>
      <c r="E11" s="11"/>
    </row>
    <row r="12" s="1" customFormat="1" spans="1:5">
      <c r="A12" s="14" t="s">
        <v>2777</v>
      </c>
      <c r="B12" s="13"/>
      <c r="C12" s="13"/>
      <c r="D12" s="13"/>
      <c r="E12" s="11"/>
    </row>
    <row r="13" s="1" customFormat="1" spans="1:5">
      <c r="A13" s="14" t="s">
        <v>2778</v>
      </c>
      <c r="B13" s="13"/>
      <c r="C13" s="13"/>
      <c r="D13" s="13"/>
      <c r="E13" s="11"/>
    </row>
    <row r="14" s="1" customFormat="1" spans="1:5">
      <c r="A14" s="12" t="s">
        <v>2779</v>
      </c>
      <c r="B14" s="13"/>
      <c r="C14" s="13"/>
      <c r="D14" s="13"/>
      <c r="E14" s="11"/>
    </row>
    <row r="15" s="1" customFormat="1" spans="1:5">
      <c r="A15" s="12" t="s">
        <v>2780</v>
      </c>
      <c r="B15" s="13"/>
      <c r="C15" s="13"/>
      <c r="D15" s="13"/>
      <c r="E15" s="11"/>
    </row>
    <row r="16" s="1" customFormat="1" spans="1:5">
      <c r="A16" s="12" t="s">
        <v>2781</v>
      </c>
      <c r="B16" s="13"/>
      <c r="C16" s="13"/>
      <c r="D16" s="13"/>
      <c r="E16" s="11"/>
    </row>
    <row r="17" s="1" customFormat="1" spans="1:5">
      <c r="A17" s="12" t="s">
        <v>2782</v>
      </c>
      <c r="B17" s="13"/>
      <c r="C17" s="13"/>
      <c r="D17" s="13"/>
      <c r="E17" s="11"/>
    </row>
    <row r="18" s="1" customFormat="1" spans="1:5">
      <c r="A18" s="12" t="s">
        <v>2783</v>
      </c>
      <c r="B18" s="13"/>
      <c r="C18" s="13"/>
      <c r="D18" s="13"/>
      <c r="E18" s="11"/>
    </row>
    <row r="19" s="1" customFormat="1" spans="1:5">
      <c r="A19" s="12" t="s">
        <v>2784</v>
      </c>
      <c r="B19" s="13"/>
      <c r="C19" s="13"/>
      <c r="D19" s="13"/>
      <c r="E19" s="11"/>
    </row>
    <row r="20" s="1" customFormat="1" spans="1:5">
      <c r="A20" s="12" t="s">
        <v>2785</v>
      </c>
      <c r="B20" s="13"/>
      <c r="C20" s="13"/>
      <c r="D20" s="13"/>
      <c r="E20" s="11"/>
    </row>
    <row r="21" s="1" customFormat="1" spans="1:5">
      <c r="A21" s="12" t="s">
        <v>2786</v>
      </c>
      <c r="B21" s="13"/>
      <c r="C21" s="13"/>
      <c r="D21" s="13"/>
      <c r="E21" s="11"/>
    </row>
    <row r="22" s="1" customFormat="1" spans="1:5">
      <c r="A22" s="12" t="s">
        <v>2787</v>
      </c>
      <c r="B22" s="13"/>
      <c r="C22" s="13"/>
      <c r="D22" s="13"/>
      <c r="E22" s="11"/>
    </row>
    <row r="23" s="1" customFormat="1" spans="1:5">
      <c r="A23" s="12" t="s">
        <v>2788</v>
      </c>
      <c r="B23" s="13"/>
      <c r="C23" s="13"/>
      <c r="D23" s="13"/>
      <c r="E23" s="11"/>
    </row>
    <row r="24" s="1" customFormat="1" spans="1:5">
      <c r="A24" s="12" t="s">
        <v>2789</v>
      </c>
      <c r="B24" s="13"/>
      <c r="C24" s="13"/>
      <c r="D24" s="13"/>
      <c r="E24" s="11"/>
    </row>
    <row r="25" s="1" customFormat="1" spans="1:5">
      <c r="A25" s="12" t="s">
        <v>2790</v>
      </c>
      <c r="B25" s="13"/>
      <c r="C25" s="13"/>
      <c r="D25" s="13"/>
      <c r="E25" s="11"/>
    </row>
    <row r="26" s="1" customFormat="1" spans="1:5">
      <c r="A26" s="12" t="s">
        <v>2791</v>
      </c>
      <c r="B26" s="13"/>
      <c r="C26" s="13"/>
      <c r="D26" s="13"/>
      <c r="E26" s="11"/>
    </row>
    <row r="27" s="1" customFormat="1" spans="1:5">
      <c r="A27" s="12" t="s">
        <v>2792</v>
      </c>
      <c r="B27" s="13"/>
      <c r="C27" s="13"/>
      <c r="D27" s="13"/>
      <c r="E27" s="11"/>
    </row>
    <row r="28" s="1" customFormat="1" spans="1:5">
      <c r="A28" s="12" t="s">
        <v>2793</v>
      </c>
      <c r="B28" s="13"/>
      <c r="C28" s="13"/>
      <c r="D28" s="13"/>
      <c r="E28" s="11"/>
    </row>
    <row r="29" s="1" customFormat="1" spans="1:5">
      <c r="A29" s="12" t="s">
        <v>2794</v>
      </c>
      <c r="B29" s="13"/>
      <c r="C29" s="13"/>
      <c r="D29" s="13"/>
      <c r="E29" s="11"/>
    </row>
    <row r="30" s="1" customFormat="1" spans="1:5">
      <c r="A30" s="15" t="s">
        <v>2795</v>
      </c>
      <c r="B30" s="13"/>
      <c r="C30" s="13"/>
      <c r="D30" s="13"/>
      <c r="E30" s="11"/>
    </row>
    <row r="31" s="1" customFormat="1" spans="1:5">
      <c r="A31" s="15" t="s">
        <v>2796</v>
      </c>
      <c r="B31" s="13"/>
      <c r="C31" s="13"/>
      <c r="D31" s="13"/>
      <c r="E31" s="11"/>
    </row>
    <row r="32" s="1" customFormat="1" ht="19" customHeight="1" spans="1:5">
      <c r="A32" s="16" t="s">
        <v>2797</v>
      </c>
      <c r="B32" s="13"/>
      <c r="C32" s="13"/>
      <c r="D32" s="13"/>
      <c r="E32" s="11"/>
    </row>
    <row r="33" s="1" customFormat="1" spans="1:5">
      <c r="A33" s="16" t="s">
        <v>2798</v>
      </c>
      <c r="B33" s="13"/>
      <c r="C33" s="13"/>
      <c r="D33" s="13"/>
      <c r="E33" s="11"/>
    </row>
    <row r="34" s="1" customFormat="1" spans="1:5">
      <c r="A34" s="14" t="s">
        <v>2799</v>
      </c>
      <c r="B34" s="13"/>
      <c r="C34" s="13"/>
      <c r="D34" s="13"/>
      <c r="E34" s="11"/>
    </row>
    <row r="35" s="1" customFormat="1" spans="1:5">
      <c r="A35" s="15" t="s">
        <v>2800</v>
      </c>
      <c r="B35" s="13"/>
      <c r="C35" s="13"/>
      <c r="D35" s="13"/>
      <c r="E35" s="11"/>
    </row>
    <row r="36" s="1" customFormat="1" spans="1:5">
      <c r="A36" s="15" t="s">
        <v>2801</v>
      </c>
      <c r="B36" s="13"/>
      <c r="C36" s="13"/>
      <c r="D36" s="13"/>
      <c r="E36" s="11"/>
    </row>
    <row r="37" s="1" customFormat="1" spans="1:5">
      <c r="A37" s="15" t="s">
        <v>2802</v>
      </c>
      <c r="B37" s="13"/>
      <c r="C37" s="13"/>
      <c r="D37" s="13"/>
      <c r="E37" s="11"/>
    </row>
    <row r="38" s="1" customFormat="1" spans="1:5">
      <c r="A38" s="15" t="s">
        <v>2803</v>
      </c>
      <c r="B38" s="13"/>
      <c r="C38" s="13"/>
      <c r="D38" s="13"/>
      <c r="E38" s="11"/>
    </row>
    <row r="39" s="1" customFormat="1" spans="1:5">
      <c r="A39" s="15" t="s">
        <v>2804</v>
      </c>
      <c r="B39" s="13"/>
      <c r="C39" s="13"/>
      <c r="D39" s="13"/>
      <c r="E39" s="11"/>
    </row>
    <row r="40" s="1" customFormat="1" spans="1:5">
      <c r="A40" s="15" t="s">
        <v>2805</v>
      </c>
      <c r="B40" s="13"/>
      <c r="C40" s="13"/>
      <c r="D40" s="13"/>
      <c r="E40" s="11"/>
    </row>
    <row r="41" s="1" customFormat="1" spans="1:5">
      <c r="A41" s="15" t="s">
        <v>2806</v>
      </c>
      <c r="B41" s="13"/>
      <c r="C41" s="13"/>
      <c r="D41" s="13"/>
      <c r="E41" s="11"/>
    </row>
    <row r="42" s="1" customFormat="1" spans="1:5">
      <c r="A42" s="15" t="s">
        <v>2807</v>
      </c>
      <c r="B42" s="13"/>
      <c r="C42" s="13"/>
      <c r="D42" s="13"/>
      <c r="E42" s="11"/>
    </row>
    <row r="43" s="1" customFormat="1" spans="1:5">
      <c r="A43" s="14" t="s">
        <v>2808</v>
      </c>
      <c r="B43" s="13"/>
      <c r="C43" s="13"/>
      <c r="D43" s="13"/>
      <c r="E43" s="11"/>
    </row>
    <row r="44" s="1" customFormat="1" spans="1:5">
      <c r="A44" s="15" t="s">
        <v>2809</v>
      </c>
      <c r="B44" s="13"/>
      <c r="C44" s="13"/>
      <c r="D44" s="13"/>
      <c r="E44" s="11"/>
    </row>
    <row r="45" s="1" customFormat="1" spans="1:5">
      <c r="A45" s="14" t="s">
        <v>2810</v>
      </c>
      <c r="B45" s="13"/>
      <c r="C45" s="13"/>
      <c r="D45" s="13"/>
      <c r="E45" s="11"/>
    </row>
    <row r="46" s="1" customFormat="1" spans="1:5">
      <c r="A46" s="15" t="s">
        <v>2811</v>
      </c>
      <c r="B46" s="13"/>
      <c r="C46" s="13"/>
      <c r="D46" s="13"/>
      <c r="E46" s="11"/>
    </row>
    <row r="47" s="1" customFormat="1" spans="1:5">
      <c r="A47" s="15" t="s">
        <v>2812</v>
      </c>
      <c r="B47" s="13"/>
      <c r="C47" s="13"/>
      <c r="D47" s="13"/>
      <c r="E47" s="11"/>
    </row>
    <row r="48" s="1" customFormat="1" spans="1:5">
      <c r="A48" s="15" t="s">
        <v>2813</v>
      </c>
      <c r="B48" s="13"/>
      <c r="C48" s="13"/>
      <c r="D48" s="13"/>
      <c r="E48" s="11"/>
    </row>
    <row r="49" s="1" customFormat="1" spans="1:5">
      <c r="A49" s="14" t="s">
        <v>2814</v>
      </c>
      <c r="B49" s="13"/>
      <c r="C49" s="13"/>
      <c r="D49" s="13"/>
      <c r="E49" s="11"/>
    </row>
    <row r="50" s="1" customFormat="1" spans="1:5">
      <c r="A50" s="14" t="s">
        <v>2815</v>
      </c>
      <c r="B50" s="13"/>
      <c r="C50" s="13"/>
      <c r="D50" s="13"/>
      <c r="E50" s="11"/>
    </row>
    <row r="51" s="1" customFormat="1" spans="1:5">
      <c r="A51" s="17" t="s">
        <v>2816</v>
      </c>
      <c r="B51" s="13"/>
      <c r="C51" s="13"/>
      <c r="D51" s="13"/>
      <c r="E51" s="11"/>
    </row>
    <row r="52" s="1" customFormat="1" ht="27" customHeight="1" spans="1:5">
      <c r="A52" s="18" t="s">
        <v>2758</v>
      </c>
      <c r="B52" s="18"/>
      <c r="C52" s="18"/>
      <c r="D52" s="18"/>
      <c r="E52" s="18"/>
    </row>
  </sheetData>
  <mergeCells count="7">
    <mergeCell ref="A1:E1"/>
    <mergeCell ref="A52:E52"/>
    <mergeCell ref="A3:A4"/>
    <mergeCell ref="B3:B4"/>
    <mergeCell ref="C3:C4"/>
    <mergeCell ref="D3:D4"/>
    <mergeCell ref="E3:E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workbookViewId="0">
      <selection activeCell="A1" sqref="$A1:$XFD1048576"/>
    </sheetView>
  </sheetViews>
  <sheetFormatPr defaultColWidth="12.1833333333333" defaultRowHeight="15.5" customHeight="1" outlineLevelCol="7"/>
  <cols>
    <col min="1" max="1" width="8.725" style="64" customWidth="1"/>
    <col min="2" max="2" width="35.3666666666667" style="64" customWidth="1"/>
    <col min="3" max="3" width="15.2666666666667" style="64" customWidth="1"/>
    <col min="4" max="8" width="14.6333333333333" style="64" customWidth="1"/>
    <col min="9" max="256" width="12.1833333333333" style="64" customWidth="1"/>
    <col min="257" max="16384" width="12.1833333333333" style="64"/>
  </cols>
  <sheetData>
    <row r="1" ht="42.75" customHeight="1" spans="1:8">
      <c r="A1" s="91" t="s">
        <v>1721</v>
      </c>
      <c r="B1" s="91"/>
      <c r="C1" s="91"/>
      <c r="D1" s="91"/>
      <c r="E1" s="91"/>
      <c r="F1" s="91"/>
      <c r="G1" s="91"/>
      <c r="H1" s="91"/>
    </row>
    <row r="2" ht="17" customHeight="1" spans="1:8">
      <c r="A2" s="130"/>
      <c r="B2" s="130"/>
      <c r="C2" s="130"/>
      <c r="D2" s="130"/>
      <c r="E2" s="130"/>
      <c r="F2" s="130"/>
      <c r="G2" s="130"/>
      <c r="H2" s="92" t="s">
        <v>33</v>
      </c>
    </row>
    <row r="3" s="165" customFormat="1" ht="17.25" customHeight="1" spans="1:8">
      <c r="A3" s="94" t="s">
        <v>34</v>
      </c>
      <c r="B3" s="166" t="s">
        <v>35</v>
      </c>
      <c r="C3" s="166" t="s">
        <v>706</v>
      </c>
      <c r="D3" s="167"/>
      <c r="E3" s="168"/>
      <c r="F3" s="166" t="s">
        <v>1722</v>
      </c>
      <c r="G3" s="167"/>
      <c r="H3" s="169"/>
    </row>
    <row r="4" s="165" customFormat="1" ht="35.25" customHeight="1" spans="1:8">
      <c r="A4" s="94"/>
      <c r="B4" s="166"/>
      <c r="C4" s="170"/>
      <c r="D4" s="170" t="s">
        <v>1723</v>
      </c>
      <c r="E4" s="171" t="s">
        <v>1724</v>
      </c>
      <c r="F4" s="170"/>
      <c r="G4" s="172" t="s">
        <v>1723</v>
      </c>
      <c r="H4" s="173" t="s">
        <v>1724</v>
      </c>
    </row>
    <row r="5" ht="17" customHeight="1" spans="1:8">
      <c r="A5" s="120"/>
      <c r="B5" s="174" t="s">
        <v>706</v>
      </c>
      <c r="C5" s="96">
        <f t="shared" ref="C5:F5" si="0">C6+C11+C22+C30+C37+C41+C44+C48+C53+C59+C63+C68</f>
        <v>289885</v>
      </c>
      <c r="D5" s="96">
        <f t="shared" si="0"/>
        <v>289885</v>
      </c>
      <c r="E5" s="96">
        <f t="shared" si="0"/>
        <v>0</v>
      </c>
      <c r="F5" s="96">
        <f t="shared" si="0"/>
        <v>131717</v>
      </c>
      <c r="G5" s="96">
        <f>SUM(G6,G11,G22,G30,G37,G41,G44,G48,G53,G59,G63,G68)</f>
        <v>131717</v>
      </c>
      <c r="H5" s="96">
        <f>SUM(H6,H11,H22,H30,H37,H41,H44,H48,H53,H59,H63,H68)</f>
        <v>0</v>
      </c>
    </row>
    <row r="6" ht="17" customHeight="1" spans="1:8">
      <c r="A6" s="120">
        <v>501</v>
      </c>
      <c r="B6" s="175" t="s">
        <v>1725</v>
      </c>
      <c r="C6" s="96">
        <f t="shared" ref="C6:H6" si="1">SUM(C7:C10)</f>
        <v>62646</v>
      </c>
      <c r="D6" s="96">
        <f t="shared" si="1"/>
        <v>62646</v>
      </c>
      <c r="E6" s="96">
        <f t="shared" si="1"/>
        <v>0</v>
      </c>
      <c r="F6" s="96">
        <f t="shared" si="1"/>
        <v>52740</v>
      </c>
      <c r="G6" s="96">
        <f t="shared" si="1"/>
        <v>52740</v>
      </c>
      <c r="H6" s="96">
        <f t="shared" si="1"/>
        <v>0</v>
      </c>
    </row>
    <row r="7" ht="17" customHeight="1" spans="1:8">
      <c r="A7" s="120">
        <v>50101</v>
      </c>
      <c r="B7" s="176" t="s">
        <v>1726</v>
      </c>
      <c r="C7" s="96">
        <f t="shared" ref="C7:C10" si="2">D7+E7</f>
        <v>46274</v>
      </c>
      <c r="D7" s="96">
        <v>46274</v>
      </c>
      <c r="E7" s="96">
        <v>0</v>
      </c>
      <c r="F7" s="96">
        <f t="shared" ref="F7:F10" si="3">G7+H7</f>
        <v>38076</v>
      </c>
      <c r="G7" s="96">
        <v>38076</v>
      </c>
      <c r="H7" s="96">
        <v>0</v>
      </c>
    </row>
    <row r="8" ht="17" customHeight="1" spans="1:8">
      <c r="A8" s="120">
        <v>50102</v>
      </c>
      <c r="B8" s="176" t="s">
        <v>1727</v>
      </c>
      <c r="C8" s="96">
        <f t="shared" si="2"/>
        <v>8206</v>
      </c>
      <c r="D8" s="96">
        <v>8206</v>
      </c>
      <c r="E8" s="96">
        <v>0</v>
      </c>
      <c r="F8" s="96">
        <f t="shared" si="3"/>
        <v>7645</v>
      </c>
      <c r="G8" s="96">
        <v>7645</v>
      </c>
      <c r="H8" s="96">
        <v>0</v>
      </c>
    </row>
    <row r="9" ht="17" customHeight="1" spans="1:8">
      <c r="A9" s="120">
        <v>50103</v>
      </c>
      <c r="B9" s="176" t="s">
        <v>1728</v>
      </c>
      <c r="C9" s="96">
        <f t="shared" si="2"/>
        <v>3826</v>
      </c>
      <c r="D9" s="96">
        <v>3826</v>
      </c>
      <c r="E9" s="96">
        <v>0</v>
      </c>
      <c r="F9" s="96">
        <f t="shared" si="3"/>
        <v>3519</v>
      </c>
      <c r="G9" s="96">
        <v>3519</v>
      </c>
      <c r="H9" s="96">
        <v>0</v>
      </c>
    </row>
    <row r="10" ht="17" customHeight="1" spans="1:8">
      <c r="A10" s="120">
        <v>50199</v>
      </c>
      <c r="B10" s="176" t="s">
        <v>1729</v>
      </c>
      <c r="C10" s="96">
        <f t="shared" si="2"/>
        <v>4340</v>
      </c>
      <c r="D10" s="96">
        <v>4340</v>
      </c>
      <c r="E10" s="96">
        <v>0</v>
      </c>
      <c r="F10" s="96">
        <f t="shared" si="3"/>
        <v>3500</v>
      </c>
      <c r="G10" s="96">
        <v>3500</v>
      </c>
      <c r="H10" s="96">
        <v>0</v>
      </c>
    </row>
    <row r="11" ht="17" customHeight="1" spans="1:8">
      <c r="A11" s="120">
        <v>502</v>
      </c>
      <c r="B11" s="175" t="s">
        <v>1730</v>
      </c>
      <c r="C11" s="96">
        <f t="shared" ref="C11:H11" si="4">SUM(C12:C21)</f>
        <v>26641</v>
      </c>
      <c r="D11" s="96">
        <f t="shared" si="4"/>
        <v>26641</v>
      </c>
      <c r="E11" s="96">
        <f t="shared" si="4"/>
        <v>0</v>
      </c>
      <c r="F11" s="96">
        <f t="shared" si="4"/>
        <v>16155</v>
      </c>
      <c r="G11" s="96">
        <f t="shared" si="4"/>
        <v>16155</v>
      </c>
      <c r="H11" s="96">
        <f t="shared" si="4"/>
        <v>0</v>
      </c>
    </row>
    <row r="12" ht="17" customHeight="1" spans="1:8">
      <c r="A12" s="120">
        <v>50201</v>
      </c>
      <c r="B12" s="176" t="s">
        <v>1731</v>
      </c>
      <c r="C12" s="96">
        <f t="shared" ref="C12:C21" si="5">D12+E12</f>
        <v>11617</v>
      </c>
      <c r="D12" s="96">
        <v>11617</v>
      </c>
      <c r="E12" s="96">
        <v>0</v>
      </c>
      <c r="F12" s="96">
        <f t="shared" ref="F12:F21" si="6">G12+H12</f>
        <v>6021</v>
      </c>
      <c r="G12" s="96">
        <v>6021</v>
      </c>
      <c r="H12" s="96">
        <v>0</v>
      </c>
    </row>
    <row r="13" ht="17" customHeight="1" spans="1:8">
      <c r="A13" s="120">
        <v>50202</v>
      </c>
      <c r="B13" s="176" t="s">
        <v>1732</v>
      </c>
      <c r="C13" s="96">
        <f t="shared" si="5"/>
        <v>221</v>
      </c>
      <c r="D13" s="96">
        <v>221</v>
      </c>
      <c r="E13" s="96">
        <v>0</v>
      </c>
      <c r="F13" s="96">
        <f t="shared" si="6"/>
        <v>219</v>
      </c>
      <c r="G13" s="96">
        <v>219</v>
      </c>
      <c r="H13" s="96">
        <v>0</v>
      </c>
    </row>
    <row r="14" ht="17" customHeight="1" spans="1:8">
      <c r="A14" s="120">
        <v>50203</v>
      </c>
      <c r="B14" s="176" t="s">
        <v>1733</v>
      </c>
      <c r="C14" s="96">
        <f t="shared" si="5"/>
        <v>231</v>
      </c>
      <c r="D14" s="96">
        <v>231</v>
      </c>
      <c r="E14" s="96">
        <v>0</v>
      </c>
      <c r="F14" s="96">
        <f t="shared" si="6"/>
        <v>149</v>
      </c>
      <c r="G14" s="96">
        <v>149</v>
      </c>
      <c r="H14" s="96">
        <v>0</v>
      </c>
    </row>
    <row r="15" ht="17" customHeight="1" spans="1:8">
      <c r="A15" s="120">
        <v>50204</v>
      </c>
      <c r="B15" s="176" t="s">
        <v>1734</v>
      </c>
      <c r="C15" s="96">
        <f t="shared" si="5"/>
        <v>111</v>
      </c>
      <c r="D15" s="96">
        <v>111</v>
      </c>
      <c r="E15" s="96">
        <v>0</v>
      </c>
      <c r="F15" s="96">
        <f t="shared" si="6"/>
        <v>89</v>
      </c>
      <c r="G15" s="96">
        <v>89</v>
      </c>
      <c r="H15" s="96">
        <v>0</v>
      </c>
    </row>
    <row r="16" ht="17" customHeight="1" spans="1:8">
      <c r="A16" s="120">
        <v>50205</v>
      </c>
      <c r="B16" s="176" t="s">
        <v>1735</v>
      </c>
      <c r="C16" s="96">
        <f t="shared" si="5"/>
        <v>3511</v>
      </c>
      <c r="D16" s="96">
        <v>3511</v>
      </c>
      <c r="E16" s="96">
        <v>0</v>
      </c>
      <c r="F16" s="96">
        <f t="shared" si="6"/>
        <v>828</v>
      </c>
      <c r="G16" s="96">
        <v>828</v>
      </c>
      <c r="H16" s="96">
        <v>0</v>
      </c>
    </row>
    <row r="17" ht="17" customHeight="1" spans="1:8">
      <c r="A17" s="120">
        <v>50206</v>
      </c>
      <c r="B17" s="176" t="s">
        <v>1736</v>
      </c>
      <c r="C17" s="96">
        <f t="shared" si="5"/>
        <v>163</v>
      </c>
      <c r="D17" s="96">
        <v>163</v>
      </c>
      <c r="E17" s="96">
        <v>0</v>
      </c>
      <c r="F17" s="96">
        <f t="shared" si="6"/>
        <v>139</v>
      </c>
      <c r="G17" s="96">
        <v>139</v>
      </c>
      <c r="H17" s="96">
        <v>0</v>
      </c>
    </row>
    <row r="18" ht="17" customHeight="1" spans="1:8">
      <c r="A18" s="120">
        <v>50207</v>
      </c>
      <c r="B18" s="176" t="s">
        <v>1737</v>
      </c>
      <c r="C18" s="96">
        <f t="shared" si="5"/>
        <v>0</v>
      </c>
      <c r="D18" s="96">
        <v>0</v>
      </c>
      <c r="E18" s="96">
        <v>0</v>
      </c>
      <c r="F18" s="96">
        <f t="shared" si="6"/>
        <v>0</v>
      </c>
      <c r="G18" s="96">
        <v>0</v>
      </c>
      <c r="H18" s="96">
        <v>0</v>
      </c>
    </row>
    <row r="19" ht="17" customHeight="1" spans="1:8">
      <c r="A19" s="120">
        <v>50208</v>
      </c>
      <c r="B19" s="176" t="s">
        <v>1738</v>
      </c>
      <c r="C19" s="96">
        <f t="shared" si="5"/>
        <v>494</v>
      </c>
      <c r="D19" s="96">
        <v>494</v>
      </c>
      <c r="E19" s="96">
        <v>0</v>
      </c>
      <c r="F19" s="96">
        <f t="shared" si="6"/>
        <v>384</v>
      </c>
      <c r="G19" s="96">
        <v>384</v>
      </c>
      <c r="H19" s="96">
        <v>0</v>
      </c>
    </row>
    <row r="20" ht="17" customHeight="1" spans="1:8">
      <c r="A20" s="120">
        <v>50209</v>
      </c>
      <c r="B20" s="176" t="s">
        <v>1739</v>
      </c>
      <c r="C20" s="96">
        <f t="shared" si="5"/>
        <v>985</v>
      </c>
      <c r="D20" s="96">
        <v>985</v>
      </c>
      <c r="E20" s="96">
        <v>0</v>
      </c>
      <c r="F20" s="96">
        <f t="shared" si="6"/>
        <v>499</v>
      </c>
      <c r="G20" s="96">
        <v>499</v>
      </c>
      <c r="H20" s="96">
        <v>0</v>
      </c>
    </row>
    <row r="21" ht="17" customHeight="1" spans="1:8">
      <c r="A21" s="120">
        <v>50299</v>
      </c>
      <c r="B21" s="176" t="s">
        <v>1740</v>
      </c>
      <c r="C21" s="96">
        <f t="shared" si="5"/>
        <v>9308</v>
      </c>
      <c r="D21" s="96">
        <v>9308</v>
      </c>
      <c r="E21" s="96">
        <v>0</v>
      </c>
      <c r="F21" s="96">
        <f t="shared" si="6"/>
        <v>7827</v>
      </c>
      <c r="G21" s="96">
        <v>7827</v>
      </c>
      <c r="H21" s="96">
        <v>0</v>
      </c>
    </row>
    <row r="22" ht="17" customHeight="1" spans="1:8">
      <c r="A22" s="120">
        <v>503</v>
      </c>
      <c r="B22" s="175" t="s">
        <v>1741</v>
      </c>
      <c r="C22" s="96">
        <f t="shared" ref="C22:H22" si="7">SUM(C23:C29)</f>
        <v>44840</v>
      </c>
      <c r="D22" s="96">
        <f t="shared" si="7"/>
        <v>44840</v>
      </c>
      <c r="E22" s="96">
        <f t="shared" si="7"/>
        <v>0</v>
      </c>
      <c r="F22" s="96">
        <f t="shared" si="7"/>
        <v>0</v>
      </c>
      <c r="G22" s="96">
        <f t="shared" si="7"/>
        <v>0</v>
      </c>
      <c r="H22" s="96">
        <f t="shared" si="7"/>
        <v>0</v>
      </c>
    </row>
    <row r="23" ht="17" customHeight="1" spans="1:8">
      <c r="A23" s="120">
        <v>50301</v>
      </c>
      <c r="B23" s="176" t="s">
        <v>1742</v>
      </c>
      <c r="C23" s="96">
        <f t="shared" ref="C23:C29" si="8">D23+E23</f>
        <v>42</v>
      </c>
      <c r="D23" s="96">
        <v>42</v>
      </c>
      <c r="E23" s="96">
        <v>0</v>
      </c>
      <c r="F23" s="96">
        <f t="shared" ref="F23:F29" si="9">G23+H23</f>
        <v>0</v>
      </c>
      <c r="G23" s="96">
        <v>0</v>
      </c>
      <c r="H23" s="96">
        <v>0</v>
      </c>
    </row>
    <row r="24" ht="17" customHeight="1" spans="1:8">
      <c r="A24" s="120">
        <v>50302</v>
      </c>
      <c r="B24" s="176" t="s">
        <v>1743</v>
      </c>
      <c r="C24" s="96">
        <f t="shared" si="8"/>
        <v>15762</v>
      </c>
      <c r="D24" s="96">
        <v>15762</v>
      </c>
      <c r="E24" s="96">
        <v>0</v>
      </c>
      <c r="F24" s="96">
        <f t="shared" si="9"/>
        <v>0</v>
      </c>
      <c r="G24" s="96">
        <v>0</v>
      </c>
      <c r="H24" s="96">
        <v>0</v>
      </c>
    </row>
    <row r="25" ht="17" customHeight="1" spans="1:8">
      <c r="A25" s="120">
        <v>50303</v>
      </c>
      <c r="B25" s="176" t="s">
        <v>1744</v>
      </c>
      <c r="C25" s="96">
        <f t="shared" si="8"/>
        <v>268</v>
      </c>
      <c r="D25" s="96">
        <v>268</v>
      </c>
      <c r="E25" s="96">
        <v>0</v>
      </c>
      <c r="F25" s="96">
        <f t="shared" si="9"/>
        <v>0</v>
      </c>
      <c r="G25" s="96">
        <v>0</v>
      </c>
      <c r="H25" s="96">
        <v>0</v>
      </c>
    </row>
    <row r="26" ht="17" customHeight="1" spans="1:8">
      <c r="A26" s="120">
        <v>50305</v>
      </c>
      <c r="B26" s="176" t="s">
        <v>1745</v>
      </c>
      <c r="C26" s="96">
        <f t="shared" si="8"/>
        <v>114</v>
      </c>
      <c r="D26" s="96">
        <v>114</v>
      </c>
      <c r="E26" s="96">
        <v>0</v>
      </c>
      <c r="F26" s="96">
        <f t="shared" si="9"/>
        <v>0</v>
      </c>
      <c r="G26" s="96">
        <v>0</v>
      </c>
      <c r="H26" s="96">
        <v>0</v>
      </c>
    </row>
    <row r="27" ht="17" customHeight="1" spans="1:8">
      <c r="A27" s="120">
        <v>50306</v>
      </c>
      <c r="B27" s="176" t="s">
        <v>1746</v>
      </c>
      <c r="C27" s="96">
        <f t="shared" si="8"/>
        <v>1626</v>
      </c>
      <c r="D27" s="96">
        <v>1626</v>
      </c>
      <c r="E27" s="96">
        <v>0</v>
      </c>
      <c r="F27" s="96">
        <f t="shared" si="9"/>
        <v>0</v>
      </c>
      <c r="G27" s="96">
        <v>0</v>
      </c>
      <c r="H27" s="96">
        <v>0</v>
      </c>
    </row>
    <row r="28" ht="17" customHeight="1" spans="1:8">
      <c r="A28" s="120">
        <v>50307</v>
      </c>
      <c r="B28" s="176" t="s">
        <v>1747</v>
      </c>
      <c r="C28" s="96">
        <f t="shared" si="8"/>
        <v>457</v>
      </c>
      <c r="D28" s="96">
        <v>457</v>
      </c>
      <c r="E28" s="96">
        <v>0</v>
      </c>
      <c r="F28" s="96">
        <f t="shared" si="9"/>
        <v>0</v>
      </c>
      <c r="G28" s="96">
        <v>0</v>
      </c>
      <c r="H28" s="96">
        <v>0</v>
      </c>
    </row>
    <row r="29" ht="17" customHeight="1" spans="1:8">
      <c r="A29" s="120">
        <v>50399</v>
      </c>
      <c r="B29" s="176" t="s">
        <v>1748</v>
      </c>
      <c r="C29" s="96">
        <f t="shared" si="8"/>
        <v>26571</v>
      </c>
      <c r="D29" s="96">
        <v>26571</v>
      </c>
      <c r="E29" s="96">
        <v>0</v>
      </c>
      <c r="F29" s="96">
        <f t="shared" si="9"/>
        <v>0</v>
      </c>
      <c r="G29" s="96">
        <v>0</v>
      </c>
      <c r="H29" s="96">
        <v>0</v>
      </c>
    </row>
    <row r="30" ht="17" customHeight="1" spans="1:8">
      <c r="A30" s="120">
        <v>504</v>
      </c>
      <c r="B30" s="175" t="s">
        <v>1749</v>
      </c>
      <c r="C30" s="96">
        <f t="shared" ref="C30:H30" si="10">SUM(C31:C36)</f>
        <v>4157</v>
      </c>
      <c r="D30" s="96">
        <f t="shared" si="10"/>
        <v>4157</v>
      </c>
      <c r="E30" s="96">
        <f t="shared" si="10"/>
        <v>0</v>
      </c>
      <c r="F30" s="96">
        <f t="shared" si="10"/>
        <v>0</v>
      </c>
      <c r="G30" s="96">
        <f t="shared" si="10"/>
        <v>0</v>
      </c>
      <c r="H30" s="96">
        <f t="shared" si="10"/>
        <v>0</v>
      </c>
    </row>
    <row r="31" ht="17" customHeight="1" spans="1:8">
      <c r="A31" s="120">
        <v>50401</v>
      </c>
      <c r="B31" s="176" t="s">
        <v>1742</v>
      </c>
      <c r="C31" s="96">
        <f t="shared" ref="C31:C36" si="11">D31+E31</f>
        <v>40</v>
      </c>
      <c r="D31" s="96">
        <v>40</v>
      </c>
      <c r="E31" s="96">
        <v>0</v>
      </c>
      <c r="F31" s="96">
        <f t="shared" ref="F31:F36" si="12">G31+H31</f>
        <v>0</v>
      </c>
      <c r="G31" s="96">
        <v>0</v>
      </c>
      <c r="H31" s="96">
        <v>0</v>
      </c>
    </row>
    <row r="32" ht="17" customHeight="1" spans="1:8">
      <c r="A32" s="120">
        <v>50402</v>
      </c>
      <c r="B32" s="176" t="s">
        <v>1743</v>
      </c>
      <c r="C32" s="96">
        <f t="shared" si="11"/>
        <v>1293</v>
      </c>
      <c r="D32" s="96">
        <v>1293</v>
      </c>
      <c r="E32" s="96">
        <v>0</v>
      </c>
      <c r="F32" s="96">
        <f t="shared" si="12"/>
        <v>0</v>
      </c>
      <c r="G32" s="96">
        <v>0</v>
      </c>
      <c r="H32" s="96">
        <v>0</v>
      </c>
    </row>
    <row r="33" ht="17" customHeight="1" spans="1:8">
      <c r="A33" s="120">
        <v>50403</v>
      </c>
      <c r="B33" s="176" t="s">
        <v>1744</v>
      </c>
      <c r="C33" s="96">
        <f t="shared" si="11"/>
        <v>21</v>
      </c>
      <c r="D33" s="96">
        <v>21</v>
      </c>
      <c r="E33" s="96">
        <v>0</v>
      </c>
      <c r="F33" s="96">
        <f t="shared" si="12"/>
        <v>0</v>
      </c>
      <c r="G33" s="96">
        <v>0</v>
      </c>
      <c r="H33" s="96">
        <v>0</v>
      </c>
    </row>
    <row r="34" ht="17" customHeight="1" spans="1:8">
      <c r="A34" s="120">
        <v>50404</v>
      </c>
      <c r="B34" s="176" t="s">
        <v>1746</v>
      </c>
      <c r="C34" s="96">
        <f t="shared" si="11"/>
        <v>114</v>
      </c>
      <c r="D34" s="96">
        <v>114</v>
      </c>
      <c r="E34" s="96">
        <v>0</v>
      </c>
      <c r="F34" s="96">
        <f t="shared" si="12"/>
        <v>0</v>
      </c>
      <c r="G34" s="96">
        <v>0</v>
      </c>
      <c r="H34" s="96">
        <v>0</v>
      </c>
    </row>
    <row r="35" ht="17" customHeight="1" spans="1:8">
      <c r="A35" s="120">
        <v>50405</v>
      </c>
      <c r="B35" s="176" t="s">
        <v>1747</v>
      </c>
      <c r="C35" s="96">
        <f t="shared" si="11"/>
        <v>116</v>
      </c>
      <c r="D35" s="96">
        <v>116</v>
      </c>
      <c r="E35" s="96">
        <v>0</v>
      </c>
      <c r="F35" s="96">
        <f t="shared" si="12"/>
        <v>0</v>
      </c>
      <c r="G35" s="96">
        <v>0</v>
      </c>
      <c r="H35" s="96">
        <v>0</v>
      </c>
    </row>
    <row r="36" ht="17" customHeight="1" spans="1:8">
      <c r="A36" s="120">
        <v>50499</v>
      </c>
      <c r="B36" s="176" t="s">
        <v>1748</v>
      </c>
      <c r="C36" s="96">
        <f t="shared" si="11"/>
        <v>2573</v>
      </c>
      <c r="D36" s="96">
        <v>2573</v>
      </c>
      <c r="E36" s="96">
        <v>0</v>
      </c>
      <c r="F36" s="96">
        <f t="shared" si="12"/>
        <v>0</v>
      </c>
      <c r="G36" s="96">
        <v>0</v>
      </c>
      <c r="H36" s="96">
        <v>0</v>
      </c>
    </row>
    <row r="37" ht="17" customHeight="1" spans="1:8">
      <c r="A37" s="120">
        <v>505</v>
      </c>
      <c r="B37" s="175" t="s">
        <v>1750</v>
      </c>
      <c r="C37" s="96">
        <f t="shared" ref="C37:H37" si="13">SUM(C38:C40)</f>
        <v>46175</v>
      </c>
      <c r="D37" s="96">
        <f t="shared" si="13"/>
        <v>46175</v>
      </c>
      <c r="E37" s="96">
        <f t="shared" si="13"/>
        <v>0</v>
      </c>
      <c r="F37" s="96">
        <f t="shared" si="13"/>
        <v>39118</v>
      </c>
      <c r="G37" s="96">
        <f t="shared" si="13"/>
        <v>39118</v>
      </c>
      <c r="H37" s="96">
        <f t="shared" si="13"/>
        <v>0</v>
      </c>
    </row>
    <row r="38" ht="17" customHeight="1" spans="1:8">
      <c r="A38" s="120">
        <v>50501</v>
      </c>
      <c r="B38" s="176" t="s">
        <v>1751</v>
      </c>
      <c r="C38" s="96">
        <f t="shared" ref="C38:C40" si="14">D38+E38</f>
        <v>31805</v>
      </c>
      <c r="D38" s="96">
        <v>31805</v>
      </c>
      <c r="E38" s="96">
        <v>0</v>
      </c>
      <c r="F38" s="96">
        <f t="shared" ref="F38:F40" si="15">G38+H38</f>
        <v>28675</v>
      </c>
      <c r="G38" s="96">
        <v>28675</v>
      </c>
      <c r="H38" s="96">
        <v>0</v>
      </c>
    </row>
    <row r="39" ht="17" customHeight="1" spans="1:8">
      <c r="A39" s="120">
        <v>50502</v>
      </c>
      <c r="B39" s="176" t="s">
        <v>1752</v>
      </c>
      <c r="C39" s="96">
        <f t="shared" si="14"/>
        <v>13607</v>
      </c>
      <c r="D39" s="96">
        <v>13607</v>
      </c>
      <c r="E39" s="96">
        <v>0</v>
      </c>
      <c r="F39" s="96">
        <f t="shared" si="15"/>
        <v>9927</v>
      </c>
      <c r="G39" s="96">
        <v>9927</v>
      </c>
      <c r="H39" s="96">
        <v>0</v>
      </c>
    </row>
    <row r="40" ht="17" customHeight="1" spans="1:8">
      <c r="A40" s="120">
        <v>50599</v>
      </c>
      <c r="B40" s="176" t="s">
        <v>1753</v>
      </c>
      <c r="C40" s="96">
        <f t="shared" si="14"/>
        <v>763</v>
      </c>
      <c r="D40" s="96">
        <v>763</v>
      </c>
      <c r="E40" s="96">
        <v>0</v>
      </c>
      <c r="F40" s="96">
        <f t="shared" si="15"/>
        <v>516</v>
      </c>
      <c r="G40" s="96">
        <v>516</v>
      </c>
      <c r="H40" s="96">
        <v>0</v>
      </c>
    </row>
    <row r="41" ht="17" customHeight="1" spans="1:8">
      <c r="A41" s="120">
        <v>506</v>
      </c>
      <c r="B41" s="175" t="s">
        <v>1754</v>
      </c>
      <c r="C41" s="96">
        <f t="shared" ref="C41:H41" si="16">SUM(C42:C43)</f>
        <v>3723</v>
      </c>
      <c r="D41" s="96">
        <f t="shared" si="16"/>
        <v>3723</v>
      </c>
      <c r="E41" s="96">
        <f t="shared" si="16"/>
        <v>0</v>
      </c>
      <c r="F41" s="96">
        <f t="shared" si="16"/>
        <v>1256</v>
      </c>
      <c r="G41" s="96">
        <f t="shared" si="16"/>
        <v>1256</v>
      </c>
      <c r="H41" s="96">
        <f t="shared" si="16"/>
        <v>0</v>
      </c>
    </row>
    <row r="42" ht="17" customHeight="1" spans="1:8">
      <c r="A42" s="120">
        <v>50601</v>
      </c>
      <c r="B42" s="176" t="s">
        <v>1755</v>
      </c>
      <c r="C42" s="96">
        <f t="shared" ref="C42:C47" si="17">D42+E42</f>
        <v>2854</v>
      </c>
      <c r="D42" s="96">
        <v>2854</v>
      </c>
      <c r="E42" s="96">
        <v>0</v>
      </c>
      <c r="F42" s="96">
        <f t="shared" ref="F42:F47" si="18">G42+H42</f>
        <v>1256</v>
      </c>
      <c r="G42" s="96">
        <v>1256</v>
      </c>
      <c r="H42" s="96">
        <v>0</v>
      </c>
    </row>
    <row r="43" ht="17" customHeight="1" spans="1:8">
      <c r="A43" s="120">
        <v>50602</v>
      </c>
      <c r="B43" s="176" t="s">
        <v>1756</v>
      </c>
      <c r="C43" s="96">
        <f t="shared" si="17"/>
        <v>869</v>
      </c>
      <c r="D43" s="96">
        <v>869</v>
      </c>
      <c r="E43" s="96">
        <v>0</v>
      </c>
      <c r="F43" s="96">
        <f t="shared" si="18"/>
        <v>0</v>
      </c>
      <c r="G43" s="96">
        <v>0</v>
      </c>
      <c r="H43" s="96">
        <v>0</v>
      </c>
    </row>
    <row r="44" ht="17" customHeight="1" spans="1:8">
      <c r="A44" s="120">
        <v>507</v>
      </c>
      <c r="B44" s="175" t="s">
        <v>1757</v>
      </c>
      <c r="C44" s="96">
        <f t="shared" ref="C44:H44" si="19">SUM(C45:C47)</f>
        <v>26337</v>
      </c>
      <c r="D44" s="96">
        <f t="shared" si="19"/>
        <v>26337</v>
      </c>
      <c r="E44" s="96">
        <f t="shared" si="19"/>
        <v>0</v>
      </c>
      <c r="F44" s="96">
        <f t="shared" si="19"/>
        <v>0</v>
      </c>
      <c r="G44" s="96">
        <f t="shared" si="19"/>
        <v>0</v>
      </c>
      <c r="H44" s="96">
        <f t="shared" si="19"/>
        <v>0</v>
      </c>
    </row>
    <row r="45" ht="17" customHeight="1" spans="1:8">
      <c r="A45" s="120">
        <v>50701</v>
      </c>
      <c r="B45" s="176" t="s">
        <v>1758</v>
      </c>
      <c r="C45" s="96">
        <f t="shared" si="17"/>
        <v>118</v>
      </c>
      <c r="D45" s="96">
        <v>118</v>
      </c>
      <c r="E45" s="96">
        <v>0</v>
      </c>
      <c r="F45" s="96">
        <f t="shared" si="18"/>
        <v>0</v>
      </c>
      <c r="G45" s="96">
        <v>0</v>
      </c>
      <c r="H45" s="96">
        <v>0</v>
      </c>
    </row>
    <row r="46" ht="17" customHeight="1" spans="1:8">
      <c r="A46" s="120">
        <v>50702</v>
      </c>
      <c r="B46" s="176" t="s">
        <v>1759</v>
      </c>
      <c r="C46" s="96">
        <f t="shared" si="17"/>
        <v>3818</v>
      </c>
      <c r="D46" s="96">
        <v>3818</v>
      </c>
      <c r="E46" s="96">
        <v>0</v>
      </c>
      <c r="F46" s="96">
        <f t="shared" si="18"/>
        <v>0</v>
      </c>
      <c r="G46" s="96">
        <v>0</v>
      </c>
      <c r="H46" s="96">
        <v>0</v>
      </c>
    </row>
    <row r="47" ht="17" customHeight="1" spans="1:8">
      <c r="A47" s="120">
        <v>50799</v>
      </c>
      <c r="B47" s="176" t="s">
        <v>1760</v>
      </c>
      <c r="C47" s="96">
        <f t="shared" si="17"/>
        <v>22401</v>
      </c>
      <c r="D47" s="96">
        <v>22401</v>
      </c>
      <c r="E47" s="96">
        <v>0</v>
      </c>
      <c r="F47" s="96">
        <f t="shared" si="18"/>
        <v>0</v>
      </c>
      <c r="G47" s="96">
        <v>0</v>
      </c>
      <c r="H47" s="96">
        <v>0</v>
      </c>
    </row>
    <row r="48" ht="17" customHeight="1" spans="1:8">
      <c r="A48" s="120">
        <v>508</v>
      </c>
      <c r="B48" s="175" t="s">
        <v>1761</v>
      </c>
      <c r="C48" s="96">
        <f t="shared" ref="C48:H48" si="20">SUM(C49:C52)</f>
        <v>27</v>
      </c>
      <c r="D48" s="96">
        <f t="shared" si="20"/>
        <v>27</v>
      </c>
      <c r="E48" s="96">
        <f t="shared" si="20"/>
        <v>0</v>
      </c>
      <c r="F48" s="96">
        <f t="shared" si="20"/>
        <v>0</v>
      </c>
      <c r="G48" s="96">
        <f t="shared" si="20"/>
        <v>0</v>
      </c>
      <c r="H48" s="96">
        <f t="shared" si="20"/>
        <v>0</v>
      </c>
    </row>
    <row r="49" ht="17" customHeight="1" spans="1:8">
      <c r="A49" s="120">
        <v>50803</v>
      </c>
      <c r="B49" s="176" t="s">
        <v>1762</v>
      </c>
      <c r="C49" s="96">
        <f t="shared" ref="C49:C52" si="21">D49+E49</f>
        <v>0</v>
      </c>
      <c r="D49" s="96">
        <v>0</v>
      </c>
      <c r="E49" s="96">
        <v>0</v>
      </c>
      <c r="F49" s="96">
        <f t="shared" ref="F49:F52" si="22">G49+H49</f>
        <v>0</v>
      </c>
      <c r="G49" s="96">
        <v>0</v>
      </c>
      <c r="H49" s="96">
        <v>0</v>
      </c>
    </row>
    <row r="50" ht="17" customHeight="1" spans="1:8">
      <c r="A50" s="120">
        <v>50804</v>
      </c>
      <c r="B50" s="176" t="s">
        <v>1763</v>
      </c>
      <c r="C50" s="96">
        <f t="shared" si="21"/>
        <v>0</v>
      </c>
      <c r="D50" s="96">
        <v>0</v>
      </c>
      <c r="E50" s="96">
        <v>0</v>
      </c>
      <c r="F50" s="96">
        <f t="shared" si="22"/>
        <v>0</v>
      </c>
      <c r="G50" s="96">
        <v>0</v>
      </c>
      <c r="H50" s="96">
        <v>0</v>
      </c>
    </row>
    <row r="51" ht="17" customHeight="1" spans="1:8">
      <c r="A51" s="120">
        <v>50805</v>
      </c>
      <c r="B51" s="176" t="s">
        <v>1764</v>
      </c>
      <c r="C51" s="96">
        <f t="shared" si="21"/>
        <v>0</v>
      </c>
      <c r="D51" s="96">
        <v>0</v>
      </c>
      <c r="E51" s="96">
        <v>0</v>
      </c>
      <c r="F51" s="96">
        <f t="shared" si="22"/>
        <v>0</v>
      </c>
      <c r="G51" s="96">
        <v>0</v>
      </c>
      <c r="H51" s="96">
        <v>0</v>
      </c>
    </row>
    <row r="52" ht="17" customHeight="1" spans="1:8">
      <c r="A52" s="120">
        <v>50899</v>
      </c>
      <c r="B52" s="176" t="s">
        <v>1765</v>
      </c>
      <c r="C52" s="96">
        <f t="shared" si="21"/>
        <v>27</v>
      </c>
      <c r="D52" s="96">
        <v>27</v>
      </c>
      <c r="E52" s="96">
        <v>0</v>
      </c>
      <c r="F52" s="96">
        <f t="shared" si="22"/>
        <v>0</v>
      </c>
      <c r="G52" s="96">
        <v>0</v>
      </c>
      <c r="H52" s="96">
        <v>0</v>
      </c>
    </row>
    <row r="53" ht="17" customHeight="1" spans="1:8">
      <c r="A53" s="120">
        <v>509</v>
      </c>
      <c r="B53" s="175" t="s">
        <v>1766</v>
      </c>
      <c r="C53" s="96">
        <f t="shared" ref="C53:H53" si="23">SUM(C54:C58)</f>
        <v>33239</v>
      </c>
      <c r="D53" s="96">
        <f t="shared" si="23"/>
        <v>33239</v>
      </c>
      <c r="E53" s="96">
        <f t="shared" si="23"/>
        <v>0</v>
      </c>
      <c r="F53" s="96">
        <f t="shared" si="23"/>
        <v>18948</v>
      </c>
      <c r="G53" s="96">
        <f t="shared" si="23"/>
        <v>18948</v>
      </c>
      <c r="H53" s="96">
        <f t="shared" si="23"/>
        <v>0</v>
      </c>
    </row>
    <row r="54" ht="17" customHeight="1" spans="1:8">
      <c r="A54" s="120">
        <v>50901</v>
      </c>
      <c r="B54" s="176" t="s">
        <v>1767</v>
      </c>
      <c r="C54" s="96">
        <f t="shared" ref="C54:C58" si="24">D54+E54</f>
        <v>13277</v>
      </c>
      <c r="D54" s="96">
        <v>13277</v>
      </c>
      <c r="E54" s="96">
        <v>0</v>
      </c>
      <c r="F54" s="96">
        <f t="shared" ref="F54:F58" si="25">G54+H54</f>
        <v>10358</v>
      </c>
      <c r="G54" s="96">
        <v>10358</v>
      </c>
      <c r="H54" s="96">
        <v>0</v>
      </c>
    </row>
    <row r="55" ht="17" customHeight="1" spans="1:8">
      <c r="A55" s="120">
        <v>50902</v>
      </c>
      <c r="B55" s="176" t="s">
        <v>1768</v>
      </c>
      <c r="C55" s="96">
        <f t="shared" si="24"/>
        <v>1038</v>
      </c>
      <c r="D55" s="96">
        <v>1038</v>
      </c>
      <c r="E55" s="96">
        <v>0</v>
      </c>
      <c r="F55" s="96">
        <f t="shared" si="25"/>
        <v>697</v>
      </c>
      <c r="G55" s="96">
        <v>697</v>
      </c>
      <c r="H55" s="96">
        <v>0</v>
      </c>
    </row>
    <row r="56" ht="17" customHeight="1" spans="1:8">
      <c r="A56" s="120">
        <v>50903</v>
      </c>
      <c r="B56" s="176" t="s">
        <v>1769</v>
      </c>
      <c r="C56" s="96">
        <f t="shared" si="24"/>
        <v>1100</v>
      </c>
      <c r="D56" s="96">
        <v>1100</v>
      </c>
      <c r="E56" s="96">
        <v>0</v>
      </c>
      <c r="F56" s="96">
        <f t="shared" si="25"/>
        <v>461</v>
      </c>
      <c r="G56" s="96">
        <v>461</v>
      </c>
      <c r="H56" s="96">
        <v>0</v>
      </c>
    </row>
    <row r="57" ht="17" customHeight="1" spans="1:8">
      <c r="A57" s="120">
        <v>50905</v>
      </c>
      <c r="B57" s="176" t="s">
        <v>1770</v>
      </c>
      <c r="C57" s="96">
        <f t="shared" si="24"/>
        <v>3580</v>
      </c>
      <c r="D57" s="96">
        <v>3580</v>
      </c>
      <c r="E57" s="96">
        <v>0</v>
      </c>
      <c r="F57" s="96">
        <f t="shared" si="25"/>
        <v>2864</v>
      </c>
      <c r="G57" s="96">
        <v>2864</v>
      </c>
      <c r="H57" s="96">
        <v>0</v>
      </c>
    </row>
    <row r="58" ht="17" customHeight="1" spans="1:8">
      <c r="A58" s="120">
        <v>50999</v>
      </c>
      <c r="B58" s="176" t="s">
        <v>1771</v>
      </c>
      <c r="C58" s="96">
        <f t="shared" si="24"/>
        <v>14244</v>
      </c>
      <c r="D58" s="96">
        <v>14244</v>
      </c>
      <c r="E58" s="96">
        <v>0</v>
      </c>
      <c r="F58" s="100">
        <f t="shared" si="25"/>
        <v>4568</v>
      </c>
      <c r="G58" s="96">
        <v>4568</v>
      </c>
      <c r="H58" s="96">
        <v>0</v>
      </c>
    </row>
    <row r="59" ht="17" customHeight="1" spans="1:8">
      <c r="A59" s="120">
        <v>510</v>
      </c>
      <c r="B59" s="175" t="s">
        <v>1772</v>
      </c>
      <c r="C59" s="96">
        <f t="shared" ref="C59:H59" si="26">SUM(C60:C62)</f>
        <v>29457</v>
      </c>
      <c r="D59" s="96">
        <f t="shared" si="26"/>
        <v>29457</v>
      </c>
      <c r="E59" s="121">
        <f t="shared" si="26"/>
        <v>0</v>
      </c>
      <c r="F59" s="96">
        <f t="shared" si="26"/>
        <v>0</v>
      </c>
      <c r="G59" s="102">
        <f t="shared" si="26"/>
        <v>0</v>
      </c>
      <c r="H59" s="96">
        <f t="shared" si="26"/>
        <v>0</v>
      </c>
    </row>
    <row r="60" ht="17" customHeight="1" spans="1:8">
      <c r="A60" s="120">
        <v>51002</v>
      </c>
      <c r="B60" s="176" t="s">
        <v>1773</v>
      </c>
      <c r="C60" s="96">
        <f t="shared" ref="C60:C62" si="27">D60+E60</f>
        <v>29457</v>
      </c>
      <c r="D60" s="96">
        <v>29457</v>
      </c>
      <c r="E60" s="96">
        <v>0</v>
      </c>
      <c r="F60" s="103">
        <f t="shared" ref="F60:F62" si="28">G60+H60</f>
        <v>0</v>
      </c>
      <c r="G60" s="96">
        <v>0</v>
      </c>
      <c r="H60" s="96">
        <v>0</v>
      </c>
    </row>
    <row r="61" ht="17" customHeight="1" spans="1:8">
      <c r="A61" s="120">
        <v>51003</v>
      </c>
      <c r="B61" s="176" t="s">
        <v>1097</v>
      </c>
      <c r="C61" s="96">
        <f t="shared" si="27"/>
        <v>0</v>
      </c>
      <c r="D61" s="96">
        <v>0</v>
      </c>
      <c r="E61" s="96">
        <v>0</v>
      </c>
      <c r="F61" s="96">
        <f t="shared" si="28"/>
        <v>0</v>
      </c>
      <c r="G61" s="96">
        <v>0</v>
      </c>
      <c r="H61" s="96">
        <v>0</v>
      </c>
    </row>
    <row r="62" ht="17" customHeight="1" spans="1:8">
      <c r="A62" s="120">
        <v>51004</v>
      </c>
      <c r="B62" s="176" t="s">
        <v>1774</v>
      </c>
      <c r="C62" s="96">
        <f t="shared" si="27"/>
        <v>0</v>
      </c>
      <c r="D62" s="96">
        <v>0</v>
      </c>
      <c r="E62" s="96">
        <v>0</v>
      </c>
      <c r="F62" s="96">
        <f t="shared" si="28"/>
        <v>0</v>
      </c>
      <c r="G62" s="96">
        <v>0</v>
      </c>
      <c r="H62" s="96">
        <v>0</v>
      </c>
    </row>
    <row r="63" ht="17" customHeight="1" spans="1:8">
      <c r="A63" s="120">
        <v>511</v>
      </c>
      <c r="B63" s="175" t="s">
        <v>1775</v>
      </c>
      <c r="C63" s="96">
        <f t="shared" ref="C63:H63" si="29">SUM(C64:C67)</f>
        <v>3746</v>
      </c>
      <c r="D63" s="96">
        <f t="shared" si="29"/>
        <v>3746</v>
      </c>
      <c r="E63" s="96">
        <f t="shared" si="29"/>
        <v>0</v>
      </c>
      <c r="F63" s="96">
        <f t="shared" si="29"/>
        <v>0</v>
      </c>
      <c r="G63" s="96">
        <f t="shared" si="29"/>
        <v>0</v>
      </c>
      <c r="H63" s="96">
        <f t="shared" si="29"/>
        <v>0</v>
      </c>
    </row>
    <row r="64" ht="17" customHeight="1" spans="1:8">
      <c r="A64" s="120">
        <v>51101</v>
      </c>
      <c r="B64" s="176" t="s">
        <v>1776</v>
      </c>
      <c r="C64" s="96">
        <f t="shared" ref="C64:C67" si="30">D64+E64</f>
        <v>3746</v>
      </c>
      <c r="D64" s="96">
        <v>3746</v>
      </c>
      <c r="E64" s="96">
        <v>0</v>
      </c>
      <c r="F64" s="96">
        <f t="shared" ref="F64:F67" si="31">G64+H64</f>
        <v>0</v>
      </c>
      <c r="G64" s="96">
        <v>0</v>
      </c>
      <c r="H64" s="96">
        <v>0</v>
      </c>
    </row>
    <row r="65" ht="17" customHeight="1" spans="1:8">
      <c r="A65" s="120">
        <v>51102</v>
      </c>
      <c r="B65" s="176" t="s">
        <v>1777</v>
      </c>
      <c r="C65" s="96">
        <f t="shared" si="30"/>
        <v>0</v>
      </c>
      <c r="D65" s="96">
        <v>0</v>
      </c>
      <c r="E65" s="96">
        <v>0</v>
      </c>
      <c r="F65" s="96">
        <f t="shared" si="31"/>
        <v>0</v>
      </c>
      <c r="G65" s="96">
        <v>0</v>
      </c>
      <c r="H65" s="96">
        <v>0</v>
      </c>
    </row>
    <row r="66" ht="17" customHeight="1" spans="1:8">
      <c r="A66" s="120">
        <v>51103</v>
      </c>
      <c r="B66" s="176" t="s">
        <v>1778</v>
      </c>
      <c r="C66" s="96">
        <f t="shared" si="30"/>
        <v>0</v>
      </c>
      <c r="D66" s="96">
        <v>0</v>
      </c>
      <c r="E66" s="96">
        <v>0</v>
      </c>
      <c r="F66" s="96">
        <f t="shared" si="31"/>
        <v>0</v>
      </c>
      <c r="G66" s="96">
        <v>0</v>
      </c>
      <c r="H66" s="96">
        <v>0</v>
      </c>
    </row>
    <row r="67" ht="17" customHeight="1" spans="1:8">
      <c r="A67" s="120">
        <v>51104</v>
      </c>
      <c r="B67" s="176" t="s">
        <v>1779</v>
      </c>
      <c r="C67" s="96">
        <f t="shared" si="30"/>
        <v>0</v>
      </c>
      <c r="D67" s="96">
        <v>0</v>
      </c>
      <c r="E67" s="96">
        <v>0</v>
      </c>
      <c r="F67" s="96">
        <f t="shared" si="31"/>
        <v>0</v>
      </c>
      <c r="G67" s="96">
        <v>0</v>
      </c>
      <c r="H67" s="96">
        <v>0</v>
      </c>
    </row>
    <row r="68" ht="17" customHeight="1" spans="1:8">
      <c r="A68" s="120">
        <v>599</v>
      </c>
      <c r="B68" s="175" t="s">
        <v>1780</v>
      </c>
      <c r="C68" s="96">
        <f t="shared" ref="C68:H68" si="32">SUM(C69:C73)</f>
        <v>8897</v>
      </c>
      <c r="D68" s="96">
        <f t="shared" si="32"/>
        <v>8897</v>
      </c>
      <c r="E68" s="96">
        <f t="shared" si="32"/>
        <v>0</v>
      </c>
      <c r="F68" s="96">
        <f t="shared" si="32"/>
        <v>3500</v>
      </c>
      <c r="G68" s="96">
        <f t="shared" si="32"/>
        <v>3500</v>
      </c>
      <c r="H68" s="96">
        <f t="shared" si="32"/>
        <v>0</v>
      </c>
    </row>
    <row r="69" ht="17" customHeight="1" spans="1:8">
      <c r="A69" s="120">
        <v>59907</v>
      </c>
      <c r="B69" s="176" t="s">
        <v>1781</v>
      </c>
      <c r="C69" s="96">
        <f t="shared" ref="C69:C73" si="33">D69+E69</f>
        <v>0</v>
      </c>
      <c r="D69" s="96">
        <v>0</v>
      </c>
      <c r="E69" s="96">
        <v>0</v>
      </c>
      <c r="F69" s="96">
        <f t="shared" ref="F69:F73" si="34">G69+H69</f>
        <v>0</v>
      </c>
      <c r="G69" s="96">
        <v>0</v>
      </c>
      <c r="H69" s="96">
        <v>0</v>
      </c>
    </row>
    <row r="70" ht="17" customHeight="1" spans="1:8">
      <c r="A70" s="120">
        <v>59908</v>
      </c>
      <c r="B70" s="176" t="s">
        <v>1782</v>
      </c>
      <c r="C70" s="96">
        <f t="shared" si="33"/>
        <v>1</v>
      </c>
      <c r="D70" s="96">
        <v>1</v>
      </c>
      <c r="E70" s="96">
        <v>0</v>
      </c>
      <c r="F70" s="96">
        <f t="shared" si="34"/>
        <v>0</v>
      </c>
      <c r="G70" s="96">
        <v>0</v>
      </c>
      <c r="H70" s="96">
        <v>0</v>
      </c>
    </row>
    <row r="71" ht="17" customHeight="1" spans="1:8">
      <c r="A71" s="120">
        <v>59909</v>
      </c>
      <c r="B71" s="176" t="s">
        <v>1783</v>
      </c>
      <c r="C71" s="96">
        <f t="shared" si="33"/>
        <v>0</v>
      </c>
      <c r="D71" s="96">
        <v>0</v>
      </c>
      <c r="E71" s="96">
        <v>0</v>
      </c>
      <c r="F71" s="96">
        <f t="shared" si="34"/>
        <v>0</v>
      </c>
      <c r="G71" s="96">
        <v>0</v>
      </c>
      <c r="H71" s="96">
        <v>0</v>
      </c>
    </row>
    <row r="72" ht="17" customHeight="1" spans="1:8">
      <c r="A72" s="120">
        <v>59910</v>
      </c>
      <c r="B72" s="176" t="s">
        <v>1784</v>
      </c>
      <c r="C72" s="96">
        <f t="shared" si="33"/>
        <v>0</v>
      </c>
      <c r="D72" s="96">
        <v>0</v>
      </c>
      <c r="E72" s="96">
        <v>0</v>
      </c>
      <c r="F72" s="96">
        <f t="shared" si="34"/>
        <v>0</v>
      </c>
      <c r="G72" s="96">
        <v>0</v>
      </c>
      <c r="H72" s="96">
        <v>0</v>
      </c>
    </row>
    <row r="73" ht="17" customHeight="1" spans="1:8">
      <c r="A73" s="120">
        <v>59999</v>
      </c>
      <c r="B73" s="176" t="s">
        <v>1568</v>
      </c>
      <c r="C73" s="96">
        <f t="shared" si="33"/>
        <v>8896</v>
      </c>
      <c r="D73" s="96">
        <v>8896</v>
      </c>
      <c r="E73" s="96">
        <v>0</v>
      </c>
      <c r="F73" s="96">
        <f t="shared" si="34"/>
        <v>3500</v>
      </c>
      <c r="G73" s="96">
        <v>3500</v>
      </c>
      <c r="H73" s="96">
        <v>0</v>
      </c>
    </row>
  </sheetData>
  <mergeCells count="5">
    <mergeCell ref="A1:H1"/>
    <mergeCell ref="A3:A4"/>
    <mergeCell ref="B3:B4"/>
    <mergeCell ref="C3:C4"/>
    <mergeCell ref="F3:F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6"/>
  <sheetViews>
    <sheetView workbookViewId="0">
      <selection activeCell="A1" sqref="$A1:$XFD1048576"/>
    </sheetView>
  </sheetViews>
  <sheetFormatPr defaultColWidth="12.1833333333333" defaultRowHeight="15.5" customHeight="1" outlineLevelCol="5"/>
  <cols>
    <col min="1" max="1" width="9.45" style="64" customWidth="1"/>
    <col min="2" max="2" width="34.725" style="64" customWidth="1"/>
    <col min="3" max="6" width="19.6333333333333" style="64" customWidth="1"/>
    <col min="7" max="256" width="12.1833333333333" style="64" customWidth="1"/>
    <col min="257" max="16384" width="12.1833333333333" style="64"/>
  </cols>
  <sheetData>
    <row r="1" ht="36.75" customHeight="1" spans="1:6">
      <c r="A1" s="91" t="s">
        <v>1785</v>
      </c>
      <c r="B1" s="91"/>
      <c r="C1" s="91"/>
      <c r="D1" s="91"/>
      <c r="E1" s="91"/>
      <c r="F1" s="91"/>
    </row>
    <row r="2" ht="17" customHeight="1" spans="1:6">
      <c r="A2" s="130"/>
      <c r="B2" s="130"/>
      <c r="D2" s="92"/>
      <c r="E2" s="92"/>
      <c r="F2" s="92" t="s">
        <v>33</v>
      </c>
    </row>
    <row r="3" ht="16.9" customHeight="1" spans="1:6">
      <c r="A3" s="93" t="s">
        <v>34</v>
      </c>
      <c r="B3" s="93" t="s">
        <v>35</v>
      </c>
      <c r="C3" s="93" t="s">
        <v>1786</v>
      </c>
      <c r="D3" s="93"/>
      <c r="E3" s="93" t="s">
        <v>1787</v>
      </c>
      <c r="F3" s="93"/>
    </row>
    <row r="4" ht="21" customHeight="1" spans="1:6">
      <c r="A4" s="93"/>
      <c r="B4" s="93"/>
      <c r="C4" s="93" t="s">
        <v>706</v>
      </c>
      <c r="D4" s="93" t="s">
        <v>1722</v>
      </c>
      <c r="E4" s="93" t="s">
        <v>706</v>
      </c>
      <c r="F4" s="93" t="s">
        <v>1722</v>
      </c>
    </row>
    <row r="5" ht="16.9" customHeight="1" spans="1:6">
      <c r="A5" s="131"/>
      <c r="B5" s="93" t="s">
        <v>706</v>
      </c>
      <c r="C5" s="96">
        <f t="shared" ref="C5:F5" si="0">SUM(C6,C11,C22,C30,C37,C41,C44,C48,C53,C59,C63,C68,C71)</f>
        <v>202055</v>
      </c>
      <c r="D5" s="96">
        <f t="shared" si="0"/>
        <v>93863</v>
      </c>
      <c r="E5" s="96">
        <f t="shared" si="0"/>
        <v>306310</v>
      </c>
      <c r="F5" s="96">
        <f t="shared" si="0"/>
        <v>131717</v>
      </c>
    </row>
    <row r="6" ht="16.9" customHeight="1" spans="1:6">
      <c r="A6" s="120">
        <v>501</v>
      </c>
      <c r="B6" s="99" t="s">
        <v>1725</v>
      </c>
      <c r="C6" s="96">
        <v>45905</v>
      </c>
      <c r="D6" s="96">
        <f>SUM(D7:D10)</f>
        <v>34617</v>
      </c>
      <c r="E6" s="96">
        <v>64507</v>
      </c>
      <c r="F6" s="96">
        <f>SUM(F7:F10)</f>
        <v>52740</v>
      </c>
    </row>
    <row r="7" ht="16.9" customHeight="1" spans="1:6">
      <c r="A7" s="120">
        <v>50101</v>
      </c>
      <c r="B7" s="97" t="s">
        <v>1726</v>
      </c>
      <c r="C7" s="96">
        <v>32227</v>
      </c>
      <c r="D7" s="96">
        <v>25002</v>
      </c>
      <c r="E7" s="96">
        <v>46274</v>
      </c>
      <c r="F7" s="96">
        <v>38076</v>
      </c>
    </row>
    <row r="8" ht="16.9" customHeight="1" spans="1:6">
      <c r="A8" s="120">
        <v>50102</v>
      </c>
      <c r="B8" s="97" t="s">
        <v>1727</v>
      </c>
      <c r="C8" s="96">
        <v>6269</v>
      </c>
      <c r="D8" s="96">
        <v>4215</v>
      </c>
      <c r="E8" s="96">
        <v>10067</v>
      </c>
      <c r="F8" s="96">
        <v>7645</v>
      </c>
    </row>
    <row r="9" ht="16.9" customHeight="1" spans="1:6">
      <c r="A9" s="120">
        <v>50103</v>
      </c>
      <c r="B9" s="97" t="s">
        <v>1728</v>
      </c>
      <c r="C9" s="96">
        <v>3584</v>
      </c>
      <c r="D9" s="96">
        <v>3200</v>
      </c>
      <c r="E9" s="96">
        <v>3826</v>
      </c>
      <c r="F9" s="96">
        <v>3519</v>
      </c>
    </row>
    <row r="10" ht="16.9" customHeight="1" spans="1:6">
      <c r="A10" s="120">
        <v>50199</v>
      </c>
      <c r="B10" s="97" t="s">
        <v>1729</v>
      </c>
      <c r="C10" s="96">
        <v>3825</v>
      </c>
      <c r="D10" s="96">
        <v>2200</v>
      </c>
      <c r="E10" s="96">
        <v>4340</v>
      </c>
      <c r="F10" s="96">
        <v>3500</v>
      </c>
    </row>
    <row r="11" ht="16.9" customHeight="1" spans="1:6">
      <c r="A11" s="120">
        <v>502</v>
      </c>
      <c r="B11" s="99" t="s">
        <v>1730</v>
      </c>
      <c r="C11" s="96">
        <v>21372</v>
      </c>
      <c r="D11" s="96">
        <f>SUM(D12:D21)</f>
        <v>13962</v>
      </c>
      <c r="E11" s="96">
        <v>35003</v>
      </c>
      <c r="F11" s="96">
        <f>SUM(F12:F21)</f>
        <v>16155</v>
      </c>
    </row>
    <row r="12" ht="16.9" customHeight="1" spans="1:6">
      <c r="A12" s="120">
        <v>50201</v>
      </c>
      <c r="B12" s="97" t="s">
        <v>1731</v>
      </c>
      <c r="C12" s="96">
        <v>9800</v>
      </c>
      <c r="D12" s="96">
        <v>5507</v>
      </c>
      <c r="E12" s="96">
        <v>13615</v>
      </c>
      <c r="F12" s="96">
        <v>6021</v>
      </c>
    </row>
    <row r="13" ht="16.9" customHeight="1" spans="1:6">
      <c r="A13" s="120">
        <v>50202</v>
      </c>
      <c r="B13" s="97" t="s">
        <v>1732</v>
      </c>
      <c r="C13" s="96">
        <v>200</v>
      </c>
      <c r="D13" s="96">
        <v>168</v>
      </c>
      <c r="E13" s="96">
        <v>421</v>
      </c>
      <c r="F13" s="96">
        <v>219</v>
      </c>
    </row>
    <row r="14" ht="16.9" customHeight="1" spans="1:6">
      <c r="A14" s="120">
        <v>50203</v>
      </c>
      <c r="B14" s="97" t="s">
        <v>1733</v>
      </c>
      <c r="C14" s="96">
        <v>180</v>
      </c>
      <c r="D14" s="96">
        <v>50</v>
      </c>
      <c r="E14" s="96">
        <v>331</v>
      </c>
      <c r="F14" s="96">
        <v>149</v>
      </c>
    </row>
    <row r="15" ht="16.9" customHeight="1" spans="1:6">
      <c r="A15" s="120">
        <v>50204</v>
      </c>
      <c r="B15" s="97" t="s">
        <v>1734</v>
      </c>
      <c r="C15" s="96">
        <v>50</v>
      </c>
      <c r="D15" s="96">
        <v>29</v>
      </c>
      <c r="E15" s="96">
        <v>211</v>
      </c>
      <c r="F15" s="96">
        <v>89</v>
      </c>
    </row>
    <row r="16" ht="16.9" customHeight="1" spans="1:6">
      <c r="A16" s="120">
        <v>50205</v>
      </c>
      <c r="B16" s="97" t="s">
        <v>1735</v>
      </c>
      <c r="C16" s="96">
        <v>1662</v>
      </c>
      <c r="D16" s="96">
        <v>484</v>
      </c>
      <c r="E16" s="96">
        <v>3511</v>
      </c>
      <c r="F16" s="96">
        <v>828</v>
      </c>
    </row>
    <row r="17" ht="16.9" customHeight="1" spans="1:6">
      <c r="A17" s="120">
        <v>50206</v>
      </c>
      <c r="B17" s="97" t="s">
        <v>1736</v>
      </c>
      <c r="C17" s="96">
        <v>155</v>
      </c>
      <c r="D17" s="96">
        <v>84</v>
      </c>
      <c r="E17" s="96">
        <v>263</v>
      </c>
      <c r="F17" s="96">
        <v>139</v>
      </c>
    </row>
    <row r="18" ht="16.9" customHeight="1" spans="1:6">
      <c r="A18" s="120">
        <v>50207</v>
      </c>
      <c r="B18" s="97" t="s">
        <v>1737</v>
      </c>
      <c r="C18" s="96">
        <v>0</v>
      </c>
      <c r="D18" s="96">
        <v>0</v>
      </c>
      <c r="E18" s="96">
        <v>0</v>
      </c>
      <c r="F18" s="96">
        <v>0</v>
      </c>
    </row>
    <row r="19" ht="16.9" customHeight="1" spans="1:6">
      <c r="A19" s="120">
        <v>50208</v>
      </c>
      <c r="B19" s="97" t="s">
        <v>1738</v>
      </c>
      <c r="C19" s="96">
        <v>395</v>
      </c>
      <c r="D19" s="96">
        <v>205</v>
      </c>
      <c r="E19" s="96">
        <v>494</v>
      </c>
      <c r="F19" s="96">
        <v>384</v>
      </c>
    </row>
    <row r="20" ht="16.9" customHeight="1" spans="1:6">
      <c r="A20" s="120">
        <v>50209</v>
      </c>
      <c r="B20" s="97" t="s">
        <v>1739</v>
      </c>
      <c r="C20" s="96">
        <v>680</v>
      </c>
      <c r="D20" s="96">
        <v>450</v>
      </c>
      <c r="E20" s="96">
        <v>1285</v>
      </c>
      <c r="F20" s="96">
        <v>499</v>
      </c>
    </row>
    <row r="21" ht="16.9" customHeight="1" spans="1:6">
      <c r="A21" s="120">
        <v>50299</v>
      </c>
      <c r="B21" s="97" t="s">
        <v>1740</v>
      </c>
      <c r="C21" s="96">
        <v>8250</v>
      </c>
      <c r="D21" s="96">
        <v>6985</v>
      </c>
      <c r="E21" s="96">
        <v>14872</v>
      </c>
      <c r="F21" s="96">
        <v>7827</v>
      </c>
    </row>
    <row r="22" ht="16.9" customHeight="1" spans="1:6">
      <c r="A22" s="120">
        <v>503</v>
      </c>
      <c r="B22" s="99" t="s">
        <v>1741</v>
      </c>
      <c r="C22" s="96">
        <v>23257</v>
      </c>
      <c r="D22" s="96">
        <f>SUM(D23:D29)</f>
        <v>0</v>
      </c>
      <c r="E22" s="96">
        <v>44840</v>
      </c>
      <c r="F22" s="96">
        <f>SUM(F23:F29)</f>
        <v>0</v>
      </c>
    </row>
    <row r="23" ht="16.9" customHeight="1" spans="1:6">
      <c r="A23" s="120">
        <v>50301</v>
      </c>
      <c r="B23" s="97" t="s">
        <v>1742</v>
      </c>
      <c r="C23" s="96">
        <v>0</v>
      </c>
      <c r="D23" s="96">
        <v>0</v>
      </c>
      <c r="E23" s="96">
        <v>42</v>
      </c>
      <c r="F23" s="96">
        <v>0</v>
      </c>
    </row>
    <row r="24" ht="16.9" customHeight="1" spans="1:6">
      <c r="A24" s="120">
        <v>50302</v>
      </c>
      <c r="B24" s="97" t="s">
        <v>1743</v>
      </c>
      <c r="C24" s="96">
        <v>8800</v>
      </c>
      <c r="D24" s="96">
        <v>0</v>
      </c>
      <c r="E24" s="96">
        <v>15762</v>
      </c>
      <c r="F24" s="96">
        <v>0</v>
      </c>
    </row>
    <row r="25" ht="16.9" customHeight="1" spans="1:6">
      <c r="A25" s="120">
        <v>50303</v>
      </c>
      <c r="B25" s="97" t="s">
        <v>1744</v>
      </c>
      <c r="C25" s="96">
        <v>80</v>
      </c>
      <c r="D25" s="96">
        <v>0</v>
      </c>
      <c r="E25" s="96">
        <v>268</v>
      </c>
      <c r="F25" s="96">
        <v>0</v>
      </c>
    </row>
    <row r="26" ht="16.9" customHeight="1" spans="1:6">
      <c r="A26" s="120">
        <v>50305</v>
      </c>
      <c r="B26" s="97" t="s">
        <v>1745</v>
      </c>
      <c r="C26" s="96">
        <v>0</v>
      </c>
      <c r="D26" s="96">
        <v>0</v>
      </c>
      <c r="E26" s="96">
        <v>114</v>
      </c>
      <c r="F26" s="96">
        <v>0</v>
      </c>
    </row>
    <row r="27" ht="16.9" customHeight="1" spans="1:6">
      <c r="A27" s="120">
        <v>50306</v>
      </c>
      <c r="B27" s="97" t="s">
        <v>1746</v>
      </c>
      <c r="C27" s="96">
        <v>1550</v>
      </c>
      <c r="D27" s="96">
        <v>0</v>
      </c>
      <c r="E27" s="96">
        <v>1626</v>
      </c>
      <c r="F27" s="96">
        <v>0</v>
      </c>
    </row>
    <row r="28" ht="16.9" customHeight="1" spans="1:6">
      <c r="A28" s="120">
        <v>50307</v>
      </c>
      <c r="B28" s="97" t="s">
        <v>1747</v>
      </c>
      <c r="C28" s="96">
        <v>377</v>
      </c>
      <c r="D28" s="96">
        <v>0</v>
      </c>
      <c r="E28" s="96">
        <v>457</v>
      </c>
      <c r="F28" s="96">
        <v>0</v>
      </c>
    </row>
    <row r="29" ht="16.9" customHeight="1" spans="1:6">
      <c r="A29" s="120">
        <v>50399</v>
      </c>
      <c r="B29" s="97" t="s">
        <v>1748</v>
      </c>
      <c r="C29" s="96">
        <v>12450</v>
      </c>
      <c r="D29" s="96">
        <v>0</v>
      </c>
      <c r="E29" s="96">
        <v>26571</v>
      </c>
      <c r="F29" s="96">
        <v>0</v>
      </c>
    </row>
    <row r="30" ht="16.9" customHeight="1" spans="1:6">
      <c r="A30" s="120">
        <v>504</v>
      </c>
      <c r="B30" s="99" t="s">
        <v>1749</v>
      </c>
      <c r="C30" s="96">
        <v>3633</v>
      </c>
      <c r="D30" s="96">
        <f>SUM(D31:D36)</f>
        <v>0</v>
      </c>
      <c r="E30" s="96">
        <v>5157</v>
      </c>
      <c r="F30" s="96">
        <f>SUM(F31:F36)</f>
        <v>0</v>
      </c>
    </row>
    <row r="31" ht="16.9" customHeight="1" spans="1:6">
      <c r="A31" s="120">
        <v>50401</v>
      </c>
      <c r="B31" s="97" t="s">
        <v>1742</v>
      </c>
      <c r="C31" s="96">
        <v>0</v>
      </c>
      <c r="D31" s="96">
        <v>0</v>
      </c>
      <c r="E31" s="96">
        <v>40</v>
      </c>
      <c r="F31" s="96">
        <v>0</v>
      </c>
    </row>
    <row r="32" ht="16.9" customHeight="1" spans="1:6">
      <c r="A32" s="120">
        <v>50402</v>
      </c>
      <c r="B32" s="97" t="s">
        <v>1743</v>
      </c>
      <c r="C32" s="96">
        <v>1100</v>
      </c>
      <c r="D32" s="96">
        <v>0</v>
      </c>
      <c r="E32" s="96">
        <v>1293</v>
      </c>
      <c r="F32" s="96">
        <v>0</v>
      </c>
    </row>
    <row r="33" ht="16.9" customHeight="1" spans="1:6">
      <c r="A33" s="120">
        <v>50403</v>
      </c>
      <c r="B33" s="97" t="s">
        <v>1744</v>
      </c>
      <c r="C33" s="96">
        <v>0</v>
      </c>
      <c r="D33" s="96">
        <v>0</v>
      </c>
      <c r="E33" s="96">
        <v>21</v>
      </c>
      <c r="F33" s="96">
        <v>0</v>
      </c>
    </row>
    <row r="34" ht="16.9" customHeight="1" spans="1:6">
      <c r="A34" s="120">
        <v>50404</v>
      </c>
      <c r="B34" s="97" t="s">
        <v>1746</v>
      </c>
      <c r="C34" s="96">
        <v>180</v>
      </c>
      <c r="D34" s="96">
        <v>0</v>
      </c>
      <c r="E34" s="96">
        <v>114</v>
      </c>
      <c r="F34" s="96">
        <v>0</v>
      </c>
    </row>
    <row r="35" ht="16.9" customHeight="1" spans="1:6">
      <c r="A35" s="120">
        <v>50405</v>
      </c>
      <c r="B35" s="97" t="s">
        <v>1747</v>
      </c>
      <c r="C35" s="96">
        <v>3</v>
      </c>
      <c r="D35" s="96">
        <v>0</v>
      </c>
      <c r="E35" s="96">
        <v>116</v>
      </c>
      <c r="F35" s="96">
        <v>0</v>
      </c>
    </row>
    <row r="36" ht="16.9" customHeight="1" spans="1:6">
      <c r="A36" s="120">
        <v>50499</v>
      </c>
      <c r="B36" s="97" t="s">
        <v>1748</v>
      </c>
      <c r="C36" s="96">
        <v>2350</v>
      </c>
      <c r="D36" s="96">
        <v>0</v>
      </c>
      <c r="E36" s="96">
        <v>3573</v>
      </c>
      <c r="F36" s="96">
        <v>0</v>
      </c>
    </row>
    <row r="37" ht="16.9" customHeight="1" spans="1:6">
      <c r="A37" s="120">
        <v>505</v>
      </c>
      <c r="B37" s="99" t="s">
        <v>1750</v>
      </c>
      <c r="C37" s="96">
        <v>36745</v>
      </c>
      <c r="D37" s="96">
        <f>SUM(D38:D40)</f>
        <v>30300</v>
      </c>
      <c r="E37" s="96">
        <v>51175</v>
      </c>
      <c r="F37" s="96">
        <f>SUM(F38:F40)</f>
        <v>39118</v>
      </c>
    </row>
    <row r="38" ht="16.9" customHeight="1" spans="1:6">
      <c r="A38" s="120">
        <v>50501</v>
      </c>
      <c r="B38" s="97" t="s">
        <v>1751</v>
      </c>
      <c r="C38" s="96">
        <v>24245</v>
      </c>
      <c r="D38" s="96">
        <v>21000</v>
      </c>
      <c r="E38" s="96">
        <v>36805</v>
      </c>
      <c r="F38" s="96">
        <v>28675</v>
      </c>
    </row>
    <row r="39" ht="16.9" customHeight="1" spans="1:6">
      <c r="A39" s="120">
        <v>50502</v>
      </c>
      <c r="B39" s="97" t="s">
        <v>1752</v>
      </c>
      <c r="C39" s="96">
        <v>12000</v>
      </c>
      <c r="D39" s="96">
        <v>8900</v>
      </c>
      <c r="E39" s="96">
        <v>13607</v>
      </c>
      <c r="F39" s="96">
        <v>9927</v>
      </c>
    </row>
    <row r="40" ht="16.9" customHeight="1" spans="1:6">
      <c r="A40" s="120">
        <v>50599</v>
      </c>
      <c r="B40" s="97" t="s">
        <v>1753</v>
      </c>
      <c r="C40" s="96">
        <v>500</v>
      </c>
      <c r="D40" s="96">
        <v>400</v>
      </c>
      <c r="E40" s="96">
        <v>763</v>
      </c>
      <c r="F40" s="96">
        <v>516</v>
      </c>
    </row>
    <row r="41" ht="16.9" customHeight="1" spans="1:6">
      <c r="A41" s="120">
        <v>506</v>
      </c>
      <c r="B41" s="99" t="s">
        <v>1754</v>
      </c>
      <c r="C41" s="96">
        <v>2200</v>
      </c>
      <c r="D41" s="96">
        <f>SUM(D42:D43)</f>
        <v>5</v>
      </c>
      <c r="E41" s="96">
        <v>3925</v>
      </c>
      <c r="F41" s="96">
        <f>SUM(F42:F43)</f>
        <v>1256</v>
      </c>
    </row>
    <row r="42" ht="16.9" customHeight="1" spans="1:6">
      <c r="A42" s="120">
        <v>50601</v>
      </c>
      <c r="B42" s="97" t="s">
        <v>1755</v>
      </c>
      <c r="C42" s="96">
        <v>2200</v>
      </c>
      <c r="D42" s="96">
        <v>5</v>
      </c>
      <c r="E42" s="96">
        <v>3056</v>
      </c>
      <c r="F42" s="96">
        <v>1256</v>
      </c>
    </row>
    <row r="43" ht="16.9" customHeight="1" spans="1:6">
      <c r="A43" s="120">
        <v>50602</v>
      </c>
      <c r="B43" s="97" t="s">
        <v>1756</v>
      </c>
      <c r="C43" s="96">
        <v>0</v>
      </c>
      <c r="D43" s="96">
        <v>0</v>
      </c>
      <c r="E43" s="96">
        <v>869</v>
      </c>
      <c r="F43" s="96">
        <v>0</v>
      </c>
    </row>
    <row r="44" ht="16.9" customHeight="1" spans="1:6">
      <c r="A44" s="120">
        <v>507</v>
      </c>
      <c r="B44" s="99" t="s">
        <v>1757</v>
      </c>
      <c r="C44" s="96">
        <v>15387</v>
      </c>
      <c r="D44" s="96">
        <f>SUM(D45:D47)</f>
        <v>0</v>
      </c>
      <c r="E44" s="96">
        <v>26337</v>
      </c>
      <c r="F44" s="96">
        <f>SUM(F45:F47)</f>
        <v>0</v>
      </c>
    </row>
    <row r="45" ht="16.9" customHeight="1" spans="1:6">
      <c r="A45" s="120">
        <v>50701</v>
      </c>
      <c r="B45" s="97" t="s">
        <v>1758</v>
      </c>
      <c r="C45" s="96">
        <v>0</v>
      </c>
      <c r="D45" s="96">
        <v>0</v>
      </c>
      <c r="E45" s="96">
        <v>118</v>
      </c>
      <c r="F45" s="96">
        <v>0</v>
      </c>
    </row>
    <row r="46" ht="16.9" customHeight="1" spans="1:6">
      <c r="A46" s="120">
        <v>50702</v>
      </c>
      <c r="B46" s="97" t="s">
        <v>1759</v>
      </c>
      <c r="C46" s="96">
        <v>2200</v>
      </c>
      <c r="D46" s="96">
        <v>0</v>
      </c>
      <c r="E46" s="96">
        <v>3818</v>
      </c>
      <c r="F46" s="96">
        <v>0</v>
      </c>
    </row>
    <row r="47" ht="16.9" customHeight="1" spans="1:6">
      <c r="A47" s="120">
        <v>50799</v>
      </c>
      <c r="B47" s="97" t="s">
        <v>1760</v>
      </c>
      <c r="C47" s="96">
        <v>13187</v>
      </c>
      <c r="D47" s="96">
        <v>0</v>
      </c>
      <c r="E47" s="96">
        <v>22401</v>
      </c>
      <c r="F47" s="96">
        <v>0</v>
      </c>
    </row>
    <row r="48" ht="16.9" customHeight="1" spans="1:6">
      <c r="A48" s="120">
        <v>508</v>
      </c>
      <c r="B48" s="99" t="s">
        <v>1761</v>
      </c>
      <c r="C48" s="96">
        <v>0</v>
      </c>
      <c r="D48" s="96">
        <f>SUM(D49:D52)</f>
        <v>0</v>
      </c>
      <c r="E48" s="96">
        <v>27</v>
      </c>
      <c r="F48" s="96">
        <f>SUM(F49:F52)</f>
        <v>0</v>
      </c>
    </row>
    <row r="49" ht="17" customHeight="1" spans="1:6">
      <c r="A49" s="120">
        <v>50803</v>
      </c>
      <c r="B49" s="97" t="s">
        <v>1762</v>
      </c>
      <c r="C49" s="96">
        <v>0</v>
      </c>
      <c r="D49" s="96">
        <v>0</v>
      </c>
      <c r="E49" s="96">
        <v>0</v>
      </c>
      <c r="F49" s="96">
        <v>0</v>
      </c>
    </row>
    <row r="50" ht="17" customHeight="1" spans="1:6">
      <c r="A50" s="120">
        <v>50804</v>
      </c>
      <c r="B50" s="97" t="s">
        <v>1763</v>
      </c>
      <c r="C50" s="96">
        <v>0</v>
      </c>
      <c r="D50" s="96">
        <v>0</v>
      </c>
      <c r="E50" s="96">
        <v>0</v>
      </c>
      <c r="F50" s="96">
        <v>0</v>
      </c>
    </row>
    <row r="51" ht="17" customHeight="1" spans="1:6">
      <c r="A51" s="120">
        <v>50805</v>
      </c>
      <c r="B51" s="97" t="s">
        <v>1764</v>
      </c>
      <c r="C51" s="96">
        <v>0</v>
      </c>
      <c r="D51" s="96">
        <v>0</v>
      </c>
      <c r="E51" s="96">
        <v>0</v>
      </c>
      <c r="F51" s="96">
        <v>0</v>
      </c>
    </row>
    <row r="52" ht="17" customHeight="1" spans="1:6">
      <c r="A52" s="120">
        <v>50899</v>
      </c>
      <c r="B52" s="97" t="s">
        <v>1765</v>
      </c>
      <c r="C52" s="96">
        <v>0</v>
      </c>
      <c r="D52" s="96">
        <v>0</v>
      </c>
      <c r="E52" s="96">
        <v>27</v>
      </c>
      <c r="F52" s="96">
        <v>0</v>
      </c>
    </row>
    <row r="53" ht="17" customHeight="1" spans="1:6">
      <c r="A53" s="120">
        <v>509</v>
      </c>
      <c r="B53" s="99" t="s">
        <v>1766</v>
      </c>
      <c r="C53" s="96">
        <v>16353</v>
      </c>
      <c r="D53" s="96">
        <f>SUM(D54:D58)</f>
        <v>11779</v>
      </c>
      <c r="E53" s="96">
        <v>33239</v>
      </c>
      <c r="F53" s="96">
        <f>SUM(F54:F58)</f>
        <v>18948</v>
      </c>
    </row>
    <row r="54" ht="17" customHeight="1" spans="1:6">
      <c r="A54" s="120">
        <v>50901</v>
      </c>
      <c r="B54" s="97" t="s">
        <v>1767</v>
      </c>
      <c r="C54" s="96">
        <v>9349</v>
      </c>
      <c r="D54" s="96">
        <v>8500</v>
      </c>
      <c r="E54" s="96">
        <v>13277</v>
      </c>
      <c r="F54" s="96">
        <v>10358</v>
      </c>
    </row>
    <row r="55" ht="17" customHeight="1" spans="1:6">
      <c r="A55" s="120">
        <v>50902</v>
      </c>
      <c r="B55" s="97" t="s">
        <v>1768</v>
      </c>
      <c r="C55" s="96">
        <v>645</v>
      </c>
      <c r="D55" s="96">
        <v>541</v>
      </c>
      <c r="E55" s="96">
        <v>1038</v>
      </c>
      <c r="F55" s="96">
        <v>697</v>
      </c>
    </row>
    <row r="56" ht="17" customHeight="1" spans="1:6">
      <c r="A56" s="120">
        <v>50903</v>
      </c>
      <c r="B56" s="97" t="s">
        <v>1769</v>
      </c>
      <c r="C56" s="96">
        <v>33</v>
      </c>
      <c r="D56" s="96">
        <v>0</v>
      </c>
      <c r="E56" s="96">
        <v>1100</v>
      </c>
      <c r="F56" s="96">
        <v>461</v>
      </c>
    </row>
    <row r="57" ht="17" customHeight="1" spans="1:6">
      <c r="A57" s="120">
        <v>50905</v>
      </c>
      <c r="B57" s="97" t="s">
        <v>1770</v>
      </c>
      <c r="C57" s="96">
        <v>1110</v>
      </c>
      <c r="D57" s="96">
        <v>1040</v>
      </c>
      <c r="E57" s="96">
        <v>3580</v>
      </c>
      <c r="F57" s="96">
        <v>2864</v>
      </c>
    </row>
    <row r="58" ht="17" customHeight="1" spans="1:6">
      <c r="A58" s="120">
        <v>50999</v>
      </c>
      <c r="B58" s="97" t="s">
        <v>1771</v>
      </c>
      <c r="C58" s="96">
        <v>5216</v>
      </c>
      <c r="D58" s="96">
        <v>1698</v>
      </c>
      <c r="E58" s="96">
        <v>14244</v>
      </c>
      <c r="F58" s="96">
        <v>4568</v>
      </c>
    </row>
    <row r="59" ht="17" customHeight="1" spans="1:6">
      <c r="A59" s="120">
        <v>510</v>
      </c>
      <c r="B59" s="99" t="s">
        <v>1772</v>
      </c>
      <c r="C59" s="96">
        <v>29457</v>
      </c>
      <c r="D59" s="96">
        <f>SUM(D60:D62)</f>
        <v>0</v>
      </c>
      <c r="E59" s="96">
        <v>29457</v>
      </c>
      <c r="F59" s="96">
        <f>SUM(F60:F62)</f>
        <v>0</v>
      </c>
    </row>
    <row r="60" ht="17" customHeight="1" spans="1:6">
      <c r="A60" s="120">
        <v>51002</v>
      </c>
      <c r="B60" s="97" t="s">
        <v>1773</v>
      </c>
      <c r="C60" s="96">
        <v>29457</v>
      </c>
      <c r="D60" s="96">
        <v>0</v>
      </c>
      <c r="E60" s="96">
        <v>29457</v>
      </c>
      <c r="F60" s="96">
        <v>0</v>
      </c>
    </row>
    <row r="61" ht="17" customHeight="1" spans="1:6">
      <c r="A61" s="120">
        <v>51003</v>
      </c>
      <c r="B61" s="97" t="s">
        <v>1097</v>
      </c>
      <c r="C61" s="100">
        <v>0</v>
      </c>
      <c r="D61" s="96">
        <v>0</v>
      </c>
      <c r="E61" s="96">
        <v>0</v>
      </c>
      <c r="F61" s="96">
        <v>0</v>
      </c>
    </row>
    <row r="62" ht="17" customHeight="1" spans="1:6">
      <c r="A62" s="120">
        <v>51004</v>
      </c>
      <c r="B62" s="101" t="s">
        <v>1774</v>
      </c>
      <c r="C62" s="96">
        <v>0</v>
      </c>
      <c r="D62" s="102">
        <v>0</v>
      </c>
      <c r="E62" s="96">
        <v>0</v>
      </c>
      <c r="F62" s="96">
        <v>0</v>
      </c>
    </row>
    <row r="63" ht="17" customHeight="1" spans="1:6">
      <c r="A63" s="120">
        <v>511</v>
      </c>
      <c r="B63" s="99" t="s">
        <v>1775</v>
      </c>
      <c r="C63" s="103">
        <v>3746</v>
      </c>
      <c r="D63" s="96">
        <f>SUM(D64:D67)</f>
        <v>0</v>
      </c>
      <c r="E63" s="96">
        <v>3746</v>
      </c>
      <c r="F63" s="96">
        <f>SUM(F64:F67)</f>
        <v>0</v>
      </c>
    </row>
    <row r="64" ht="17" customHeight="1" spans="1:6">
      <c r="A64" s="120">
        <v>51101</v>
      </c>
      <c r="B64" s="97" t="s">
        <v>1776</v>
      </c>
      <c r="C64" s="96">
        <v>3746</v>
      </c>
      <c r="D64" s="96">
        <v>0</v>
      </c>
      <c r="E64" s="96">
        <v>3746</v>
      </c>
      <c r="F64" s="96">
        <v>0</v>
      </c>
    </row>
    <row r="65" ht="17" customHeight="1" spans="1:6">
      <c r="A65" s="120">
        <v>51102</v>
      </c>
      <c r="B65" s="97" t="s">
        <v>1777</v>
      </c>
      <c r="C65" s="96">
        <v>0</v>
      </c>
      <c r="D65" s="96">
        <v>0</v>
      </c>
      <c r="E65" s="96">
        <v>0</v>
      </c>
      <c r="F65" s="96">
        <v>0</v>
      </c>
    </row>
    <row r="66" ht="17" customHeight="1" spans="1:6">
      <c r="A66" s="120">
        <v>51103</v>
      </c>
      <c r="B66" s="97" t="s">
        <v>1778</v>
      </c>
      <c r="C66" s="96">
        <v>0</v>
      </c>
      <c r="D66" s="96">
        <v>0</v>
      </c>
      <c r="E66" s="96">
        <v>0</v>
      </c>
      <c r="F66" s="96">
        <v>0</v>
      </c>
    </row>
    <row r="67" ht="17" customHeight="1" spans="1:6">
      <c r="A67" s="120">
        <v>51104</v>
      </c>
      <c r="B67" s="97" t="s">
        <v>1779</v>
      </c>
      <c r="C67" s="96">
        <v>0</v>
      </c>
      <c r="D67" s="96">
        <v>0</v>
      </c>
      <c r="E67" s="96">
        <v>0</v>
      </c>
      <c r="F67" s="96">
        <v>0</v>
      </c>
    </row>
    <row r="68" ht="17" customHeight="1" spans="1:6">
      <c r="A68" s="120">
        <v>514</v>
      </c>
      <c r="B68" s="99" t="s">
        <v>1788</v>
      </c>
      <c r="C68" s="96">
        <v>0</v>
      </c>
      <c r="D68" s="96">
        <f>SUM(D69:D70)</f>
        <v>0</v>
      </c>
      <c r="E68" s="96">
        <v>0</v>
      </c>
      <c r="F68" s="96">
        <f>SUM(F69:F70)</f>
        <v>0</v>
      </c>
    </row>
    <row r="69" ht="17" customHeight="1" spans="1:6">
      <c r="A69" s="120">
        <v>51401</v>
      </c>
      <c r="B69" s="97" t="s">
        <v>1789</v>
      </c>
      <c r="C69" s="96">
        <v>0</v>
      </c>
      <c r="D69" s="96">
        <v>0</v>
      </c>
      <c r="E69" s="96">
        <v>0</v>
      </c>
      <c r="F69" s="96">
        <v>0</v>
      </c>
    </row>
    <row r="70" ht="17" customHeight="1" spans="1:6">
      <c r="A70" s="120">
        <v>51402</v>
      </c>
      <c r="B70" s="97" t="s">
        <v>1790</v>
      </c>
      <c r="C70" s="96">
        <v>0</v>
      </c>
      <c r="D70" s="96">
        <v>0</v>
      </c>
      <c r="E70" s="96">
        <v>0</v>
      </c>
      <c r="F70" s="96">
        <v>0</v>
      </c>
    </row>
    <row r="71" ht="17" customHeight="1" spans="1:6">
      <c r="A71" s="120">
        <v>599</v>
      </c>
      <c r="B71" s="99" t="s">
        <v>1780</v>
      </c>
      <c r="C71" s="96">
        <v>4000</v>
      </c>
      <c r="D71" s="96">
        <f>SUM(D72:D76)</f>
        <v>3200</v>
      </c>
      <c r="E71" s="96">
        <v>8897</v>
      </c>
      <c r="F71" s="96">
        <f>SUM(F72:F76)</f>
        <v>3500</v>
      </c>
    </row>
    <row r="72" ht="17" customHeight="1" spans="1:6">
      <c r="A72" s="120">
        <v>59907</v>
      </c>
      <c r="B72" s="97" t="s">
        <v>1781</v>
      </c>
      <c r="C72" s="96">
        <v>0</v>
      </c>
      <c r="D72" s="96">
        <v>0</v>
      </c>
      <c r="E72" s="96">
        <v>0</v>
      </c>
      <c r="F72" s="96">
        <v>0</v>
      </c>
    </row>
    <row r="73" ht="17" customHeight="1" spans="1:6">
      <c r="A73" s="120">
        <v>59908</v>
      </c>
      <c r="B73" s="97" t="s">
        <v>1782</v>
      </c>
      <c r="C73" s="96">
        <v>0</v>
      </c>
      <c r="D73" s="96">
        <v>0</v>
      </c>
      <c r="E73" s="96">
        <v>1</v>
      </c>
      <c r="F73" s="96">
        <v>0</v>
      </c>
    </row>
    <row r="74" ht="17" customHeight="1" spans="1:6">
      <c r="A74" s="120">
        <v>59909</v>
      </c>
      <c r="B74" s="97" t="s">
        <v>1783</v>
      </c>
      <c r="C74" s="96">
        <v>0</v>
      </c>
      <c r="D74" s="96">
        <v>0</v>
      </c>
      <c r="E74" s="96">
        <v>0</v>
      </c>
      <c r="F74" s="96">
        <v>0</v>
      </c>
    </row>
    <row r="75" ht="17" customHeight="1" spans="1:6">
      <c r="A75" s="120">
        <v>59910</v>
      </c>
      <c r="B75" s="97" t="s">
        <v>1784</v>
      </c>
      <c r="C75" s="96">
        <v>0</v>
      </c>
      <c r="D75" s="96">
        <v>0</v>
      </c>
      <c r="E75" s="96">
        <v>0</v>
      </c>
      <c r="F75" s="96">
        <v>0</v>
      </c>
    </row>
    <row r="76" ht="17" customHeight="1" spans="1:6">
      <c r="A76" s="120">
        <v>59999</v>
      </c>
      <c r="B76" s="97" t="s">
        <v>1568</v>
      </c>
      <c r="C76" s="96">
        <v>4000</v>
      </c>
      <c r="D76" s="96">
        <v>3200</v>
      </c>
      <c r="E76" s="96">
        <v>8896</v>
      </c>
      <c r="F76" s="96">
        <v>3500</v>
      </c>
    </row>
  </sheetData>
  <mergeCells count="5">
    <mergeCell ref="A1:F1"/>
    <mergeCell ref="C3:D3"/>
    <mergeCell ref="E3:F3"/>
    <mergeCell ref="A3:A4"/>
    <mergeCell ref="B3:B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22"/>
  <sheetViews>
    <sheetView view="pageBreakPreview" zoomScale="60" zoomScaleNormal="100" workbookViewId="0">
      <selection activeCell="Q16" sqref="Q16"/>
    </sheetView>
  </sheetViews>
  <sheetFormatPr defaultColWidth="7" defaultRowHeight="14.25"/>
  <cols>
    <col min="1" max="1" width="45.6333333333333" style="155" customWidth="1"/>
    <col min="2" max="2" width="41.45" style="155" customWidth="1"/>
    <col min="3" max="16384" width="7" style="155"/>
  </cols>
  <sheetData>
    <row r="1" s="154" customFormat="1" ht="37.5" customHeight="1" spans="1:241">
      <c r="A1" s="156" t="s">
        <v>1791</v>
      </c>
      <c r="B1" s="156"/>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5"/>
      <c r="BW1" s="155"/>
      <c r="BX1" s="155"/>
      <c r="BY1" s="155"/>
      <c r="BZ1" s="155"/>
      <c r="CA1" s="155"/>
      <c r="CB1" s="155"/>
      <c r="CC1" s="155"/>
      <c r="CD1" s="155"/>
      <c r="CE1" s="155"/>
      <c r="CF1" s="155"/>
      <c r="CG1" s="155"/>
      <c r="CH1" s="155"/>
      <c r="CI1" s="155"/>
      <c r="CJ1" s="155"/>
      <c r="CK1" s="155"/>
      <c r="CL1" s="155"/>
      <c r="CM1" s="155"/>
      <c r="CN1" s="155"/>
      <c r="CO1" s="155"/>
      <c r="CP1" s="155"/>
      <c r="CQ1" s="155"/>
      <c r="CR1" s="155"/>
      <c r="CS1" s="155"/>
      <c r="CT1" s="155"/>
      <c r="CU1" s="155"/>
      <c r="CV1" s="155"/>
      <c r="CW1" s="155"/>
      <c r="CX1" s="155"/>
      <c r="CY1" s="155"/>
      <c r="CZ1" s="155"/>
      <c r="DA1" s="155"/>
      <c r="DB1" s="155"/>
      <c r="DC1" s="155"/>
      <c r="DD1" s="155"/>
      <c r="DE1" s="155"/>
      <c r="DF1" s="155"/>
      <c r="DG1" s="155"/>
      <c r="DH1" s="155"/>
      <c r="DI1" s="155"/>
      <c r="DJ1" s="155"/>
      <c r="DK1" s="155"/>
      <c r="DL1" s="155"/>
      <c r="DM1" s="155"/>
      <c r="DN1" s="155"/>
      <c r="DO1" s="155"/>
      <c r="DP1" s="155"/>
      <c r="DQ1" s="155"/>
      <c r="DR1" s="155"/>
      <c r="DS1" s="155"/>
      <c r="DT1" s="155"/>
      <c r="DU1" s="155"/>
      <c r="DV1" s="155"/>
      <c r="DW1" s="155"/>
      <c r="DX1" s="155"/>
      <c r="DY1" s="155"/>
      <c r="DZ1" s="155"/>
      <c r="EA1" s="155"/>
      <c r="EB1" s="155"/>
      <c r="EC1" s="155"/>
      <c r="ED1" s="155"/>
      <c r="EE1" s="155"/>
      <c r="EF1" s="155"/>
      <c r="EG1" s="155"/>
      <c r="EH1" s="155"/>
      <c r="EI1" s="155"/>
      <c r="EJ1" s="155"/>
      <c r="EK1" s="155"/>
      <c r="EL1" s="155"/>
      <c r="EM1" s="155"/>
      <c r="EN1" s="155"/>
      <c r="EO1" s="155"/>
      <c r="EP1" s="155"/>
      <c r="EQ1" s="155"/>
      <c r="ER1" s="155"/>
      <c r="ES1" s="155"/>
      <c r="ET1" s="155"/>
      <c r="EU1" s="155"/>
      <c r="EV1" s="155"/>
      <c r="EW1" s="155"/>
      <c r="EX1" s="155"/>
      <c r="EY1" s="155"/>
      <c r="EZ1" s="155"/>
      <c r="FA1" s="155"/>
      <c r="FB1" s="155"/>
      <c r="FC1" s="155"/>
      <c r="FD1" s="155"/>
      <c r="FE1" s="155"/>
      <c r="FF1" s="155"/>
      <c r="FG1" s="155"/>
      <c r="FH1" s="155"/>
      <c r="FI1" s="155"/>
      <c r="FJ1" s="155"/>
      <c r="FK1" s="155"/>
      <c r="FL1" s="155"/>
      <c r="FM1" s="155"/>
      <c r="FN1" s="155"/>
      <c r="FO1" s="155"/>
      <c r="FP1" s="155"/>
      <c r="FQ1" s="155"/>
      <c r="FR1" s="155"/>
      <c r="FS1" s="155"/>
      <c r="FT1" s="155"/>
      <c r="FU1" s="155"/>
      <c r="FV1" s="155"/>
      <c r="FW1" s="155"/>
      <c r="FX1" s="155"/>
      <c r="FY1" s="155"/>
      <c r="FZ1" s="155"/>
      <c r="GA1" s="155"/>
      <c r="GB1" s="155"/>
      <c r="GC1" s="155"/>
      <c r="GD1" s="155"/>
      <c r="GE1" s="155"/>
      <c r="GF1" s="155"/>
      <c r="GG1" s="155"/>
      <c r="GH1" s="155"/>
      <c r="GI1" s="155"/>
      <c r="GJ1" s="155"/>
      <c r="GK1" s="155"/>
      <c r="GL1" s="155"/>
      <c r="GM1" s="155"/>
      <c r="GN1" s="155"/>
      <c r="GO1" s="155"/>
      <c r="GP1" s="155"/>
      <c r="GQ1" s="155"/>
      <c r="GR1" s="155"/>
      <c r="GS1" s="155"/>
      <c r="GT1" s="155"/>
      <c r="GU1" s="155"/>
      <c r="GV1" s="155"/>
      <c r="GW1" s="155"/>
      <c r="GX1" s="155"/>
      <c r="GY1" s="155"/>
      <c r="GZ1" s="155"/>
      <c r="HA1" s="155"/>
      <c r="HB1" s="155"/>
      <c r="HC1" s="155"/>
      <c r="HD1" s="155"/>
      <c r="HE1" s="155"/>
      <c r="HF1" s="155"/>
      <c r="HG1" s="155"/>
      <c r="HH1" s="155"/>
      <c r="HI1" s="155"/>
      <c r="HJ1" s="155"/>
      <c r="HK1" s="155"/>
      <c r="HL1" s="155"/>
      <c r="HM1" s="155"/>
      <c r="HN1" s="155"/>
      <c r="HO1" s="155"/>
      <c r="HP1" s="155"/>
      <c r="HQ1" s="155"/>
      <c r="HR1" s="155"/>
      <c r="HS1" s="155"/>
      <c r="HT1" s="155"/>
      <c r="HU1" s="155"/>
      <c r="HV1" s="155"/>
      <c r="HW1" s="155"/>
      <c r="HX1" s="155"/>
      <c r="HY1" s="155"/>
      <c r="HZ1" s="155"/>
      <c r="IA1" s="155"/>
      <c r="IB1" s="155"/>
      <c r="IC1" s="155"/>
      <c r="ID1" s="155"/>
      <c r="IE1" s="155"/>
      <c r="IF1" s="155"/>
      <c r="IG1" s="155"/>
    </row>
    <row r="2" s="154" customFormat="1" ht="17.25" customHeight="1" spans="1:241">
      <c r="A2" s="157"/>
      <c r="B2" s="158" t="s">
        <v>705</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row>
    <row r="3" s="154" customFormat="1" ht="30.75" customHeight="1" spans="1:241">
      <c r="A3" s="159" t="s">
        <v>1792</v>
      </c>
      <c r="B3" s="160" t="s">
        <v>1793</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row>
    <row r="4" s="154" customFormat="1" ht="25" customHeight="1" spans="1:241">
      <c r="A4" s="161" t="s">
        <v>1794</v>
      </c>
      <c r="B4" s="162"/>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row>
    <row r="5" s="154" customFormat="1" ht="25" customHeight="1" spans="1:241">
      <c r="A5" s="163" t="s">
        <v>707</v>
      </c>
      <c r="B5" s="164"/>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c r="DF5" s="155"/>
      <c r="DG5" s="155"/>
      <c r="DH5" s="155"/>
      <c r="DI5" s="155"/>
      <c r="DJ5" s="155"/>
      <c r="DK5" s="155"/>
      <c r="DL5" s="155"/>
      <c r="DM5" s="155"/>
      <c r="DN5" s="155"/>
      <c r="DO5" s="155"/>
      <c r="DP5" s="155"/>
      <c r="DQ5" s="155"/>
      <c r="DR5" s="155"/>
      <c r="DS5" s="155"/>
      <c r="DT5" s="155"/>
      <c r="DU5" s="155"/>
      <c r="DV5" s="155"/>
      <c r="DW5" s="155"/>
      <c r="DX5" s="155"/>
      <c r="DY5" s="155"/>
      <c r="DZ5" s="155"/>
      <c r="EA5" s="155"/>
      <c r="EB5" s="155"/>
      <c r="EC5" s="155"/>
      <c r="ED5" s="155"/>
      <c r="EE5" s="155"/>
      <c r="EF5" s="155"/>
      <c r="EG5" s="155"/>
      <c r="EH5" s="155"/>
      <c r="EI5" s="155"/>
      <c r="EJ5" s="155"/>
      <c r="EK5" s="155"/>
      <c r="EL5" s="155"/>
      <c r="EM5" s="155"/>
      <c r="EN5" s="155"/>
      <c r="EO5" s="155"/>
      <c r="EP5" s="155"/>
      <c r="EQ5" s="155"/>
      <c r="ER5" s="155"/>
      <c r="ES5" s="155"/>
      <c r="ET5" s="155"/>
      <c r="EU5" s="155"/>
      <c r="EV5" s="155"/>
      <c r="EW5" s="155"/>
      <c r="EX5" s="155"/>
      <c r="EY5" s="155"/>
      <c r="EZ5" s="155"/>
      <c r="FA5" s="155"/>
      <c r="FB5" s="155"/>
      <c r="FC5" s="155"/>
      <c r="FD5" s="155"/>
      <c r="FE5" s="155"/>
      <c r="FF5" s="155"/>
      <c r="FG5" s="155"/>
      <c r="FH5" s="155"/>
      <c r="FI5" s="155"/>
      <c r="FJ5" s="155"/>
      <c r="FK5" s="155"/>
      <c r="FL5" s="155"/>
      <c r="FM5" s="155"/>
      <c r="FN5" s="155"/>
      <c r="FO5" s="155"/>
      <c r="FP5" s="155"/>
      <c r="FQ5" s="155"/>
      <c r="FR5" s="155"/>
      <c r="FS5" s="155"/>
      <c r="FT5" s="155"/>
      <c r="FU5" s="155"/>
      <c r="FV5" s="155"/>
      <c r="FW5" s="155"/>
      <c r="FX5" s="155"/>
      <c r="FY5" s="155"/>
      <c r="FZ5" s="155"/>
      <c r="GA5" s="155"/>
      <c r="GB5" s="155"/>
      <c r="GC5" s="155"/>
      <c r="GD5" s="155"/>
      <c r="GE5" s="155"/>
      <c r="GF5" s="155"/>
      <c r="GG5" s="155"/>
      <c r="GH5" s="155"/>
      <c r="GI5" s="155"/>
      <c r="GJ5" s="155"/>
      <c r="GK5" s="155"/>
      <c r="GL5" s="155"/>
      <c r="GM5" s="155"/>
      <c r="GN5" s="155"/>
      <c r="GO5" s="155"/>
      <c r="GP5" s="155"/>
      <c r="GQ5" s="155"/>
      <c r="GR5" s="155"/>
      <c r="GS5" s="155"/>
      <c r="GT5" s="155"/>
      <c r="GU5" s="155"/>
      <c r="GV5" s="155"/>
      <c r="GW5" s="155"/>
      <c r="GX5" s="155"/>
      <c r="GY5" s="155"/>
      <c r="GZ5" s="155"/>
      <c r="HA5" s="155"/>
      <c r="HB5" s="155"/>
      <c r="HC5" s="155"/>
      <c r="HD5" s="155"/>
      <c r="HE5" s="155"/>
      <c r="HF5" s="155"/>
      <c r="HG5" s="155"/>
      <c r="HH5" s="155"/>
      <c r="HI5" s="155"/>
      <c r="HJ5" s="155"/>
      <c r="HK5" s="155"/>
      <c r="HL5" s="155"/>
      <c r="HM5" s="155"/>
      <c r="HN5" s="155"/>
      <c r="HO5" s="155"/>
      <c r="HP5" s="155"/>
      <c r="HQ5" s="155"/>
      <c r="HR5" s="155"/>
      <c r="HS5" s="155"/>
      <c r="HT5" s="155"/>
      <c r="HU5" s="155"/>
      <c r="HV5" s="155"/>
      <c r="HW5" s="155"/>
      <c r="HX5" s="155"/>
      <c r="HY5" s="155"/>
      <c r="HZ5" s="155"/>
      <c r="IA5" s="155"/>
      <c r="IB5" s="155"/>
      <c r="IC5" s="155"/>
      <c r="ID5" s="155"/>
      <c r="IE5" s="155"/>
      <c r="IF5" s="155"/>
      <c r="IG5" s="155"/>
    </row>
    <row r="6" s="154" customFormat="1" ht="25" customHeight="1" spans="1:241">
      <c r="A6" s="163" t="s">
        <v>937</v>
      </c>
      <c r="B6" s="162"/>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155"/>
      <c r="GA6" s="155"/>
      <c r="GB6" s="155"/>
      <c r="GC6" s="155"/>
      <c r="GD6" s="155"/>
      <c r="GE6" s="155"/>
      <c r="GF6" s="155"/>
      <c r="GG6" s="155"/>
      <c r="GH6" s="155"/>
      <c r="GI6" s="155"/>
      <c r="GJ6" s="155"/>
      <c r="GK6" s="155"/>
      <c r="GL6" s="155"/>
      <c r="GM6" s="155"/>
      <c r="GN6" s="155"/>
      <c r="GO6" s="155"/>
      <c r="GP6" s="155"/>
      <c r="GQ6" s="155"/>
      <c r="GR6" s="155"/>
      <c r="GS6" s="155"/>
      <c r="GT6" s="155"/>
      <c r="GU6" s="155"/>
      <c r="GV6" s="155"/>
      <c r="GW6" s="155"/>
      <c r="GX6" s="155"/>
      <c r="GY6" s="155"/>
      <c r="GZ6" s="155"/>
      <c r="HA6" s="155"/>
      <c r="HB6" s="155"/>
      <c r="HC6" s="155"/>
      <c r="HD6" s="155"/>
      <c r="HE6" s="155"/>
      <c r="HF6" s="155"/>
      <c r="HG6" s="155"/>
      <c r="HH6" s="155"/>
      <c r="HI6" s="155"/>
      <c r="HJ6" s="155"/>
      <c r="HK6" s="155"/>
      <c r="HL6" s="155"/>
      <c r="HM6" s="155"/>
      <c r="HN6" s="155"/>
      <c r="HO6" s="155"/>
      <c r="HP6" s="155"/>
      <c r="HQ6" s="155"/>
      <c r="HR6" s="155"/>
      <c r="HS6" s="155"/>
      <c r="HT6" s="155"/>
      <c r="HU6" s="155"/>
      <c r="HV6" s="155"/>
      <c r="HW6" s="155"/>
      <c r="HX6" s="155"/>
      <c r="HY6" s="155"/>
      <c r="HZ6" s="155"/>
      <c r="IA6" s="155"/>
      <c r="IB6" s="155"/>
      <c r="IC6" s="155"/>
      <c r="ID6" s="155"/>
      <c r="IE6" s="155"/>
      <c r="IF6" s="155"/>
      <c r="IG6" s="155"/>
    </row>
    <row r="7" s="154" customFormat="1" ht="25" customHeight="1" spans="1:241">
      <c r="A7" s="163" t="s">
        <v>986</v>
      </c>
      <c r="B7" s="162"/>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5"/>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5"/>
      <c r="EG7" s="155"/>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5"/>
      <c r="FZ7" s="155"/>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5"/>
      <c r="HS7" s="155"/>
      <c r="HT7" s="155"/>
      <c r="HU7" s="155"/>
      <c r="HV7" s="155"/>
      <c r="HW7" s="155"/>
      <c r="HX7" s="155"/>
      <c r="HY7" s="155"/>
      <c r="HZ7" s="155"/>
      <c r="IA7" s="155"/>
      <c r="IB7" s="155"/>
      <c r="IC7" s="155"/>
      <c r="ID7" s="155"/>
      <c r="IE7" s="155"/>
      <c r="IF7" s="155"/>
      <c r="IG7" s="155"/>
    </row>
    <row r="8" s="154" customFormat="1" ht="25" customHeight="1" spans="1:241">
      <c r="A8" s="163" t="s">
        <v>1795</v>
      </c>
      <c r="B8" s="162"/>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c r="CI8" s="155"/>
      <c r="CJ8" s="155"/>
      <c r="CK8" s="155"/>
      <c r="CL8" s="155"/>
      <c r="CM8" s="155"/>
      <c r="CN8" s="155"/>
      <c r="CO8" s="155"/>
      <c r="CP8" s="155"/>
      <c r="CQ8" s="155"/>
      <c r="CR8" s="155"/>
      <c r="CS8" s="155"/>
      <c r="CT8" s="155"/>
      <c r="CU8" s="155"/>
      <c r="CV8" s="155"/>
      <c r="CW8" s="155"/>
      <c r="CX8" s="155"/>
      <c r="CY8" s="155"/>
      <c r="CZ8" s="155"/>
      <c r="DA8" s="155"/>
      <c r="DB8" s="155"/>
      <c r="DC8" s="155"/>
      <c r="DD8" s="155"/>
      <c r="DE8" s="155"/>
      <c r="DF8" s="155"/>
      <c r="DG8" s="155"/>
      <c r="DH8" s="155"/>
      <c r="DI8" s="155"/>
      <c r="DJ8" s="155"/>
      <c r="DK8" s="155"/>
      <c r="DL8" s="155"/>
      <c r="DM8" s="155"/>
      <c r="DN8" s="155"/>
      <c r="DO8" s="155"/>
      <c r="DP8" s="155"/>
      <c r="DQ8" s="155"/>
      <c r="DR8" s="155"/>
      <c r="DS8" s="155"/>
      <c r="DT8" s="155"/>
      <c r="DU8" s="155"/>
      <c r="DV8" s="155"/>
      <c r="DW8" s="155"/>
      <c r="DX8" s="155"/>
      <c r="DY8" s="155"/>
      <c r="DZ8" s="155"/>
      <c r="EA8" s="155"/>
      <c r="EB8" s="155"/>
      <c r="EC8" s="155"/>
      <c r="ED8" s="155"/>
      <c r="EE8" s="155"/>
      <c r="EF8" s="155"/>
      <c r="EG8" s="155"/>
      <c r="EH8" s="155"/>
      <c r="EI8" s="155"/>
      <c r="EJ8" s="155"/>
      <c r="EK8" s="155"/>
      <c r="EL8" s="155"/>
      <c r="EM8" s="155"/>
      <c r="EN8" s="155"/>
      <c r="EO8" s="155"/>
      <c r="EP8" s="155"/>
      <c r="EQ8" s="155"/>
      <c r="ER8" s="155"/>
      <c r="ES8" s="155"/>
      <c r="ET8" s="155"/>
      <c r="EU8" s="155"/>
      <c r="EV8" s="155"/>
      <c r="EW8" s="155"/>
      <c r="EX8" s="155"/>
      <c r="EY8" s="155"/>
      <c r="EZ8" s="155"/>
      <c r="FA8" s="155"/>
      <c r="FB8" s="155"/>
      <c r="FC8" s="155"/>
      <c r="FD8" s="155"/>
      <c r="FE8" s="155"/>
      <c r="FF8" s="155"/>
      <c r="FG8" s="155"/>
      <c r="FH8" s="155"/>
      <c r="FI8" s="155"/>
      <c r="FJ8" s="155"/>
      <c r="FK8" s="155"/>
      <c r="FL8" s="155"/>
      <c r="FM8" s="155"/>
      <c r="FN8" s="155"/>
      <c r="FO8" s="155"/>
      <c r="FP8" s="155"/>
      <c r="FQ8" s="155"/>
      <c r="FR8" s="155"/>
      <c r="FS8" s="155"/>
      <c r="FT8" s="155"/>
      <c r="FU8" s="155"/>
      <c r="FV8" s="155"/>
      <c r="FW8" s="155"/>
      <c r="FX8" s="155"/>
      <c r="FY8" s="155"/>
      <c r="FZ8" s="155"/>
      <c r="GA8" s="155"/>
      <c r="GB8" s="155"/>
      <c r="GC8" s="155"/>
      <c r="GD8" s="155"/>
      <c r="GE8" s="155"/>
      <c r="GF8" s="155"/>
      <c r="GG8" s="155"/>
      <c r="GH8" s="155"/>
      <c r="GI8" s="155"/>
      <c r="GJ8" s="155"/>
      <c r="GK8" s="155"/>
      <c r="GL8" s="155"/>
      <c r="GM8" s="155"/>
      <c r="GN8" s="155"/>
      <c r="GO8" s="155"/>
      <c r="GP8" s="155"/>
      <c r="GQ8" s="155"/>
      <c r="GR8" s="155"/>
      <c r="GS8" s="155"/>
      <c r="GT8" s="155"/>
      <c r="GU8" s="155"/>
      <c r="GV8" s="155"/>
      <c r="GW8" s="155"/>
      <c r="GX8" s="155"/>
      <c r="GY8" s="155"/>
      <c r="GZ8" s="155"/>
      <c r="HA8" s="155"/>
      <c r="HB8" s="155"/>
      <c r="HC8" s="155"/>
      <c r="HD8" s="155"/>
      <c r="HE8" s="155"/>
      <c r="HF8" s="155"/>
      <c r="HG8" s="155"/>
      <c r="HH8" s="155"/>
      <c r="HI8" s="155"/>
      <c r="HJ8" s="155"/>
      <c r="HK8" s="155"/>
      <c r="HL8" s="155"/>
      <c r="HM8" s="155"/>
      <c r="HN8" s="155"/>
      <c r="HO8" s="155"/>
      <c r="HP8" s="155"/>
      <c r="HQ8" s="155"/>
      <c r="HR8" s="155"/>
      <c r="HS8" s="155"/>
      <c r="HT8" s="155"/>
      <c r="HU8" s="155"/>
      <c r="HV8" s="155"/>
      <c r="HW8" s="155"/>
      <c r="HX8" s="155"/>
      <c r="HY8" s="155"/>
      <c r="HZ8" s="155"/>
      <c r="IA8" s="155"/>
      <c r="IB8" s="155"/>
      <c r="IC8" s="155"/>
      <c r="ID8" s="155"/>
      <c r="IE8" s="155"/>
      <c r="IF8" s="155"/>
      <c r="IG8" s="155"/>
    </row>
    <row r="9" s="154" customFormat="1" ht="25" customHeight="1" spans="1:241">
      <c r="A9" s="163" t="s">
        <v>1796</v>
      </c>
      <c r="B9" s="162"/>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5"/>
      <c r="EG9" s="155"/>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5"/>
      <c r="FZ9" s="155"/>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5"/>
      <c r="HS9" s="155"/>
      <c r="HT9" s="155"/>
      <c r="HU9" s="155"/>
      <c r="HV9" s="155"/>
      <c r="HW9" s="155"/>
      <c r="HX9" s="155"/>
      <c r="HY9" s="155"/>
      <c r="HZ9" s="155"/>
      <c r="IA9" s="155"/>
      <c r="IB9" s="155"/>
      <c r="IC9" s="155"/>
      <c r="ID9" s="155"/>
      <c r="IE9" s="155"/>
      <c r="IF9" s="155"/>
      <c r="IG9" s="155"/>
    </row>
    <row r="10" s="154" customFormat="1" ht="25" customHeight="1" spans="1:241">
      <c r="A10" s="163" t="s">
        <v>1251</v>
      </c>
      <c r="B10" s="162"/>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5"/>
      <c r="CA10" s="155"/>
      <c r="CB10" s="155"/>
      <c r="CC10" s="155"/>
      <c r="CD10" s="155"/>
      <c r="CE10" s="155"/>
      <c r="CF10" s="155"/>
      <c r="CG10" s="155"/>
      <c r="CH10" s="155"/>
      <c r="CI10" s="155"/>
      <c r="CJ10" s="155"/>
      <c r="CK10" s="155"/>
      <c r="CL10" s="155"/>
      <c r="CM10" s="155"/>
      <c r="CN10" s="155"/>
      <c r="CO10" s="155"/>
      <c r="CP10" s="155"/>
      <c r="CQ10" s="155"/>
      <c r="CR10" s="155"/>
      <c r="CS10" s="155"/>
      <c r="CT10" s="155"/>
      <c r="CU10" s="155"/>
      <c r="CV10" s="155"/>
      <c r="CW10" s="155"/>
      <c r="CX10" s="155"/>
      <c r="CY10" s="155"/>
      <c r="CZ10" s="155"/>
      <c r="DA10" s="155"/>
      <c r="DB10" s="155"/>
      <c r="DC10" s="155"/>
      <c r="DD10" s="155"/>
      <c r="DE10" s="155"/>
      <c r="DF10" s="155"/>
      <c r="DG10" s="155"/>
      <c r="DH10" s="155"/>
      <c r="DI10" s="155"/>
      <c r="DJ10" s="155"/>
      <c r="DK10" s="155"/>
      <c r="DL10" s="155"/>
      <c r="DM10" s="155"/>
      <c r="DN10" s="155"/>
      <c r="DO10" s="155"/>
      <c r="DP10" s="155"/>
      <c r="DQ10" s="155"/>
      <c r="DR10" s="155"/>
      <c r="DS10" s="155"/>
      <c r="DT10" s="155"/>
      <c r="DU10" s="155"/>
      <c r="DV10" s="155"/>
      <c r="DW10" s="155"/>
      <c r="DX10" s="155"/>
      <c r="DY10" s="155"/>
      <c r="DZ10" s="155"/>
      <c r="EA10" s="155"/>
      <c r="EB10" s="155"/>
      <c r="EC10" s="155"/>
      <c r="ED10" s="155"/>
      <c r="EE10" s="155"/>
      <c r="EF10" s="155"/>
      <c r="EG10" s="155"/>
      <c r="EH10" s="155"/>
      <c r="EI10" s="155"/>
      <c r="EJ10" s="155"/>
      <c r="EK10" s="155"/>
      <c r="EL10" s="155"/>
      <c r="EM10" s="155"/>
      <c r="EN10" s="155"/>
      <c r="EO10" s="155"/>
      <c r="EP10" s="155"/>
      <c r="EQ10" s="155"/>
      <c r="ER10" s="155"/>
      <c r="ES10" s="155"/>
      <c r="ET10" s="155"/>
      <c r="EU10" s="155"/>
      <c r="EV10" s="155"/>
      <c r="EW10" s="155"/>
      <c r="EX10" s="155"/>
      <c r="EY10" s="155"/>
      <c r="EZ10" s="155"/>
      <c r="FA10" s="155"/>
      <c r="FB10" s="155"/>
      <c r="FC10" s="155"/>
      <c r="FD10" s="155"/>
      <c r="FE10" s="155"/>
      <c r="FF10" s="155"/>
      <c r="FG10" s="155"/>
      <c r="FH10" s="155"/>
      <c r="FI10" s="155"/>
      <c r="FJ10" s="155"/>
      <c r="FK10" s="155"/>
      <c r="FL10" s="155"/>
      <c r="FM10" s="155"/>
      <c r="FN10" s="155"/>
      <c r="FO10" s="155"/>
      <c r="FP10" s="155"/>
      <c r="FQ10" s="155"/>
      <c r="FR10" s="155"/>
      <c r="FS10" s="155"/>
      <c r="FT10" s="155"/>
      <c r="FU10" s="155"/>
      <c r="FV10" s="155"/>
      <c r="FW10" s="155"/>
      <c r="FX10" s="155"/>
      <c r="FY10" s="155"/>
      <c r="FZ10" s="155"/>
      <c r="GA10" s="155"/>
      <c r="GB10" s="155"/>
      <c r="GC10" s="155"/>
      <c r="GD10" s="155"/>
      <c r="GE10" s="155"/>
      <c r="GF10" s="155"/>
      <c r="GG10" s="155"/>
      <c r="GH10" s="155"/>
      <c r="GI10" s="155"/>
      <c r="GJ10" s="155"/>
      <c r="GK10" s="155"/>
      <c r="GL10" s="155"/>
      <c r="GM10" s="155"/>
      <c r="GN10" s="155"/>
      <c r="GO10" s="155"/>
      <c r="GP10" s="155"/>
      <c r="GQ10" s="155"/>
      <c r="GR10" s="155"/>
      <c r="GS10" s="155"/>
      <c r="GT10" s="155"/>
      <c r="GU10" s="155"/>
      <c r="GV10" s="155"/>
      <c r="GW10" s="155"/>
      <c r="GX10" s="155"/>
      <c r="GY10" s="155"/>
      <c r="GZ10" s="155"/>
      <c r="HA10" s="155"/>
      <c r="HB10" s="155"/>
      <c r="HC10" s="155"/>
      <c r="HD10" s="155"/>
      <c r="HE10" s="155"/>
      <c r="HF10" s="155"/>
      <c r="HG10" s="155"/>
      <c r="HH10" s="155"/>
      <c r="HI10" s="155"/>
      <c r="HJ10" s="155"/>
      <c r="HK10" s="155"/>
      <c r="HL10" s="155"/>
      <c r="HM10" s="155"/>
      <c r="HN10" s="155"/>
      <c r="HO10" s="155"/>
      <c r="HP10" s="155"/>
      <c r="HQ10" s="155"/>
      <c r="HR10" s="155"/>
      <c r="HS10" s="155"/>
      <c r="HT10" s="155"/>
      <c r="HU10" s="155"/>
      <c r="HV10" s="155"/>
      <c r="HW10" s="155"/>
      <c r="HX10" s="155"/>
      <c r="HY10" s="155"/>
      <c r="HZ10" s="155"/>
      <c r="IA10" s="155"/>
      <c r="IB10" s="155"/>
      <c r="IC10" s="155"/>
      <c r="ID10" s="155"/>
      <c r="IE10" s="155"/>
      <c r="IF10" s="155"/>
      <c r="IG10" s="155"/>
    </row>
    <row r="11" s="154" customFormat="1" ht="25" customHeight="1" spans="1:241">
      <c r="A11" s="163" t="s">
        <v>1320</v>
      </c>
      <c r="B11" s="162"/>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5"/>
      <c r="CN11" s="155"/>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5"/>
      <c r="EG11" s="155"/>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5"/>
      <c r="FZ11" s="155"/>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5"/>
      <c r="HS11" s="155"/>
      <c r="HT11" s="155"/>
      <c r="HU11" s="155"/>
      <c r="HV11" s="155"/>
      <c r="HW11" s="155"/>
      <c r="HX11" s="155"/>
      <c r="HY11" s="155"/>
      <c r="HZ11" s="155"/>
      <c r="IA11" s="155"/>
      <c r="IB11" s="155"/>
      <c r="IC11" s="155"/>
      <c r="ID11" s="155"/>
      <c r="IE11" s="155"/>
      <c r="IF11" s="155"/>
      <c r="IG11" s="155"/>
    </row>
    <row r="12" s="154" customFormat="1" ht="25" customHeight="1" spans="1:241">
      <c r="A12" s="163" t="s">
        <v>1340</v>
      </c>
      <c r="B12" s="162"/>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5"/>
      <c r="CA12" s="155"/>
      <c r="CB12" s="155"/>
      <c r="CC12" s="155"/>
      <c r="CD12" s="155"/>
      <c r="CE12" s="155"/>
      <c r="CF12" s="155"/>
      <c r="CG12" s="155"/>
      <c r="CH12" s="155"/>
      <c r="CI12" s="155"/>
      <c r="CJ12" s="155"/>
      <c r="CK12" s="155"/>
      <c r="CL12" s="155"/>
      <c r="CM12" s="155"/>
      <c r="CN12" s="155"/>
      <c r="CO12" s="155"/>
      <c r="CP12" s="155"/>
      <c r="CQ12" s="155"/>
      <c r="CR12" s="155"/>
      <c r="CS12" s="155"/>
      <c r="CT12" s="155"/>
      <c r="CU12" s="155"/>
      <c r="CV12" s="155"/>
      <c r="CW12" s="155"/>
      <c r="CX12" s="155"/>
      <c r="CY12" s="155"/>
      <c r="CZ12" s="155"/>
      <c r="DA12" s="155"/>
      <c r="DB12" s="155"/>
      <c r="DC12" s="155"/>
      <c r="DD12" s="155"/>
      <c r="DE12" s="155"/>
      <c r="DF12" s="155"/>
      <c r="DG12" s="155"/>
      <c r="DH12" s="155"/>
      <c r="DI12" s="155"/>
      <c r="DJ12" s="155"/>
      <c r="DK12" s="155"/>
      <c r="DL12" s="155"/>
      <c r="DM12" s="155"/>
      <c r="DN12" s="155"/>
      <c r="DO12" s="155"/>
      <c r="DP12" s="155"/>
      <c r="DQ12" s="155"/>
      <c r="DR12" s="155"/>
      <c r="DS12" s="155"/>
      <c r="DT12" s="155"/>
      <c r="DU12" s="155"/>
      <c r="DV12" s="155"/>
      <c r="DW12" s="155"/>
      <c r="DX12" s="155"/>
      <c r="DY12" s="155"/>
      <c r="DZ12" s="155"/>
      <c r="EA12" s="155"/>
      <c r="EB12" s="155"/>
      <c r="EC12" s="155"/>
      <c r="ED12" s="155"/>
      <c r="EE12" s="155"/>
      <c r="EF12" s="155"/>
      <c r="EG12" s="155"/>
      <c r="EH12" s="155"/>
      <c r="EI12" s="155"/>
      <c r="EJ12" s="155"/>
      <c r="EK12" s="155"/>
      <c r="EL12" s="155"/>
      <c r="EM12" s="155"/>
      <c r="EN12" s="155"/>
      <c r="EO12" s="155"/>
      <c r="EP12" s="155"/>
      <c r="EQ12" s="155"/>
      <c r="ER12" s="155"/>
      <c r="ES12" s="155"/>
      <c r="ET12" s="155"/>
      <c r="EU12" s="155"/>
      <c r="EV12" s="155"/>
      <c r="EW12" s="155"/>
      <c r="EX12" s="155"/>
      <c r="EY12" s="155"/>
      <c r="EZ12" s="155"/>
      <c r="FA12" s="155"/>
      <c r="FB12" s="155"/>
      <c r="FC12" s="155"/>
      <c r="FD12" s="155"/>
      <c r="FE12" s="155"/>
      <c r="FF12" s="155"/>
      <c r="FG12" s="155"/>
      <c r="FH12" s="155"/>
      <c r="FI12" s="155"/>
      <c r="FJ12" s="155"/>
      <c r="FK12" s="155"/>
      <c r="FL12" s="155"/>
      <c r="FM12" s="155"/>
      <c r="FN12" s="155"/>
      <c r="FO12" s="155"/>
      <c r="FP12" s="155"/>
      <c r="FQ12" s="155"/>
      <c r="FR12" s="155"/>
      <c r="FS12" s="155"/>
      <c r="FT12" s="155"/>
      <c r="FU12" s="155"/>
      <c r="FV12" s="155"/>
      <c r="FW12" s="155"/>
      <c r="FX12" s="155"/>
      <c r="FY12" s="155"/>
      <c r="FZ12" s="155"/>
      <c r="GA12" s="155"/>
      <c r="GB12" s="155"/>
      <c r="GC12" s="155"/>
      <c r="GD12" s="155"/>
      <c r="GE12" s="155"/>
      <c r="GF12" s="155"/>
      <c r="GG12" s="155"/>
      <c r="GH12" s="155"/>
      <c r="GI12" s="155"/>
      <c r="GJ12" s="155"/>
      <c r="GK12" s="155"/>
      <c r="GL12" s="155"/>
      <c r="GM12" s="155"/>
      <c r="GN12" s="155"/>
      <c r="GO12" s="155"/>
      <c r="GP12" s="155"/>
      <c r="GQ12" s="155"/>
      <c r="GR12" s="155"/>
      <c r="GS12" s="155"/>
      <c r="GT12" s="155"/>
      <c r="GU12" s="155"/>
      <c r="GV12" s="155"/>
      <c r="GW12" s="155"/>
      <c r="GX12" s="155"/>
      <c r="GY12" s="155"/>
      <c r="GZ12" s="155"/>
      <c r="HA12" s="155"/>
      <c r="HB12" s="155"/>
      <c r="HC12" s="155"/>
      <c r="HD12" s="155"/>
      <c r="HE12" s="155"/>
      <c r="HF12" s="155"/>
      <c r="HG12" s="155"/>
      <c r="HH12" s="155"/>
      <c r="HI12" s="155"/>
      <c r="HJ12" s="155"/>
      <c r="HK12" s="155"/>
      <c r="HL12" s="155"/>
      <c r="HM12" s="155"/>
      <c r="HN12" s="155"/>
      <c r="HO12" s="155"/>
      <c r="HP12" s="155"/>
      <c r="HQ12" s="155"/>
      <c r="HR12" s="155"/>
      <c r="HS12" s="155"/>
      <c r="HT12" s="155"/>
      <c r="HU12" s="155"/>
      <c r="HV12" s="155"/>
      <c r="HW12" s="155"/>
      <c r="HX12" s="155"/>
      <c r="HY12" s="155"/>
      <c r="HZ12" s="155"/>
      <c r="IA12" s="155"/>
      <c r="IB12" s="155"/>
      <c r="IC12" s="155"/>
      <c r="ID12" s="155"/>
      <c r="IE12" s="155"/>
      <c r="IF12" s="155"/>
      <c r="IG12" s="155"/>
    </row>
    <row r="13" s="154" customFormat="1" ht="25" customHeight="1" spans="1:241">
      <c r="A13" s="163" t="s">
        <v>1431</v>
      </c>
      <c r="B13" s="162"/>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5"/>
      <c r="CA13" s="155"/>
      <c r="CB13" s="155"/>
      <c r="CC13" s="155"/>
      <c r="CD13" s="155"/>
      <c r="CE13" s="155"/>
      <c r="CF13" s="155"/>
      <c r="CG13" s="155"/>
      <c r="CH13" s="155"/>
      <c r="CI13" s="155"/>
      <c r="CJ13" s="155"/>
      <c r="CK13" s="155"/>
      <c r="CL13" s="155"/>
      <c r="CM13" s="155"/>
      <c r="CN13" s="155"/>
      <c r="CO13" s="155"/>
      <c r="CP13" s="155"/>
      <c r="CQ13" s="155"/>
      <c r="CR13" s="155"/>
      <c r="CS13" s="155"/>
      <c r="CT13" s="155"/>
      <c r="CU13" s="155"/>
      <c r="CV13" s="155"/>
      <c r="CW13" s="155"/>
      <c r="CX13" s="155"/>
      <c r="CY13" s="155"/>
      <c r="CZ13" s="155"/>
      <c r="DA13" s="155"/>
      <c r="DB13" s="155"/>
      <c r="DC13" s="155"/>
      <c r="DD13" s="155"/>
      <c r="DE13" s="155"/>
      <c r="DF13" s="155"/>
      <c r="DG13" s="155"/>
      <c r="DH13" s="155"/>
      <c r="DI13" s="155"/>
      <c r="DJ13" s="155"/>
      <c r="DK13" s="155"/>
      <c r="DL13" s="155"/>
      <c r="DM13" s="155"/>
      <c r="DN13" s="155"/>
      <c r="DO13" s="155"/>
      <c r="DP13" s="155"/>
      <c r="DQ13" s="155"/>
      <c r="DR13" s="155"/>
      <c r="DS13" s="155"/>
      <c r="DT13" s="155"/>
      <c r="DU13" s="155"/>
      <c r="DV13" s="155"/>
      <c r="DW13" s="155"/>
      <c r="DX13" s="155"/>
      <c r="DY13" s="155"/>
      <c r="DZ13" s="155"/>
      <c r="EA13" s="155"/>
      <c r="EB13" s="155"/>
      <c r="EC13" s="155"/>
      <c r="ED13" s="155"/>
      <c r="EE13" s="155"/>
      <c r="EF13" s="155"/>
      <c r="EG13" s="155"/>
      <c r="EH13" s="155"/>
      <c r="EI13" s="155"/>
      <c r="EJ13" s="155"/>
      <c r="EK13" s="155"/>
      <c r="EL13" s="155"/>
      <c r="EM13" s="155"/>
      <c r="EN13" s="155"/>
      <c r="EO13" s="155"/>
      <c r="EP13" s="155"/>
      <c r="EQ13" s="155"/>
      <c r="ER13" s="155"/>
      <c r="ES13" s="155"/>
      <c r="ET13" s="155"/>
      <c r="EU13" s="155"/>
      <c r="EV13" s="155"/>
      <c r="EW13" s="155"/>
      <c r="EX13" s="155"/>
      <c r="EY13" s="155"/>
      <c r="EZ13" s="155"/>
      <c r="FA13" s="155"/>
      <c r="FB13" s="155"/>
      <c r="FC13" s="155"/>
      <c r="FD13" s="155"/>
      <c r="FE13" s="155"/>
      <c r="FF13" s="155"/>
      <c r="FG13" s="155"/>
      <c r="FH13" s="155"/>
      <c r="FI13" s="155"/>
      <c r="FJ13" s="155"/>
      <c r="FK13" s="155"/>
      <c r="FL13" s="155"/>
      <c r="FM13" s="155"/>
      <c r="FN13" s="155"/>
      <c r="FO13" s="155"/>
      <c r="FP13" s="155"/>
      <c r="FQ13" s="155"/>
      <c r="FR13" s="155"/>
      <c r="FS13" s="155"/>
      <c r="FT13" s="155"/>
      <c r="FU13" s="155"/>
      <c r="FV13" s="155"/>
      <c r="FW13" s="155"/>
      <c r="FX13" s="155"/>
      <c r="FY13" s="155"/>
      <c r="FZ13" s="155"/>
      <c r="GA13" s="155"/>
      <c r="GB13" s="155"/>
      <c r="GC13" s="155"/>
      <c r="GD13" s="155"/>
      <c r="GE13" s="155"/>
      <c r="GF13" s="155"/>
      <c r="GG13" s="155"/>
      <c r="GH13" s="155"/>
      <c r="GI13" s="155"/>
      <c r="GJ13" s="155"/>
      <c r="GK13" s="155"/>
      <c r="GL13" s="155"/>
      <c r="GM13" s="155"/>
      <c r="GN13" s="155"/>
      <c r="GO13" s="155"/>
      <c r="GP13" s="155"/>
      <c r="GQ13" s="155"/>
      <c r="GR13" s="155"/>
      <c r="GS13" s="155"/>
      <c r="GT13" s="155"/>
      <c r="GU13" s="155"/>
      <c r="GV13" s="155"/>
      <c r="GW13" s="155"/>
      <c r="GX13" s="155"/>
      <c r="GY13" s="155"/>
      <c r="GZ13" s="155"/>
      <c r="HA13" s="155"/>
      <c r="HB13" s="155"/>
      <c r="HC13" s="155"/>
      <c r="HD13" s="155"/>
      <c r="HE13" s="155"/>
      <c r="HF13" s="155"/>
      <c r="HG13" s="155"/>
      <c r="HH13" s="155"/>
      <c r="HI13" s="155"/>
      <c r="HJ13" s="155"/>
      <c r="HK13" s="155"/>
      <c r="HL13" s="155"/>
      <c r="HM13" s="155"/>
      <c r="HN13" s="155"/>
      <c r="HO13" s="155"/>
      <c r="HP13" s="155"/>
      <c r="HQ13" s="155"/>
      <c r="HR13" s="155"/>
      <c r="HS13" s="155"/>
      <c r="HT13" s="155"/>
      <c r="HU13" s="155"/>
      <c r="HV13" s="155"/>
      <c r="HW13" s="155"/>
      <c r="HX13" s="155"/>
      <c r="HY13" s="155"/>
      <c r="HZ13" s="155"/>
      <c r="IA13" s="155"/>
      <c r="IB13" s="155"/>
      <c r="IC13" s="155"/>
      <c r="ID13" s="155"/>
      <c r="IE13" s="155"/>
      <c r="IF13" s="155"/>
      <c r="IG13" s="155"/>
    </row>
    <row r="14" s="154" customFormat="1" ht="25" customHeight="1" spans="1:241">
      <c r="A14" s="163" t="s">
        <v>1797</v>
      </c>
      <c r="B14" s="162"/>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155"/>
      <c r="DC14" s="155"/>
      <c r="DD14" s="155"/>
      <c r="DE14" s="155"/>
      <c r="DF14" s="155"/>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155"/>
      <c r="EP14" s="155"/>
      <c r="EQ14" s="155"/>
      <c r="ER14" s="155"/>
      <c r="ES14" s="155"/>
      <c r="ET14" s="155"/>
      <c r="EU14" s="155"/>
      <c r="EV14" s="155"/>
      <c r="EW14" s="155"/>
      <c r="EX14" s="155"/>
      <c r="EY14" s="155"/>
      <c r="EZ14" s="155"/>
      <c r="FA14" s="155"/>
      <c r="FB14" s="155"/>
      <c r="FC14" s="155"/>
      <c r="FD14" s="155"/>
      <c r="FE14" s="155"/>
      <c r="FF14" s="155"/>
      <c r="FG14" s="155"/>
      <c r="FH14" s="155"/>
      <c r="FI14" s="155"/>
      <c r="FJ14" s="155"/>
      <c r="FK14" s="155"/>
      <c r="FL14" s="155"/>
      <c r="FM14" s="155"/>
      <c r="FN14" s="155"/>
      <c r="FO14" s="155"/>
      <c r="FP14" s="155"/>
      <c r="FQ14" s="155"/>
      <c r="FR14" s="155"/>
      <c r="FS14" s="155"/>
      <c r="FT14" s="155"/>
      <c r="FU14" s="155"/>
      <c r="FV14" s="155"/>
      <c r="FW14" s="155"/>
      <c r="FX14" s="155"/>
      <c r="FY14" s="155"/>
      <c r="FZ14" s="155"/>
      <c r="GA14" s="155"/>
      <c r="GB14" s="155"/>
      <c r="GC14" s="155"/>
      <c r="GD14" s="155"/>
      <c r="GE14" s="155"/>
      <c r="GF14" s="155"/>
      <c r="GG14" s="155"/>
      <c r="GH14" s="155"/>
      <c r="GI14" s="155"/>
      <c r="GJ14" s="155"/>
      <c r="GK14" s="155"/>
      <c r="GL14" s="155"/>
      <c r="GM14" s="155"/>
      <c r="GN14" s="155"/>
      <c r="GO14" s="155"/>
      <c r="GP14" s="155"/>
      <c r="GQ14" s="155"/>
      <c r="GR14" s="155"/>
      <c r="GS14" s="155"/>
      <c r="GT14" s="155"/>
      <c r="GU14" s="155"/>
      <c r="GV14" s="155"/>
      <c r="GW14" s="155"/>
      <c r="GX14" s="155"/>
      <c r="GY14" s="155"/>
      <c r="GZ14" s="155"/>
      <c r="HA14" s="155"/>
      <c r="HB14" s="155"/>
      <c r="HC14" s="155"/>
      <c r="HD14" s="155"/>
      <c r="HE14" s="155"/>
      <c r="HF14" s="155"/>
      <c r="HG14" s="155"/>
      <c r="HH14" s="155"/>
      <c r="HI14" s="155"/>
      <c r="HJ14" s="155"/>
      <c r="HK14" s="155"/>
      <c r="HL14" s="155"/>
      <c r="HM14" s="155"/>
      <c r="HN14" s="155"/>
      <c r="HO14" s="155"/>
      <c r="HP14" s="155"/>
      <c r="HQ14" s="155"/>
      <c r="HR14" s="155"/>
      <c r="HS14" s="155"/>
      <c r="HT14" s="155"/>
      <c r="HU14" s="155"/>
      <c r="HV14" s="155"/>
      <c r="HW14" s="155"/>
      <c r="HX14" s="155"/>
      <c r="HY14" s="155"/>
      <c r="HZ14" s="155"/>
      <c r="IA14" s="155"/>
      <c r="IB14" s="155"/>
      <c r="IC14" s="155"/>
      <c r="ID14" s="155"/>
      <c r="IE14" s="155"/>
      <c r="IF14" s="155"/>
      <c r="IG14" s="155"/>
    </row>
    <row r="15" s="154" customFormat="1" ht="25" customHeight="1" spans="1:241">
      <c r="A15" s="163" t="s">
        <v>1521</v>
      </c>
      <c r="B15" s="162"/>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5"/>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5"/>
      <c r="CW15" s="155"/>
      <c r="CX15" s="155"/>
      <c r="CY15" s="155"/>
      <c r="CZ15" s="155"/>
      <c r="DA15" s="155"/>
      <c r="DB15" s="155"/>
      <c r="DC15" s="155"/>
      <c r="DD15" s="155"/>
      <c r="DE15" s="155"/>
      <c r="DF15" s="155"/>
      <c r="DG15" s="155"/>
      <c r="DH15" s="155"/>
      <c r="DI15" s="155"/>
      <c r="DJ15" s="155"/>
      <c r="DK15" s="155"/>
      <c r="DL15" s="155"/>
      <c r="DM15" s="155"/>
      <c r="DN15" s="155"/>
      <c r="DO15" s="155"/>
      <c r="DP15" s="155"/>
      <c r="DQ15" s="155"/>
      <c r="DR15" s="155"/>
      <c r="DS15" s="155"/>
      <c r="DT15" s="155"/>
      <c r="DU15" s="155"/>
      <c r="DV15" s="155"/>
      <c r="DW15" s="155"/>
      <c r="DX15" s="155"/>
      <c r="DY15" s="155"/>
      <c r="DZ15" s="155"/>
      <c r="EA15" s="155"/>
      <c r="EB15" s="155"/>
      <c r="EC15" s="155"/>
      <c r="ED15" s="155"/>
      <c r="EE15" s="155"/>
      <c r="EF15" s="155"/>
      <c r="EG15" s="155"/>
      <c r="EH15" s="155"/>
      <c r="EI15" s="155"/>
      <c r="EJ15" s="155"/>
      <c r="EK15" s="155"/>
      <c r="EL15" s="155"/>
      <c r="EM15" s="155"/>
      <c r="EN15" s="155"/>
      <c r="EO15" s="155"/>
      <c r="EP15" s="155"/>
      <c r="EQ15" s="155"/>
      <c r="ER15" s="155"/>
      <c r="ES15" s="155"/>
      <c r="ET15" s="155"/>
      <c r="EU15" s="155"/>
      <c r="EV15" s="155"/>
      <c r="EW15" s="155"/>
      <c r="EX15" s="155"/>
      <c r="EY15" s="155"/>
      <c r="EZ15" s="155"/>
      <c r="FA15" s="155"/>
      <c r="FB15" s="155"/>
      <c r="FC15" s="155"/>
      <c r="FD15" s="155"/>
      <c r="FE15" s="155"/>
      <c r="FF15" s="155"/>
      <c r="FG15" s="155"/>
      <c r="FH15" s="155"/>
      <c r="FI15" s="155"/>
      <c r="FJ15" s="155"/>
      <c r="FK15" s="155"/>
      <c r="FL15" s="155"/>
      <c r="FM15" s="155"/>
      <c r="FN15" s="155"/>
      <c r="FO15" s="155"/>
      <c r="FP15" s="155"/>
      <c r="FQ15" s="155"/>
      <c r="FR15" s="155"/>
      <c r="FS15" s="155"/>
      <c r="FT15" s="155"/>
      <c r="FU15" s="155"/>
      <c r="FV15" s="155"/>
      <c r="FW15" s="155"/>
      <c r="FX15" s="155"/>
      <c r="FY15" s="155"/>
      <c r="FZ15" s="155"/>
      <c r="GA15" s="155"/>
      <c r="GB15" s="155"/>
      <c r="GC15" s="155"/>
      <c r="GD15" s="155"/>
      <c r="GE15" s="155"/>
      <c r="GF15" s="155"/>
      <c r="GG15" s="155"/>
      <c r="GH15" s="155"/>
      <c r="GI15" s="155"/>
      <c r="GJ15" s="155"/>
      <c r="GK15" s="155"/>
      <c r="GL15" s="155"/>
      <c r="GM15" s="155"/>
      <c r="GN15" s="155"/>
      <c r="GO15" s="155"/>
      <c r="GP15" s="155"/>
      <c r="GQ15" s="155"/>
      <c r="GR15" s="155"/>
      <c r="GS15" s="155"/>
      <c r="GT15" s="155"/>
      <c r="GU15" s="155"/>
      <c r="GV15" s="155"/>
      <c r="GW15" s="155"/>
      <c r="GX15" s="155"/>
      <c r="GY15" s="155"/>
      <c r="GZ15" s="155"/>
      <c r="HA15" s="155"/>
      <c r="HB15" s="155"/>
      <c r="HC15" s="155"/>
      <c r="HD15" s="155"/>
      <c r="HE15" s="155"/>
      <c r="HF15" s="155"/>
      <c r="HG15" s="155"/>
      <c r="HH15" s="155"/>
      <c r="HI15" s="155"/>
      <c r="HJ15" s="155"/>
      <c r="HK15" s="155"/>
      <c r="HL15" s="155"/>
      <c r="HM15" s="155"/>
      <c r="HN15" s="155"/>
      <c r="HO15" s="155"/>
      <c r="HP15" s="155"/>
      <c r="HQ15" s="155"/>
      <c r="HR15" s="155"/>
      <c r="HS15" s="155"/>
      <c r="HT15" s="155"/>
      <c r="HU15" s="155"/>
      <c r="HV15" s="155"/>
      <c r="HW15" s="155"/>
      <c r="HX15" s="155"/>
      <c r="HY15" s="155"/>
      <c r="HZ15" s="155"/>
      <c r="IA15" s="155"/>
      <c r="IB15" s="155"/>
      <c r="IC15" s="155"/>
      <c r="ID15" s="155"/>
      <c r="IE15" s="155"/>
      <c r="IF15" s="155"/>
      <c r="IG15" s="155"/>
    </row>
    <row r="16" s="154" customFormat="1" ht="25" customHeight="1" spans="1:241">
      <c r="A16" s="163" t="s">
        <v>1798</v>
      </c>
      <c r="B16" s="162"/>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5"/>
      <c r="CU16" s="155"/>
      <c r="CV16" s="155"/>
      <c r="CW16" s="155"/>
      <c r="CX16" s="155"/>
      <c r="CY16" s="155"/>
      <c r="CZ16" s="155"/>
      <c r="DA16" s="155"/>
      <c r="DB16" s="155"/>
      <c r="DC16" s="155"/>
      <c r="DD16" s="155"/>
      <c r="DE16" s="155"/>
      <c r="DF16" s="155"/>
      <c r="DG16" s="155"/>
      <c r="DH16" s="155"/>
      <c r="DI16" s="155"/>
      <c r="DJ16" s="155"/>
      <c r="DK16" s="155"/>
      <c r="DL16" s="155"/>
      <c r="DM16" s="155"/>
      <c r="DN16" s="155"/>
      <c r="DO16" s="155"/>
      <c r="DP16" s="155"/>
      <c r="DQ16" s="155"/>
      <c r="DR16" s="155"/>
      <c r="DS16" s="155"/>
      <c r="DT16" s="155"/>
      <c r="DU16" s="155"/>
      <c r="DV16" s="155"/>
      <c r="DW16" s="155"/>
      <c r="DX16" s="155"/>
      <c r="DY16" s="155"/>
      <c r="DZ16" s="155"/>
      <c r="EA16" s="155"/>
      <c r="EB16" s="155"/>
      <c r="EC16" s="155"/>
      <c r="ED16" s="155"/>
      <c r="EE16" s="155"/>
      <c r="EF16" s="155"/>
      <c r="EG16" s="155"/>
      <c r="EH16" s="155"/>
      <c r="EI16" s="155"/>
      <c r="EJ16" s="155"/>
      <c r="EK16" s="155"/>
      <c r="EL16" s="155"/>
      <c r="EM16" s="155"/>
      <c r="EN16" s="155"/>
      <c r="EO16" s="155"/>
      <c r="EP16" s="155"/>
      <c r="EQ16" s="155"/>
      <c r="ER16" s="155"/>
      <c r="ES16" s="155"/>
      <c r="ET16" s="155"/>
      <c r="EU16" s="155"/>
      <c r="EV16" s="155"/>
      <c r="EW16" s="155"/>
      <c r="EX16" s="155"/>
      <c r="EY16" s="155"/>
      <c r="EZ16" s="155"/>
      <c r="FA16" s="155"/>
      <c r="FB16" s="155"/>
      <c r="FC16" s="155"/>
      <c r="FD16" s="155"/>
      <c r="FE16" s="155"/>
      <c r="FF16" s="155"/>
      <c r="FG16" s="155"/>
      <c r="FH16" s="155"/>
      <c r="FI16" s="155"/>
      <c r="FJ16" s="155"/>
      <c r="FK16" s="155"/>
      <c r="FL16" s="155"/>
      <c r="FM16" s="155"/>
      <c r="FN16" s="155"/>
      <c r="FO16" s="155"/>
      <c r="FP16" s="155"/>
      <c r="FQ16" s="155"/>
      <c r="FR16" s="155"/>
      <c r="FS16" s="155"/>
      <c r="FT16" s="155"/>
      <c r="FU16" s="155"/>
      <c r="FV16" s="155"/>
      <c r="FW16" s="155"/>
      <c r="FX16" s="155"/>
      <c r="FY16" s="155"/>
      <c r="FZ16" s="155"/>
      <c r="GA16" s="155"/>
      <c r="GB16" s="155"/>
      <c r="GC16" s="155"/>
      <c r="GD16" s="155"/>
      <c r="GE16" s="155"/>
      <c r="GF16" s="155"/>
      <c r="GG16" s="155"/>
      <c r="GH16" s="155"/>
      <c r="GI16" s="155"/>
      <c r="GJ16" s="155"/>
      <c r="GK16" s="155"/>
      <c r="GL16" s="155"/>
      <c r="GM16" s="155"/>
      <c r="GN16" s="155"/>
      <c r="GO16" s="155"/>
      <c r="GP16" s="155"/>
      <c r="GQ16" s="155"/>
      <c r="GR16" s="155"/>
      <c r="GS16" s="155"/>
      <c r="GT16" s="155"/>
      <c r="GU16" s="155"/>
      <c r="GV16" s="155"/>
      <c r="GW16" s="155"/>
      <c r="GX16" s="155"/>
      <c r="GY16" s="155"/>
      <c r="GZ16" s="155"/>
      <c r="HA16" s="155"/>
      <c r="HB16" s="155"/>
      <c r="HC16" s="155"/>
      <c r="HD16" s="155"/>
      <c r="HE16" s="155"/>
      <c r="HF16" s="155"/>
      <c r="HG16" s="155"/>
      <c r="HH16" s="155"/>
      <c r="HI16" s="155"/>
      <c r="HJ16" s="155"/>
      <c r="HK16" s="155"/>
      <c r="HL16" s="155"/>
      <c r="HM16" s="155"/>
      <c r="HN16" s="155"/>
      <c r="HO16" s="155"/>
      <c r="HP16" s="155"/>
      <c r="HQ16" s="155"/>
      <c r="HR16" s="155"/>
      <c r="HS16" s="155"/>
      <c r="HT16" s="155"/>
      <c r="HU16" s="155"/>
      <c r="HV16" s="155"/>
      <c r="HW16" s="155"/>
      <c r="HX16" s="155"/>
      <c r="HY16" s="155"/>
      <c r="HZ16" s="155"/>
      <c r="IA16" s="155"/>
      <c r="IB16" s="155"/>
      <c r="IC16" s="155"/>
      <c r="ID16" s="155"/>
      <c r="IE16" s="155"/>
      <c r="IF16" s="155"/>
      <c r="IG16" s="155"/>
    </row>
    <row r="17" s="154" customFormat="1" ht="25" customHeight="1" spans="1:241">
      <c r="A17" s="163" t="s">
        <v>1534</v>
      </c>
      <c r="B17" s="162"/>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c r="CB17" s="155"/>
      <c r="CC17" s="155"/>
      <c r="CD17" s="155"/>
      <c r="CE17" s="155"/>
      <c r="CF17" s="155"/>
      <c r="CG17" s="155"/>
      <c r="CH17" s="155"/>
      <c r="CI17" s="155"/>
      <c r="CJ17" s="155"/>
      <c r="CK17" s="155"/>
      <c r="CL17" s="155"/>
      <c r="CM17" s="155"/>
      <c r="CN17" s="155"/>
      <c r="CO17" s="155"/>
      <c r="CP17" s="155"/>
      <c r="CQ17" s="155"/>
      <c r="CR17" s="155"/>
      <c r="CS17" s="155"/>
      <c r="CT17" s="155"/>
      <c r="CU17" s="155"/>
      <c r="CV17" s="155"/>
      <c r="CW17" s="155"/>
      <c r="CX17" s="155"/>
      <c r="CY17" s="155"/>
      <c r="CZ17" s="155"/>
      <c r="DA17" s="155"/>
      <c r="DB17" s="155"/>
      <c r="DC17" s="155"/>
      <c r="DD17" s="155"/>
      <c r="DE17" s="155"/>
      <c r="DF17" s="155"/>
      <c r="DG17" s="155"/>
      <c r="DH17" s="155"/>
      <c r="DI17" s="155"/>
      <c r="DJ17" s="155"/>
      <c r="DK17" s="155"/>
      <c r="DL17" s="155"/>
      <c r="DM17" s="155"/>
      <c r="DN17" s="155"/>
      <c r="DO17" s="155"/>
      <c r="DP17" s="155"/>
      <c r="DQ17" s="155"/>
      <c r="DR17" s="155"/>
      <c r="DS17" s="155"/>
      <c r="DT17" s="155"/>
      <c r="DU17" s="155"/>
      <c r="DV17" s="155"/>
      <c r="DW17" s="155"/>
      <c r="DX17" s="155"/>
      <c r="DY17" s="155"/>
      <c r="DZ17" s="155"/>
      <c r="EA17" s="155"/>
      <c r="EB17" s="155"/>
      <c r="EC17" s="155"/>
      <c r="ED17" s="155"/>
      <c r="EE17" s="155"/>
      <c r="EF17" s="155"/>
      <c r="EG17" s="155"/>
      <c r="EH17" s="155"/>
      <c r="EI17" s="155"/>
      <c r="EJ17" s="155"/>
      <c r="EK17" s="155"/>
      <c r="EL17" s="155"/>
      <c r="EM17" s="155"/>
      <c r="EN17" s="155"/>
      <c r="EO17" s="155"/>
      <c r="EP17" s="155"/>
      <c r="EQ17" s="155"/>
      <c r="ER17" s="155"/>
      <c r="ES17" s="155"/>
      <c r="ET17" s="155"/>
      <c r="EU17" s="155"/>
      <c r="EV17" s="155"/>
      <c r="EW17" s="155"/>
      <c r="EX17" s="155"/>
      <c r="EY17" s="155"/>
      <c r="EZ17" s="155"/>
      <c r="FA17" s="155"/>
      <c r="FB17" s="155"/>
      <c r="FC17" s="155"/>
      <c r="FD17" s="155"/>
      <c r="FE17" s="155"/>
      <c r="FF17" s="155"/>
      <c r="FG17" s="155"/>
      <c r="FH17" s="155"/>
      <c r="FI17" s="155"/>
      <c r="FJ17" s="155"/>
      <c r="FK17" s="155"/>
      <c r="FL17" s="155"/>
      <c r="FM17" s="155"/>
      <c r="FN17" s="155"/>
      <c r="FO17" s="155"/>
      <c r="FP17" s="155"/>
      <c r="FQ17" s="155"/>
      <c r="FR17" s="155"/>
      <c r="FS17" s="155"/>
      <c r="FT17" s="155"/>
      <c r="FU17" s="155"/>
      <c r="FV17" s="155"/>
      <c r="FW17" s="155"/>
      <c r="FX17" s="155"/>
      <c r="FY17" s="155"/>
      <c r="FZ17" s="155"/>
      <c r="GA17" s="155"/>
      <c r="GB17" s="155"/>
      <c r="GC17" s="155"/>
      <c r="GD17" s="155"/>
      <c r="GE17" s="155"/>
      <c r="GF17" s="155"/>
      <c r="GG17" s="155"/>
      <c r="GH17" s="155"/>
      <c r="GI17" s="155"/>
      <c r="GJ17" s="155"/>
      <c r="GK17" s="155"/>
      <c r="GL17" s="155"/>
      <c r="GM17" s="155"/>
      <c r="GN17" s="155"/>
      <c r="GO17" s="155"/>
      <c r="GP17" s="155"/>
      <c r="GQ17" s="155"/>
      <c r="GR17" s="155"/>
      <c r="GS17" s="155"/>
      <c r="GT17" s="155"/>
      <c r="GU17" s="155"/>
      <c r="GV17" s="155"/>
      <c r="GW17" s="155"/>
      <c r="GX17" s="155"/>
      <c r="GY17" s="155"/>
      <c r="GZ17" s="155"/>
      <c r="HA17" s="155"/>
      <c r="HB17" s="155"/>
      <c r="HC17" s="155"/>
      <c r="HD17" s="155"/>
      <c r="HE17" s="155"/>
      <c r="HF17" s="155"/>
      <c r="HG17" s="155"/>
      <c r="HH17" s="155"/>
      <c r="HI17" s="155"/>
      <c r="HJ17" s="155"/>
      <c r="HK17" s="155"/>
      <c r="HL17" s="155"/>
      <c r="HM17" s="155"/>
      <c r="HN17" s="155"/>
      <c r="HO17" s="155"/>
      <c r="HP17" s="155"/>
      <c r="HQ17" s="155"/>
      <c r="HR17" s="155"/>
      <c r="HS17" s="155"/>
      <c r="HT17" s="155"/>
      <c r="HU17" s="155"/>
      <c r="HV17" s="155"/>
      <c r="HW17" s="155"/>
      <c r="HX17" s="155"/>
      <c r="HY17" s="155"/>
      <c r="HZ17" s="155"/>
      <c r="IA17" s="155"/>
      <c r="IB17" s="155"/>
      <c r="IC17" s="155"/>
      <c r="ID17" s="155"/>
      <c r="IE17" s="155"/>
      <c r="IF17" s="155"/>
      <c r="IG17" s="155"/>
    </row>
    <row r="18" s="154" customFormat="1" ht="25" customHeight="1" spans="1:241">
      <c r="A18" s="163" t="s">
        <v>1569</v>
      </c>
      <c r="B18" s="162"/>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c r="CI18" s="155"/>
      <c r="CJ18" s="155"/>
      <c r="CK18" s="155"/>
      <c r="CL18" s="155"/>
      <c r="CM18" s="155"/>
      <c r="CN18" s="155"/>
      <c r="CO18" s="155"/>
      <c r="CP18" s="155"/>
      <c r="CQ18" s="155"/>
      <c r="CR18" s="155"/>
      <c r="CS18" s="155"/>
      <c r="CT18" s="155"/>
      <c r="CU18" s="155"/>
      <c r="CV18" s="155"/>
      <c r="CW18" s="155"/>
      <c r="CX18" s="155"/>
      <c r="CY18" s="155"/>
      <c r="CZ18" s="155"/>
      <c r="DA18" s="155"/>
      <c r="DB18" s="155"/>
      <c r="DC18" s="155"/>
      <c r="DD18" s="155"/>
      <c r="DE18" s="155"/>
      <c r="DF18" s="155"/>
      <c r="DG18" s="155"/>
      <c r="DH18" s="155"/>
      <c r="DI18" s="155"/>
      <c r="DJ18" s="155"/>
      <c r="DK18" s="155"/>
      <c r="DL18" s="155"/>
      <c r="DM18" s="155"/>
      <c r="DN18" s="155"/>
      <c r="DO18" s="155"/>
      <c r="DP18" s="155"/>
      <c r="DQ18" s="155"/>
      <c r="DR18" s="155"/>
      <c r="DS18" s="155"/>
      <c r="DT18" s="155"/>
      <c r="DU18" s="155"/>
      <c r="DV18" s="155"/>
      <c r="DW18" s="155"/>
      <c r="DX18" s="155"/>
      <c r="DY18" s="155"/>
      <c r="DZ18" s="155"/>
      <c r="EA18" s="155"/>
      <c r="EB18" s="155"/>
      <c r="EC18" s="155"/>
      <c r="ED18" s="155"/>
      <c r="EE18" s="155"/>
      <c r="EF18" s="155"/>
      <c r="EG18" s="155"/>
      <c r="EH18" s="155"/>
      <c r="EI18" s="155"/>
      <c r="EJ18" s="155"/>
      <c r="EK18" s="155"/>
      <c r="EL18" s="155"/>
      <c r="EM18" s="155"/>
      <c r="EN18" s="155"/>
      <c r="EO18" s="155"/>
      <c r="EP18" s="155"/>
      <c r="EQ18" s="155"/>
      <c r="ER18" s="155"/>
      <c r="ES18" s="155"/>
      <c r="ET18" s="155"/>
      <c r="EU18" s="155"/>
      <c r="EV18" s="155"/>
      <c r="EW18" s="155"/>
      <c r="EX18" s="155"/>
      <c r="EY18" s="155"/>
      <c r="EZ18" s="155"/>
      <c r="FA18" s="155"/>
      <c r="FB18" s="155"/>
      <c r="FC18" s="155"/>
      <c r="FD18" s="155"/>
      <c r="FE18" s="155"/>
      <c r="FF18" s="155"/>
      <c r="FG18" s="155"/>
      <c r="FH18" s="155"/>
      <c r="FI18" s="155"/>
      <c r="FJ18" s="155"/>
      <c r="FK18" s="155"/>
      <c r="FL18" s="155"/>
      <c r="FM18" s="155"/>
      <c r="FN18" s="155"/>
      <c r="FO18" s="155"/>
      <c r="FP18" s="155"/>
      <c r="FQ18" s="155"/>
      <c r="FR18" s="155"/>
      <c r="FS18" s="155"/>
      <c r="FT18" s="155"/>
      <c r="FU18" s="155"/>
      <c r="FV18" s="155"/>
      <c r="FW18" s="155"/>
      <c r="FX18" s="155"/>
      <c r="FY18" s="155"/>
      <c r="FZ18" s="155"/>
      <c r="GA18" s="155"/>
      <c r="GB18" s="155"/>
      <c r="GC18" s="155"/>
      <c r="GD18" s="155"/>
      <c r="GE18" s="155"/>
      <c r="GF18" s="155"/>
      <c r="GG18" s="155"/>
      <c r="GH18" s="155"/>
      <c r="GI18" s="155"/>
      <c r="GJ18" s="155"/>
      <c r="GK18" s="155"/>
      <c r="GL18" s="155"/>
      <c r="GM18" s="155"/>
      <c r="GN18" s="155"/>
      <c r="GO18" s="155"/>
      <c r="GP18" s="155"/>
      <c r="GQ18" s="155"/>
      <c r="GR18" s="155"/>
      <c r="GS18" s="155"/>
      <c r="GT18" s="155"/>
      <c r="GU18" s="155"/>
      <c r="GV18" s="155"/>
      <c r="GW18" s="155"/>
      <c r="GX18" s="155"/>
      <c r="GY18" s="155"/>
      <c r="GZ18" s="155"/>
      <c r="HA18" s="155"/>
      <c r="HB18" s="155"/>
      <c r="HC18" s="155"/>
      <c r="HD18" s="155"/>
      <c r="HE18" s="155"/>
      <c r="HF18" s="155"/>
      <c r="HG18" s="155"/>
      <c r="HH18" s="155"/>
      <c r="HI18" s="155"/>
      <c r="HJ18" s="155"/>
      <c r="HK18" s="155"/>
      <c r="HL18" s="155"/>
      <c r="HM18" s="155"/>
      <c r="HN18" s="155"/>
      <c r="HO18" s="155"/>
      <c r="HP18" s="155"/>
      <c r="HQ18" s="155"/>
      <c r="HR18" s="155"/>
      <c r="HS18" s="155"/>
      <c r="HT18" s="155"/>
      <c r="HU18" s="155"/>
      <c r="HV18" s="155"/>
      <c r="HW18" s="155"/>
      <c r="HX18" s="155"/>
      <c r="HY18" s="155"/>
      <c r="HZ18" s="155"/>
      <c r="IA18" s="155"/>
      <c r="IB18" s="155"/>
      <c r="IC18" s="155"/>
      <c r="ID18" s="155"/>
      <c r="IE18" s="155"/>
      <c r="IF18" s="155"/>
      <c r="IG18" s="155"/>
    </row>
    <row r="19" s="154" customFormat="1" ht="25" customHeight="1" spans="1:241">
      <c r="A19" s="163" t="s">
        <v>1607</v>
      </c>
      <c r="B19" s="162"/>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c r="CD19" s="155"/>
      <c r="CE19" s="155"/>
      <c r="CF19" s="155"/>
      <c r="CG19" s="155"/>
      <c r="CH19" s="155"/>
      <c r="CI19" s="155"/>
      <c r="CJ19" s="155"/>
      <c r="CK19" s="155"/>
      <c r="CL19" s="155"/>
      <c r="CM19" s="155"/>
      <c r="CN19" s="155"/>
      <c r="CO19" s="155"/>
      <c r="CP19" s="155"/>
      <c r="CQ19" s="155"/>
      <c r="CR19" s="155"/>
      <c r="CS19" s="155"/>
      <c r="CT19" s="155"/>
      <c r="CU19" s="155"/>
      <c r="CV19" s="155"/>
      <c r="CW19" s="155"/>
      <c r="CX19" s="155"/>
      <c r="CY19" s="155"/>
      <c r="CZ19" s="155"/>
      <c r="DA19" s="155"/>
      <c r="DB19" s="155"/>
      <c r="DC19" s="155"/>
      <c r="DD19" s="155"/>
      <c r="DE19" s="155"/>
      <c r="DF19" s="155"/>
      <c r="DG19" s="155"/>
      <c r="DH19" s="155"/>
      <c r="DI19" s="155"/>
      <c r="DJ19" s="155"/>
      <c r="DK19" s="155"/>
      <c r="DL19" s="155"/>
      <c r="DM19" s="155"/>
      <c r="DN19" s="155"/>
      <c r="DO19" s="155"/>
      <c r="DP19" s="155"/>
      <c r="DQ19" s="155"/>
      <c r="DR19" s="155"/>
      <c r="DS19" s="155"/>
      <c r="DT19" s="155"/>
      <c r="DU19" s="155"/>
      <c r="DV19" s="155"/>
      <c r="DW19" s="155"/>
      <c r="DX19" s="155"/>
      <c r="DY19" s="155"/>
      <c r="DZ19" s="155"/>
      <c r="EA19" s="155"/>
      <c r="EB19" s="155"/>
      <c r="EC19" s="155"/>
      <c r="ED19" s="155"/>
      <c r="EE19" s="155"/>
      <c r="EF19" s="155"/>
      <c r="EG19" s="155"/>
      <c r="EH19" s="155"/>
      <c r="EI19" s="155"/>
      <c r="EJ19" s="155"/>
      <c r="EK19" s="155"/>
      <c r="EL19" s="155"/>
      <c r="EM19" s="155"/>
      <c r="EN19" s="155"/>
      <c r="EO19" s="155"/>
      <c r="EP19" s="155"/>
      <c r="EQ19" s="155"/>
      <c r="ER19" s="155"/>
      <c r="ES19" s="155"/>
      <c r="ET19" s="155"/>
      <c r="EU19" s="155"/>
      <c r="EV19" s="155"/>
      <c r="EW19" s="155"/>
      <c r="EX19" s="155"/>
      <c r="EY19" s="155"/>
      <c r="EZ19" s="155"/>
      <c r="FA19" s="155"/>
      <c r="FB19" s="155"/>
      <c r="FC19" s="155"/>
      <c r="FD19" s="155"/>
      <c r="FE19" s="155"/>
      <c r="FF19" s="155"/>
      <c r="FG19" s="155"/>
      <c r="FH19" s="155"/>
      <c r="FI19" s="155"/>
      <c r="FJ19" s="155"/>
      <c r="FK19" s="155"/>
      <c r="FL19" s="155"/>
      <c r="FM19" s="155"/>
      <c r="FN19" s="155"/>
      <c r="FO19" s="155"/>
      <c r="FP19" s="155"/>
      <c r="FQ19" s="155"/>
      <c r="FR19" s="155"/>
      <c r="FS19" s="155"/>
      <c r="FT19" s="155"/>
      <c r="FU19" s="155"/>
      <c r="FV19" s="155"/>
      <c r="FW19" s="155"/>
      <c r="FX19" s="155"/>
      <c r="FY19" s="155"/>
      <c r="FZ19" s="155"/>
      <c r="GA19" s="155"/>
      <c r="GB19" s="155"/>
      <c r="GC19" s="155"/>
      <c r="GD19" s="155"/>
      <c r="GE19" s="155"/>
      <c r="GF19" s="155"/>
      <c r="GG19" s="155"/>
      <c r="GH19" s="155"/>
      <c r="GI19" s="155"/>
      <c r="GJ19" s="155"/>
      <c r="GK19" s="155"/>
      <c r="GL19" s="155"/>
      <c r="GM19" s="155"/>
      <c r="GN19" s="155"/>
      <c r="GO19" s="155"/>
      <c r="GP19" s="155"/>
      <c r="GQ19" s="155"/>
      <c r="GR19" s="155"/>
      <c r="GS19" s="155"/>
      <c r="GT19" s="155"/>
      <c r="GU19" s="155"/>
      <c r="GV19" s="155"/>
      <c r="GW19" s="155"/>
      <c r="GX19" s="155"/>
      <c r="GY19" s="155"/>
      <c r="GZ19" s="155"/>
      <c r="HA19" s="155"/>
      <c r="HB19" s="155"/>
      <c r="HC19" s="155"/>
      <c r="HD19" s="155"/>
      <c r="HE19" s="155"/>
      <c r="HF19" s="155"/>
      <c r="HG19" s="155"/>
      <c r="HH19" s="155"/>
      <c r="HI19" s="155"/>
      <c r="HJ19" s="155"/>
      <c r="HK19" s="155"/>
      <c r="HL19" s="155"/>
      <c r="HM19" s="155"/>
      <c r="HN19" s="155"/>
      <c r="HO19" s="155"/>
      <c r="HP19" s="155"/>
      <c r="HQ19" s="155"/>
      <c r="HR19" s="155"/>
      <c r="HS19" s="155"/>
      <c r="HT19" s="155"/>
      <c r="HU19" s="155"/>
      <c r="HV19" s="155"/>
      <c r="HW19" s="155"/>
      <c r="HX19" s="155"/>
      <c r="HY19" s="155"/>
      <c r="HZ19" s="155"/>
      <c r="IA19" s="155"/>
      <c r="IB19" s="155"/>
      <c r="IC19" s="155"/>
      <c r="ID19" s="155"/>
      <c r="IE19" s="155"/>
      <c r="IF19" s="155"/>
      <c r="IG19" s="155"/>
    </row>
    <row r="20" s="154" customFormat="1" ht="25" customHeight="1" spans="1:241">
      <c r="A20" s="163" t="s">
        <v>1627</v>
      </c>
      <c r="B20" s="162"/>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5"/>
      <c r="BP20" s="155"/>
      <c r="BQ20" s="155"/>
      <c r="BR20" s="155"/>
      <c r="BS20" s="155"/>
      <c r="BT20" s="155"/>
      <c r="BU20" s="155"/>
      <c r="BV20" s="155"/>
      <c r="BW20" s="155"/>
      <c r="BX20" s="155"/>
      <c r="BY20" s="155"/>
      <c r="BZ20" s="155"/>
      <c r="CA20" s="155"/>
      <c r="CB20" s="155"/>
      <c r="CC20" s="155"/>
      <c r="CD20" s="155"/>
      <c r="CE20" s="155"/>
      <c r="CF20" s="155"/>
      <c r="CG20" s="155"/>
      <c r="CH20" s="155"/>
      <c r="CI20" s="155"/>
      <c r="CJ20" s="155"/>
      <c r="CK20" s="155"/>
      <c r="CL20" s="155"/>
      <c r="CM20" s="155"/>
      <c r="CN20" s="155"/>
      <c r="CO20" s="155"/>
      <c r="CP20" s="155"/>
      <c r="CQ20" s="155"/>
      <c r="CR20" s="155"/>
      <c r="CS20" s="155"/>
      <c r="CT20" s="155"/>
      <c r="CU20" s="155"/>
      <c r="CV20" s="155"/>
      <c r="CW20" s="155"/>
      <c r="CX20" s="155"/>
      <c r="CY20" s="155"/>
      <c r="CZ20" s="155"/>
      <c r="DA20" s="155"/>
      <c r="DB20" s="155"/>
      <c r="DC20" s="155"/>
      <c r="DD20" s="155"/>
      <c r="DE20" s="155"/>
      <c r="DF20" s="155"/>
      <c r="DG20" s="155"/>
      <c r="DH20" s="155"/>
      <c r="DI20" s="155"/>
      <c r="DJ20" s="155"/>
      <c r="DK20" s="155"/>
      <c r="DL20" s="155"/>
      <c r="DM20" s="155"/>
      <c r="DN20" s="155"/>
      <c r="DO20" s="155"/>
      <c r="DP20" s="155"/>
      <c r="DQ20" s="155"/>
      <c r="DR20" s="155"/>
      <c r="DS20" s="155"/>
      <c r="DT20" s="155"/>
      <c r="DU20" s="155"/>
      <c r="DV20" s="155"/>
      <c r="DW20" s="155"/>
      <c r="DX20" s="155"/>
      <c r="DY20" s="155"/>
      <c r="DZ20" s="155"/>
      <c r="EA20" s="155"/>
      <c r="EB20" s="155"/>
      <c r="EC20" s="155"/>
      <c r="ED20" s="155"/>
      <c r="EE20" s="155"/>
      <c r="EF20" s="155"/>
      <c r="EG20" s="155"/>
      <c r="EH20" s="155"/>
      <c r="EI20" s="155"/>
      <c r="EJ20" s="155"/>
      <c r="EK20" s="155"/>
      <c r="EL20" s="155"/>
      <c r="EM20" s="155"/>
      <c r="EN20" s="155"/>
      <c r="EO20" s="155"/>
      <c r="EP20" s="155"/>
      <c r="EQ20" s="155"/>
      <c r="ER20" s="155"/>
      <c r="ES20" s="155"/>
      <c r="ET20" s="155"/>
      <c r="EU20" s="155"/>
      <c r="EV20" s="155"/>
      <c r="EW20" s="155"/>
      <c r="EX20" s="155"/>
      <c r="EY20" s="155"/>
      <c r="EZ20" s="155"/>
      <c r="FA20" s="155"/>
      <c r="FB20" s="155"/>
      <c r="FC20" s="155"/>
      <c r="FD20" s="155"/>
      <c r="FE20" s="155"/>
      <c r="FF20" s="155"/>
      <c r="FG20" s="155"/>
      <c r="FH20" s="155"/>
      <c r="FI20" s="155"/>
      <c r="FJ20" s="155"/>
      <c r="FK20" s="155"/>
      <c r="FL20" s="155"/>
      <c r="FM20" s="155"/>
      <c r="FN20" s="155"/>
      <c r="FO20" s="155"/>
      <c r="FP20" s="155"/>
      <c r="FQ20" s="155"/>
      <c r="FR20" s="155"/>
      <c r="FS20" s="155"/>
      <c r="FT20" s="155"/>
      <c r="FU20" s="155"/>
      <c r="FV20" s="155"/>
      <c r="FW20" s="155"/>
      <c r="FX20" s="155"/>
      <c r="FY20" s="155"/>
      <c r="FZ20" s="155"/>
      <c r="GA20" s="155"/>
      <c r="GB20" s="155"/>
      <c r="GC20" s="155"/>
      <c r="GD20" s="155"/>
      <c r="GE20" s="155"/>
      <c r="GF20" s="155"/>
      <c r="GG20" s="155"/>
      <c r="GH20" s="155"/>
      <c r="GI20" s="155"/>
      <c r="GJ20" s="155"/>
      <c r="GK20" s="155"/>
      <c r="GL20" s="155"/>
      <c r="GM20" s="155"/>
      <c r="GN20" s="155"/>
      <c r="GO20" s="155"/>
      <c r="GP20" s="155"/>
      <c r="GQ20" s="155"/>
      <c r="GR20" s="155"/>
      <c r="GS20" s="155"/>
      <c r="GT20" s="155"/>
      <c r="GU20" s="155"/>
      <c r="GV20" s="155"/>
      <c r="GW20" s="155"/>
      <c r="GX20" s="155"/>
      <c r="GY20" s="155"/>
      <c r="GZ20" s="155"/>
      <c r="HA20" s="155"/>
      <c r="HB20" s="155"/>
      <c r="HC20" s="155"/>
      <c r="HD20" s="155"/>
      <c r="HE20" s="155"/>
      <c r="HF20" s="155"/>
      <c r="HG20" s="155"/>
      <c r="HH20" s="155"/>
      <c r="HI20" s="155"/>
      <c r="HJ20" s="155"/>
      <c r="HK20" s="155"/>
      <c r="HL20" s="155"/>
      <c r="HM20" s="155"/>
      <c r="HN20" s="155"/>
      <c r="HO20" s="155"/>
      <c r="HP20" s="155"/>
      <c r="HQ20" s="155"/>
      <c r="HR20" s="155"/>
      <c r="HS20" s="155"/>
      <c r="HT20" s="155"/>
      <c r="HU20" s="155"/>
      <c r="HV20" s="155"/>
      <c r="HW20" s="155"/>
      <c r="HX20" s="155"/>
      <c r="HY20" s="155"/>
      <c r="HZ20" s="155"/>
      <c r="IA20" s="155"/>
      <c r="IB20" s="155"/>
      <c r="IC20" s="155"/>
      <c r="ID20" s="155"/>
      <c r="IE20" s="155"/>
      <c r="IF20" s="155"/>
      <c r="IG20" s="155"/>
    </row>
    <row r="21" s="154" customFormat="1" ht="25" customHeight="1" spans="1:241">
      <c r="A21" s="163" t="s">
        <v>1667</v>
      </c>
      <c r="B21" s="162"/>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5"/>
      <c r="CB21" s="155"/>
      <c r="CC21" s="155"/>
      <c r="CD21" s="155"/>
      <c r="CE21" s="155"/>
      <c r="CF21" s="155"/>
      <c r="CG21" s="155"/>
      <c r="CH21" s="155"/>
      <c r="CI21" s="155"/>
      <c r="CJ21" s="155"/>
      <c r="CK21" s="155"/>
      <c r="CL21" s="155"/>
      <c r="CM21" s="155"/>
      <c r="CN21" s="155"/>
      <c r="CO21" s="155"/>
      <c r="CP21" s="155"/>
      <c r="CQ21" s="155"/>
      <c r="CR21" s="155"/>
      <c r="CS21" s="155"/>
      <c r="CT21" s="155"/>
      <c r="CU21" s="155"/>
      <c r="CV21" s="155"/>
      <c r="CW21" s="155"/>
      <c r="CX21" s="155"/>
      <c r="CY21" s="155"/>
      <c r="CZ21" s="155"/>
      <c r="DA21" s="155"/>
      <c r="DB21" s="155"/>
      <c r="DC21" s="155"/>
      <c r="DD21" s="155"/>
      <c r="DE21" s="155"/>
      <c r="DF21" s="155"/>
      <c r="DG21" s="155"/>
      <c r="DH21" s="155"/>
      <c r="DI21" s="155"/>
      <c r="DJ21" s="155"/>
      <c r="DK21" s="155"/>
      <c r="DL21" s="155"/>
      <c r="DM21" s="155"/>
      <c r="DN21" s="155"/>
      <c r="DO21" s="155"/>
      <c r="DP21" s="155"/>
      <c r="DQ21" s="155"/>
      <c r="DR21" s="155"/>
      <c r="DS21" s="155"/>
      <c r="DT21" s="155"/>
      <c r="DU21" s="155"/>
      <c r="DV21" s="155"/>
      <c r="DW21" s="155"/>
      <c r="DX21" s="155"/>
      <c r="DY21" s="155"/>
      <c r="DZ21" s="155"/>
      <c r="EA21" s="155"/>
      <c r="EB21" s="155"/>
      <c r="EC21" s="155"/>
      <c r="ED21" s="155"/>
      <c r="EE21" s="155"/>
      <c r="EF21" s="155"/>
      <c r="EG21" s="155"/>
      <c r="EH21" s="155"/>
      <c r="EI21" s="155"/>
      <c r="EJ21" s="155"/>
      <c r="EK21" s="155"/>
      <c r="EL21" s="155"/>
      <c r="EM21" s="155"/>
      <c r="EN21" s="155"/>
      <c r="EO21" s="155"/>
      <c r="EP21" s="155"/>
      <c r="EQ21" s="155"/>
      <c r="ER21" s="155"/>
      <c r="ES21" s="155"/>
      <c r="ET21" s="155"/>
      <c r="EU21" s="155"/>
      <c r="EV21" s="155"/>
      <c r="EW21" s="155"/>
      <c r="EX21" s="155"/>
      <c r="EY21" s="155"/>
      <c r="EZ21" s="155"/>
      <c r="FA21" s="155"/>
      <c r="FB21" s="155"/>
      <c r="FC21" s="155"/>
      <c r="FD21" s="155"/>
      <c r="FE21" s="155"/>
      <c r="FF21" s="155"/>
      <c r="FG21" s="155"/>
      <c r="FH21" s="155"/>
      <c r="FI21" s="155"/>
      <c r="FJ21" s="155"/>
      <c r="FK21" s="155"/>
      <c r="FL21" s="155"/>
      <c r="FM21" s="155"/>
      <c r="FN21" s="155"/>
      <c r="FO21" s="155"/>
      <c r="FP21" s="155"/>
      <c r="FQ21" s="155"/>
      <c r="FR21" s="155"/>
      <c r="FS21" s="155"/>
      <c r="FT21" s="155"/>
      <c r="FU21" s="155"/>
      <c r="FV21" s="155"/>
      <c r="FW21" s="155"/>
      <c r="FX21" s="155"/>
      <c r="FY21" s="155"/>
      <c r="FZ21" s="155"/>
      <c r="GA21" s="155"/>
      <c r="GB21" s="155"/>
      <c r="GC21" s="155"/>
      <c r="GD21" s="155"/>
      <c r="GE21" s="155"/>
      <c r="GF21" s="155"/>
      <c r="GG21" s="155"/>
      <c r="GH21" s="155"/>
      <c r="GI21" s="155"/>
      <c r="GJ21" s="155"/>
      <c r="GK21" s="155"/>
      <c r="GL21" s="155"/>
      <c r="GM21" s="155"/>
      <c r="GN21" s="155"/>
      <c r="GO21" s="155"/>
      <c r="GP21" s="155"/>
      <c r="GQ21" s="155"/>
      <c r="GR21" s="155"/>
      <c r="GS21" s="155"/>
      <c r="GT21" s="155"/>
      <c r="GU21" s="155"/>
      <c r="GV21" s="155"/>
      <c r="GW21" s="155"/>
      <c r="GX21" s="155"/>
      <c r="GY21" s="155"/>
      <c r="GZ21" s="155"/>
      <c r="HA21" s="155"/>
      <c r="HB21" s="155"/>
      <c r="HC21" s="155"/>
      <c r="HD21" s="155"/>
      <c r="HE21" s="155"/>
      <c r="HF21" s="155"/>
      <c r="HG21" s="155"/>
      <c r="HH21" s="155"/>
      <c r="HI21" s="155"/>
      <c r="HJ21" s="155"/>
      <c r="HK21" s="155"/>
      <c r="HL21" s="155"/>
      <c r="HM21" s="155"/>
      <c r="HN21" s="155"/>
      <c r="HO21" s="155"/>
      <c r="HP21" s="155"/>
      <c r="HQ21" s="155"/>
      <c r="HR21" s="155"/>
      <c r="HS21" s="155"/>
      <c r="HT21" s="155"/>
      <c r="HU21" s="155"/>
      <c r="HV21" s="155"/>
      <c r="HW21" s="155"/>
      <c r="HX21" s="155"/>
      <c r="HY21" s="155"/>
      <c r="HZ21" s="155"/>
      <c r="IA21" s="155"/>
      <c r="IB21" s="155"/>
      <c r="IC21" s="155"/>
      <c r="ID21" s="155"/>
      <c r="IE21" s="155"/>
      <c r="IF21" s="155"/>
      <c r="IG21" s="155"/>
    </row>
    <row r="22" s="154" customFormat="1" ht="25" customHeight="1" spans="1:241">
      <c r="A22" s="153" t="s">
        <v>1799</v>
      </c>
      <c r="B22" s="153"/>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5"/>
      <c r="CN22" s="155"/>
      <c r="CO22" s="155"/>
      <c r="CP22" s="155"/>
      <c r="CQ22" s="155"/>
      <c r="CR22" s="155"/>
      <c r="CS22" s="155"/>
      <c r="CT22" s="155"/>
      <c r="CU22" s="155"/>
      <c r="CV22" s="155"/>
      <c r="CW22" s="155"/>
      <c r="CX22" s="155"/>
      <c r="CY22" s="155"/>
      <c r="CZ22" s="155"/>
      <c r="DA22" s="155"/>
      <c r="DB22" s="155"/>
      <c r="DC22" s="155"/>
      <c r="DD22" s="155"/>
      <c r="DE22" s="155"/>
      <c r="DF22" s="155"/>
      <c r="DG22" s="155"/>
      <c r="DH22" s="155"/>
      <c r="DI22" s="155"/>
      <c r="DJ22" s="155"/>
      <c r="DK22" s="155"/>
      <c r="DL22" s="155"/>
      <c r="DM22" s="155"/>
      <c r="DN22" s="155"/>
      <c r="DO22" s="155"/>
      <c r="DP22" s="155"/>
      <c r="DQ22" s="155"/>
      <c r="DR22" s="155"/>
      <c r="DS22" s="155"/>
      <c r="DT22" s="155"/>
      <c r="DU22" s="155"/>
      <c r="DV22" s="155"/>
      <c r="DW22" s="155"/>
      <c r="DX22" s="155"/>
      <c r="DY22" s="155"/>
      <c r="DZ22" s="155"/>
      <c r="EA22" s="155"/>
      <c r="EB22" s="155"/>
      <c r="EC22" s="155"/>
      <c r="ED22" s="155"/>
      <c r="EE22" s="155"/>
      <c r="EF22" s="155"/>
      <c r="EG22" s="155"/>
      <c r="EH22" s="155"/>
      <c r="EI22" s="155"/>
      <c r="EJ22" s="155"/>
      <c r="EK22" s="155"/>
      <c r="EL22" s="155"/>
      <c r="EM22" s="155"/>
      <c r="EN22" s="155"/>
      <c r="EO22" s="155"/>
      <c r="EP22" s="155"/>
      <c r="EQ22" s="155"/>
      <c r="ER22" s="155"/>
      <c r="ES22" s="155"/>
      <c r="ET22" s="155"/>
      <c r="EU22" s="155"/>
      <c r="EV22" s="155"/>
      <c r="EW22" s="155"/>
      <c r="EX22" s="155"/>
      <c r="EY22" s="155"/>
      <c r="EZ22" s="155"/>
      <c r="FA22" s="155"/>
      <c r="FB22" s="155"/>
      <c r="FC22" s="155"/>
      <c r="FD22" s="155"/>
      <c r="FE22" s="155"/>
      <c r="FF22" s="155"/>
      <c r="FG22" s="155"/>
      <c r="FH22" s="155"/>
      <c r="FI22" s="155"/>
      <c r="FJ22" s="155"/>
      <c r="FK22" s="155"/>
      <c r="FL22" s="155"/>
      <c r="FM22" s="155"/>
      <c r="FN22" s="155"/>
      <c r="FO22" s="155"/>
      <c r="FP22" s="155"/>
      <c r="FQ22" s="155"/>
      <c r="FR22" s="155"/>
      <c r="FS22" s="155"/>
      <c r="FT22" s="155"/>
      <c r="FU22" s="155"/>
      <c r="FV22" s="155"/>
      <c r="FW22" s="155"/>
      <c r="FX22" s="155"/>
      <c r="FY22" s="155"/>
      <c r="FZ22" s="155"/>
      <c r="GA22" s="155"/>
      <c r="GB22" s="155"/>
      <c r="GC22" s="155"/>
      <c r="GD22" s="155"/>
      <c r="GE22" s="155"/>
      <c r="GF22" s="155"/>
      <c r="GG22" s="155"/>
      <c r="GH22" s="155"/>
      <c r="GI22" s="155"/>
      <c r="GJ22" s="155"/>
      <c r="GK22" s="155"/>
      <c r="GL22" s="155"/>
      <c r="GM22" s="155"/>
      <c r="GN22" s="155"/>
      <c r="GO22" s="155"/>
      <c r="GP22" s="155"/>
      <c r="GQ22" s="155"/>
      <c r="GR22" s="155"/>
      <c r="GS22" s="155"/>
      <c r="GT22" s="155"/>
      <c r="GU22" s="155"/>
      <c r="GV22" s="155"/>
      <c r="GW22" s="155"/>
      <c r="GX22" s="155"/>
      <c r="GY22" s="155"/>
      <c r="GZ22" s="155"/>
      <c r="HA22" s="155"/>
      <c r="HB22" s="155"/>
      <c r="HC22" s="155"/>
      <c r="HD22" s="155"/>
      <c r="HE22" s="155"/>
      <c r="HF22" s="155"/>
      <c r="HG22" s="155"/>
      <c r="HH22" s="155"/>
      <c r="HI22" s="155"/>
      <c r="HJ22" s="155"/>
      <c r="HK22" s="155"/>
      <c r="HL22" s="155"/>
      <c r="HM22" s="155"/>
      <c r="HN22" s="155"/>
      <c r="HO22" s="155"/>
      <c r="HP22" s="155"/>
      <c r="HQ22" s="155"/>
      <c r="HR22" s="155"/>
      <c r="HS22" s="155"/>
      <c r="HT22" s="155"/>
      <c r="HU22" s="155"/>
      <c r="HV22" s="155"/>
      <c r="HW22" s="155"/>
      <c r="HX22" s="155"/>
      <c r="HY22" s="155"/>
      <c r="HZ22" s="155"/>
      <c r="IA22" s="155"/>
      <c r="IB22" s="155"/>
      <c r="IC22" s="155"/>
      <c r="ID22" s="155"/>
      <c r="IE22" s="155"/>
      <c r="IF22" s="155"/>
      <c r="IG22" s="155"/>
    </row>
  </sheetData>
  <mergeCells count="2">
    <mergeCell ref="A1:B1"/>
    <mergeCell ref="A22:B22"/>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view="pageBreakPreview" zoomScale="60" zoomScaleNormal="100" workbookViewId="0">
      <selection activeCell="A1" sqref="A1:F1"/>
    </sheetView>
  </sheetViews>
  <sheetFormatPr defaultColWidth="12.0916666666667" defaultRowHeight="15.65" customHeight="1" outlineLevelCol="4"/>
  <cols>
    <col min="1" max="1" width="8.725" style="64" customWidth="1"/>
    <col min="2" max="2" width="19" style="64" customWidth="1"/>
    <col min="3" max="3" width="17.3666666666667" style="64" customWidth="1"/>
    <col min="4" max="4" width="14.6333333333333" style="64" customWidth="1"/>
    <col min="5" max="5" width="21.2666666666667" style="64" customWidth="1"/>
    <col min="6" max="16384" width="12.0916666666667" style="64"/>
  </cols>
  <sheetData>
    <row r="1" ht="42.75" customHeight="1" spans="1:5">
      <c r="A1" s="139" t="s">
        <v>1800</v>
      </c>
      <c r="B1" s="139"/>
      <c r="C1" s="139"/>
      <c r="D1" s="139"/>
      <c r="E1" s="139"/>
    </row>
    <row r="2" customHeight="1" spans="1:5">
      <c r="A2" s="140"/>
      <c r="B2" s="141"/>
      <c r="C2" s="141"/>
      <c r="D2" s="142"/>
      <c r="E2" s="143" t="s">
        <v>705</v>
      </c>
    </row>
    <row r="3" customHeight="1" spans="1:5">
      <c r="A3" s="144" t="s">
        <v>1801</v>
      </c>
      <c r="B3" s="145" t="s">
        <v>1802</v>
      </c>
      <c r="C3" s="145" t="s">
        <v>1803</v>
      </c>
      <c r="D3" s="145" t="s">
        <v>1804</v>
      </c>
      <c r="E3" s="145" t="s">
        <v>1805</v>
      </c>
    </row>
    <row r="4" customHeight="1" spans="1:5">
      <c r="A4" s="146" t="s">
        <v>1806</v>
      </c>
      <c r="B4" s="147"/>
      <c r="C4" s="148"/>
      <c r="D4" s="148"/>
      <c r="E4" s="148"/>
    </row>
    <row r="5" customHeight="1" spans="1:5">
      <c r="A5" s="146"/>
      <c r="B5" s="147"/>
      <c r="C5" s="148"/>
      <c r="D5" s="148"/>
      <c r="E5" s="148"/>
    </row>
    <row r="6" customHeight="1" spans="1:5">
      <c r="A6" s="146"/>
      <c r="B6" s="147"/>
      <c r="C6" s="148"/>
      <c r="D6" s="148"/>
      <c r="E6" s="148"/>
    </row>
    <row r="7" customHeight="1" spans="1:5">
      <c r="A7" s="146"/>
      <c r="B7" s="147"/>
      <c r="C7" s="149"/>
      <c r="D7" s="148"/>
      <c r="E7" s="148"/>
    </row>
    <row r="8" customHeight="1" spans="1:5">
      <c r="A8" s="150"/>
      <c r="B8" s="147"/>
      <c r="C8" s="148"/>
      <c r="D8" s="148"/>
      <c r="E8" s="148"/>
    </row>
    <row r="9" customHeight="1" spans="1:5">
      <c r="A9" s="146"/>
      <c r="B9" s="147"/>
      <c r="C9" s="148"/>
      <c r="D9" s="148"/>
      <c r="E9" s="148"/>
    </row>
    <row r="10" customHeight="1" spans="1:5">
      <c r="A10" s="146"/>
      <c r="B10" s="147"/>
      <c r="C10" s="148"/>
      <c r="D10" s="148"/>
      <c r="E10" s="148"/>
    </row>
    <row r="11" customHeight="1" spans="1:5">
      <c r="A11" s="146"/>
      <c r="B11" s="147"/>
      <c r="C11" s="148"/>
      <c r="D11" s="148"/>
      <c r="E11" s="148"/>
    </row>
    <row r="12" customHeight="1" spans="1:5">
      <c r="A12" s="146"/>
      <c r="B12" s="147"/>
      <c r="C12" s="148"/>
      <c r="D12" s="148"/>
      <c r="E12" s="148"/>
    </row>
    <row r="13" customHeight="1" spans="1:5">
      <c r="A13" s="146"/>
      <c r="B13" s="147"/>
      <c r="C13" s="148"/>
      <c r="D13" s="148"/>
      <c r="E13" s="148"/>
    </row>
    <row r="14" customHeight="1" spans="1:5">
      <c r="A14" s="146"/>
      <c r="B14" s="147"/>
      <c r="C14" s="148"/>
      <c r="D14" s="148"/>
      <c r="E14" s="148"/>
    </row>
    <row r="15" customHeight="1" spans="1:5">
      <c r="A15" s="146"/>
      <c r="B15" s="147"/>
      <c r="C15" s="148"/>
      <c r="D15" s="148"/>
      <c r="E15" s="148"/>
    </row>
    <row r="16" customHeight="1" spans="1:5">
      <c r="A16" s="146"/>
      <c r="B16" s="147"/>
      <c r="C16" s="148"/>
      <c r="D16" s="148"/>
      <c r="E16" s="148"/>
    </row>
    <row r="17" customHeight="1" spans="1:5">
      <c r="A17" s="144" t="s">
        <v>1807</v>
      </c>
      <c r="B17" s="151"/>
      <c r="C17" s="148">
        <f>SUM(C4:C16)</f>
        <v>0</v>
      </c>
      <c r="D17" s="148">
        <f>SUM(D4:D16)</f>
        <v>0</v>
      </c>
      <c r="E17" s="152">
        <f>SUM(B17:D17)</f>
        <v>0</v>
      </c>
    </row>
    <row r="18" customHeight="1" spans="1:5">
      <c r="A18" s="153" t="s">
        <v>1799</v>
      </c>
      <c r="B18" s="153"/>
      <c r="C18" s="153"/>
      <c r="D18" s="153"/>
      <c r="E18" s="153"/>
    </row>
  </sheetData>
  <mergeCells count="2">
    <mergeCell ref="A1:E1"/>
    <mergeCell ref="A18:E1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3"/>
  <sheetViews>
    <sheetView view="pageBreakPreview" zoomScale="50" zoomScaleNormal="100" workbookViewId="0">
      <selection activeCell="A1" sqref="$A1:$XFD1048576"/>
    </sheetView>
  </sheetViews>
  <sheetFormatPr defaultColWidth="12.1833333333333" defaultRowHeight="17" customHeight="1" outlineLevelCol="3"/>
  <cols>
    <col min="1" max="1" width="54.3666666666667" style="64" customWidth="1"/>
    <col min="2" max="2" width="19.5416666666667" style="64" customWidth="1"/>
    <col min="3" max="3" width="54.3666666666667" style="64" customWidth="1"/>
    <col min="4" max="4" width="19.5416666666667" style="64" customWidth="1"/>
    <col min="5" max="256" width="12.1833333333333" style="64" customWidth="1"/>
    <col min="257" max="16384" width="12.1833333333333" style="64"/>
  </cols>
  <sheetData>
    <row r="1" ht="34" customHeight="1" spans="1:4">
      <c r="A1" s="91" t="s">
        <v>1808</v>
      </c>
      <c r="B1" s="91"/>
      <c r="C1" s="91"/>
      <c r="D1" s="91"/>
    </row>
    <row r="2" customHeight="1" spans="1:4">
      <c r="A2" s="92" t="s">
        <v>705</v>
      </c>
      <c r="B2" s="92"/>
      <c r="C2" s="92"/>
      <c r="D2" s="92"/>
    </row>
    <row r="3" customHeight="1" spans="1:4">
      <c r="A3" s="93" t="s">
        <v>1809</v>
      </c>
      <c r="B3" s="93" t="s">
        <v>1810</v>
      </c>
      <c r="C3" s="93" t="s">
        <v>1809</v>
      </c>
      <c r="D3" s="93" t="s">
        <v>1810</v>
      </c>
    </row>
    <row r="4" customHeight="1" spans="1:4">
      <c r="A4" s="99" t="s">
        <v>37</v>
      </c>
      <c r="B4" s="96">
        <f>'[1]L01'!C5</f>
        <v>53573</v>
      </c>
      <c r="C4" s="99" t="s">
        <v>706</v>
      </c>
      <c r="D4" s="96">
        <f>'[1]L02'!C5</f>
        <v>289885</v>
      </c>
    </row>
    <row r="5" customHeight="1" spans="1:4">
      <c r="A5" s="99" t="s">
        <v>1811</v>
      </c>
      <c r="B5" s="100">
        <f>SUM(B6,B13,B52)</f>
        <v>224725</v>
      </c>
      <c r="C5" s="99" t="s">
        <v>1812</v>
      </c>
      <c r="D5" s="96">
        <f>SUM(D6,D13,D52)</f>
        <v>0</v>
      </c>
    </row>
    <row r="6" customHeight="1" spans="1:4">
      <c r="A6" s="132" t="s">
        <v>1813</v>
      </c>
      <c r="B6" s="96">
        <f>SUM(B7:B12)</f>
        <v>4487</v>
      </c>
      <c r="C6" s="135" t="s">
        <v>1814</v>
      </c>
      <c r="D6" s="96">
        <f>SUM(D7:D12)</f>
        <v>0</v>
      </c>
    </row>
    <row r="7" customHeight="1" spans="1:4">
      <c r="A7" s="97" t="s">
        <v>1815</v>
      </c>
      <c r="B7" s="136">
        <v>443</v>
      </c>
      <c r="C7" s="97" t="s">
        <v>1816</v>
      </c>
      <c r="D7" s="96">
        <v>0</v>
      </c>
    </row>
    <row r="8" customHeight="1" spans="1:4">
      <c r="A8" s="101" t="s">
        <v>1817</v>
      </c>
      <c r="B8" s="96">
        <v>640</v>
      </c>
      <c r="C8" s="129" t="s">
        <v>1818</v>
      </c>
      <c r="D8" s="96">
        <v>0</v>
      </c>
    </row>
    <row r="9" customHeight="1" spans="1:4">
      <c r="A9" s="97" t="s">
        <v>1819</v>
      </c>
      <c r="B9" s="103">
        <v>1479</v>
      </c>
      <c r="C9" s="97" t="s">
        <v>1820</v>
      </c>
      <c r="D9" s="96">
        <v>0</v>
      </c>
    </row>
    <row r="10" customHeight="1" spans="1:4">
      <c r="A10" s="97" t="s">
        <v>1821</v>
      </c>
      <c r="B10" s="96">
        <v>5</v>
      </c>
      <c r="C10" s="97" t="s">
        <v>1822</v>
      </c>
      <c r="D10" s="96">
        <v>0</v>
      </c>
    </row>
    <row r="11" customHeight="1" spans="1:4">
      <c r="A11" s="97" t="s">
        <v>1823</v>
      </c>
      <c r="B11" s="96">
        <v>892</v>
      </c>
      <c r="C11" s="97" t="s">
        <v>1824</v>
      </c>
      <c r="D11" s="96">
        <v>0</v>
      </c>
    </row>
    <row r="12" customHeight="1" spans="1:4">
      <c r="A12" s="97" t="s">
        <v>1825</v>
      </c>
      <c r="B12" s="96">
        <v>1028</v>
      </c>
      <c r="C12" s="97" t="s">
        <v>1826</v>
      </c>
      <c r="D12" s="96">
        <v>0</v>
      </c>
    </row>
    <row r="13" customHeight="1" spans="1:4">
      <c r="A13" s="99" t="s">
        <v>1827</v>
      </c>
      <c r="B13" s="96">
        <f>SUM(B14:B51)</f>
        <v>190414</v>
      </c>
      <c r="C13" s="99" t="s">
        <v>1828</v>
      </c>
      <c r="D13" s="96">
        <f>SUM(D14:D51)</f>
        <v>0</v>
      </c>
    </row>
    <row r="14" customHeight="1" spans="1:4">
      <c r="A14" s="97" t="s">
        <v>1829</v>
      </c>
      <c r="B14" s="96">
        <v>0</v>
      </c>
      <c r="C14" s="97" t="s">
        <v>1830</v>
      </c>
      <c r="D14" s="96">
        <v>0</v>
      </c>
    </row>
    <row r="15" customHeight="1" spans="1:4">
      <c r="A15" s="97" t="s">
        <v>1831</v>
      </c>
      <c r="B15" s="96">
        <v>45169</v>
      </c>
      <c r="C15" s="97" t="s">
        <v>1832</v>
      </c>
      <c r="D15" s="96">
        <v>0</v>
      </c>
    </row>
    <row r="16" customHeight="1" spans="1:4">
      <c r="A16" s="97" t="s">
        <v>1833</v>
      </c>
      <c r="B16" s="96">
        <v>15150</v>
      </c>
      <c r="C16" s="97" t="s">
        <v>1834</v>
      </c>
      <c r="D16" s="96">
        <v>0</v>
      </c>
    </row>
    <row r="17" customHeight="1" spans="1:4">
      <c r="A17" s="97" t="s">
        <v>1835</v>
      </c>
      <c r="B17" s="96">
        <v>11732</v>
      </c>
      <c r="C17" s="97" t="s">
        <v>1836</v>
      </c>
      <c r="D17" s="96">
        <v>0</v>
      </c>
    </row>
    <row r="18" customHeight="1" spans="1:4">
      <c r="A18" s="97" t="s">
        <v>1837</v>
      </c>
      <c r="B18" s="96">
        <v>0</v>
      </c>
      <c r="C18" s="97" t="s">
        <v>1838</v>
      </c>
      <c r="D18" s="96">
        <v>0</v>
      </c>
    </row>
    <row r="19" customHeight="1" spans="1:4">
      <c r="A19" s="97" t="s">
        <v>1839</v>
      </c>
      <c r="B19" s="96">
        <v>38</v>
      </c>
      <c r="C19" s="97" t="s">
        <v>1840</v>
      </c>
      <c r="D19" s="96">
        <v>0</v>
      </c>
    </row>
    <row r="20" customHeight="1" spans="1:4">
      <c r="A20" s="97" t="s">
        <v>1841</v>
      </c>
      <c r="B20" s="96">
        <v>3170</v>
      </c>
      <c r="C20" s="97" t="s">
        <v>1842</v>
      </c>
      <c r="D20" s="96">
        <v>0</v>
      </c>
    </row>
    <row r="21" customHeight="1" spans="1:4">
      <c r="A21" s="97" t="s">
        <v>1843</v>
      </c>
      <c r="B21" s="96">
        <v>8565</v>
      </c>
      <c r="C21" s="97" t="s">
        <v>1844</v>
      </c>
      <c r="D21" s="96">
        <v>0</v>
      </c>
    </row>
    <row r="22" customHeight="1" spans="1:4">
      <c r="A22" s="97" t="s">
        <v>1845</v>
      </c>
      <c r="B22" s="96">
        <v>8071</v>
      </c>
      <c r="C22" s="97" t="s">
        <v>1846</v>
      </c>
      <c r="D22" s="96">
        <v>0</v>
      </c>
    </row>
    <row r="23" customHeight="1" spans="1:4">
      <c r="A23" s="97" t="s">
        <v>1847</v>
      </c>
      <c r="B23" s="96">
        <v>180</v>
      </c>
      <c r="C23" s="97" t="s">
        <v>1848</v>
      </c>
      <c r="D23" s="96">
        <v>0</v>
      </c>
    </row>
    <row r="24" customHeight="1" spans="1:4">
      <c r="A24" s="97" t="s">
        <v>1849</v>
      </c>
      <c r="B24" s="96">
        <v>9372</v>
      </c>
      <c r="C24" s="97" t="s">
        <v>1850</v>
      </c>
      <c r="D24" s="96">
        <v>0</v>
      </c>
    </row>
    <row r="25" customHeight="1" spans="1:4">
      <c r="A25" s="97" t="s">
        <v>1851</v>
      </c>
      <c r="B25" s="96">
        <v>0</v>
      </c>
      <c r="C25" s="97" t="s">
        <v>1852</v>
      </c>
      <c r="D25" s="96">
        <v>0</v>
      </c>
    </row>
    <row r="26" customHeight="1" spans="1:4">
      <c r="A26" s="97" t="s">
        <v>1853</v>
      </c>
      <c r="B26" s="96">
        <v>11251</v>
      </c>
      <c r="C26" s="97" t="s">
        <v>1854</v>
      </c>
      <c r="D26" s="96">
        <v>0</v>
      </c>
    </row>
    <row r="27" customHeight="1" spans="1:4">
      <c r="A27" s="97" t="s">
        <v>1855</v>
      </c>
      <c r="B27" s="96">
        <v>0</v>
      </c>
      <c r="C27" s="97" t="s">
        <v>1856</v>
      </c>
      <c r="D27" s="96">
        <v>0</v>
      </c>
    </row>
    <row r="28" customHeight="1" spans="1:4">
      <c r="A28" s="97" t="s">
        <v>1857</v>
      </c>
      <c r="B28" s="96">
        <v>0</v>
      </c>
      <c r="C28" s="97" t="s">
        <v>1858</v>
      </c>
      <c r="D28" s="96">
        <v>0</v>
      </c>
    </row>
    <row r="29" customHeight="1" spans="1:4">
      <c r="A29" s="97" t="s">
        <v>1859</v>
      </c>
      <c r="B29" s="96">
        <v>0</v>
      </c>
      <c r="C29" s="97" t="s">
        <v>1860</v>
      </c>
      <c r="D29" s="96">
        <v>0</v>
      </c>
    </row>
    <row r="30" customHeight="1" spans="1:4">
      <c r="A30" s="97" t="s">
        <v>1861</v>
      </c>
      <c r="B30" s="96">
        <v>954</v>
      </c>
      <c r="C30" s="97" t="s">
        <v>1862</v>
      </c>
      <c r="D30" s="96">
        <v>0</v>
      </c>
    </row>
    <row r="31" customHeight="1" spans="1:4">
      <c r="A31" s="97" t="s">
        <v>1863</v>
      </c>
      <c r="B31" s="96">
        <v>11542</v>
      </c>
      <c r="C31" s="97" t="s">
        <v>1864</v>
      </c>
      <c r="D31" s="96">
        <v>0</v>
      </c>
    </row>
    <row r="32" customHeight="1" spans="1:4">
      <c r="A32" s="97" t="s">
        <v>1865</v>
      </c>
      <c r="B32" s="96">
        <v>122</v>
      </c>
      <c r="C32" s="97" t="s">
        <v>1866</v>
      </c>
      <c r="D32" s="96">
        <v>0</v>
      </c>
    </row>
    <row r="33" customHeight="1" spans="1:4">
      <c r="A33" s="97" t="s">
        <v>1867</v>
      </c>
      <c r="B33" s="96">
        <v>1083</v>
      </c>
      <c r="C33" s="97" t="s">
        <v>1868</v>
      </c>
      <c r="D33" s="96">
        <v>0</v>
      </c>
    </row>
    <row r="34" customHeight="1" spans="1:4">
      <c r="A34" s="97" t="s">
        <v>1869</v>
      </c>
      <c r="B34" s="96">
        <v>14037</v>
      </c>
      <c r="C34" s="97" t="s">
        <v>1870</v>
      </c>
      <c r="D34" s="96">
        <v>0</v>
      </c>
    </row>
    <row r="35" customHeight="1" spans="1:4">
      <c r="A35" s="97" t="s">
        <v>1871</v>
      </c>
      <c r="B35" s="96">
        <v>16900</v>
      </c>
      <c r="C35" s="97" t="s">
        <v>1872</v>
      </c>
      <c r="D35" s="96">
        <v>0</v>
      </c>
    </row>
    <row r="36" customHeight="1" spans="1:4">
      <c r="A36" s="97" t="s">
        <v>1873</v>
      </c>
      <c r="B36" s="96">
        <v>341</v>
      </c>
      <c r="C36" s="97" t="s">
        <v>1874</v>
      </c>
      <c r="D36" s="96">
        <v>0</v>
      </c>
    </row>
    <row r="37" customHeight="1" spans="1:4">
      <c r="A37" s="97" t="s">
        <v>1875</v>
      </c>
      <c r="B37" s="96">
        <v>0</v>
      </c>
      <c r="C37" s="97" t="s">
        <v>1876</v>
      </c>
      <c r="D37" s="96">
        <v>0</v>
      </c>
    </row>
    <row r="38" customHeight="1" spans="1:4">
      <c r="A38" s="97" t="s">
        <v>1877</v>
      </c>
      <c r="B38" s="96">
        <v>15828</v>
      </c>
      <c r="C38" s="97" t="s">
        <v>1878</v>
      </c>
      <c r="D38" s="96">
        <v>0</v>
      </c>
    </row>
    <row r="39" customHeight="1" spans="1:4">
      <c r="A39" s="97" t="s">
        <v>1879</v>
      </c>
      <c r="B39" s="96">
        <v>1565</v>
      </c>
      <c r="C39" s="97" t="s">
        <v>1880</v>
      </c>
      <c r="D39" s="100">
        <v>0</v>
      </c>
    </row>
    <row r="40" customHeight="1" spans="1:4">
      <c r="A40" s="97" t="s">
        <v>1881</v>
      </c>
      <c r="B40" s="96">
        <v>0</v>
      </c>
      <c r="C40" s="101" t="s">
        <v>1882</v>
      </c>
      <c r="D40" s="96">
        <v>0</v>
      </c>
    </row>
    <row r="41" customHeight="1" spans="1:4">
      <c r="A41" s="97" t="s">
        <v>1883</v>
      </c>
      <c r="B41" s="96">
        <v>0</v>
      </c>
      <c r="C41" s="97" t="s">
        <v>1884</v>
      </c>
      <c r="D41" s="103">
        <v>0</v>
      </c>
    </row>
    <row r="42" customHeight="1" spans="1:4">
      <c r="A42" s="97" t="s">
        <v>1885</v>
      </c>
      <c r="B42" s="96">
        <v>0</v>
      </c>
      <c r="C42" s="97" t="s">
        <v>1886</v>
      </c>
      <c r="D42" s="96">
        <v>0</v>
      </c>
    </row>
    <row r="43" customHeight="1" spans="1:4">
      <c r="A43" s="97" t="s">
        <v>1887</v>
      </c>
      <c r="B43" s="96">
        <v>0</v>
      </c>
      <c r="C43" s="97" t="s">
        <v>1888</v>
      </c>
      <c r="D43" s="96">
        <v>0</v>
      </c>
    </row>
    <row r="44" customHeight="1" spans="1:4">
      <c r="A44" s="97" t="s">
        <v>1889</v>
      </c>
      <c r="B44" s="96">
        <v>1499</v>
      </c>
      <c r="C44" s="97" t="s">
        <v>1890</v>
      </c>
      <c r="D44" s="96">
        <v>0</v>
      </c>
    </row>
    <row r="45" customHeight="1" spans="1:4">
      <c r="A45" s="97" t="s">
        <v>1891</v>
      </c>
      <c r="B45" s="96">
        <v>128</v>
      </c>
      <c r="C45" s="97" t="s">
        <v>1892</v>
      </c>
      <c r="D45" s="96">
        <v>0</v>
      </c>
    </row>
    <row r="46" customHeight="1" spans="1:4">
      <c r="A46" s="97" t="s">
        <v>1893</v>
      </c>
      <c r="B46" s="96">
        <v>137</v>
      </c>
      <c r="C46" s="97" t="s">
        <v>1894</v>
      </c>
      <c r="D46" s="96">
        <v>0</v>
      </c>
    </row>
    <row r="47" customHeight="1" spans="1:4">
      <c r="A47" s="97" t="s">
        <v>1895</v>
      </c>
      <c r="B47" s="96">
        <v>0</v>
      </c>
      <c r="C47" s="97" t="s">
        <v>1896</v>
      </c>
      <c r="D47" s="96">
        <v>0</v>
      </c>
    </row>
    <row r="48" customHeight="1" spans="1:4">
      <c r="A48" s="97" t="s">
        <v>1897</v>
      </c>
      <c r="B48" s="96">
        <v>367</v>
      </c>
      <c r="C48" s="97" t="s">
        <v>1898</v>
      </c>
      <c r="D48" s="96">
        <v>0</v>
      </c>
    </row>
    <row r="49" customHeight="1" spans="1:4">
      <c r="A49" s="97" t="s">
        <v>1899</v>
      </c>
      <c r="B49" s="96">
        <v>764</v>
      </c>
      <c r="C49" s="97" t="s">
        <v>1900</v>
      </c>
      <c r="D49" s="96">
        <v>0</v>
      </c>
    </row>
    <row r="50" customHeight="1" spans="1:4">
      <c r="A50" s="97" t="s">
        <v>1901</v>
      </c>
      <c r="B50" s="96">
        <v>11171</v>
      </c>
      <c r="C50" s="97" t="s">
        <v>1902</v>
      </c>
      <c r="D50" s="96">
        <v>0</v>
      </c>
    </row>
    <row r="51" customHeight="1" spans="1:4">
      <c r="A51" s="97" t="s">
        <v>1903</v>
      </c>
      <c r="B51" s="96">
        <v>1278</v>
      </c>
      <c r="C51" s="97" t="s">
        <v>1904</v>
      </c>
      <c r="D51" s="96">
        <v>0</v>
      </c>
    </row>
    <row r="52" customHeight="1" spans="1:4">
      <c r="A52" s="99" t="s">
        <v>1905</v>
      </c>
      <c r="B52" s="96">
        <f>SUM(B53:B73)</f>
        <v>29824</v>
      </c>
      <c r="C52" s="99" t="s">
        <v>1906</v>
      </c>
      <c r="D52" s="96">
        <f>SUM(D53:D73)</f>
        <v>0</v>
      </c>
    </row>
    <row r="53" customHeight="1" spans="1:4">
      <c r="A53" s="97" t="s">
        <v>1907</v>
      </c>
      <c r="B53" s="96">
        <v>749</v>
      </c>
      <c r="C53" s="97" t="s">
        <v>1907</v>
      </c>
      <c r="D53" s="96">
        <v>0</v>
      </c>
    </row>
    <row r="54" customHeight="1" spans="1:4">
      <c r="A54" s="97" t="s">
        <v>1908</v>
      </c>
      <c r="B54" s="96">
        <v>0</v>
      </c>
      <c r="C54" s="97" t="s">
        <v>1908</v>
      </c>
      <c r="D54" s="96">
        <v>0</v>
      </c>
    </row>
    <row r="55" customHeight="1" spans="1:4">
      <c r="A55" s="97" t="s">
        <v>1909</v>
      </c>
      <c r="B55" s="96">
        <v>10</v>
      </c>
      <c r="C55" s="97" t="s">
        <v>1909</v>
      </c>
      <c r="D55" s="96">
        <v>0</v>
      </c>
    </row>
    <row r="56" customHeight="1" spans="1:4">
      <c r="A56" s="97" t="s">
        <v>1910</v>
      </c>
      <c r="B56" s="96">
        <v>34</v>
      </c>
      <c r="C56" s="97" t="s">
        <v>1910</v>
      </c>
      <c r="D56" s="96">
        <v>0</v>
      </c>
    </row>
    <row r="57" customHeight="1" spans="1:4">
      <c r="A57" s="97" t="s">
        <v>1911</v>
      </c>
      <c r="B57" s="96">
        <v>2452</v>
      </c>
      <c r="C57" s="97" t="s">
        <v>1911</v>
      </c>
      <c r="D57" s="96">
        <v>0</v>
      </c>
    </row>
    <row r="58" customHeight="1" spans="1:4">
      <c r="A58" s="97" t="s">
        <v>1912</v>
      </c>
      <c r="B58" s="96">
        <v>480</v>
      </c>
      <c r="C58" s="97" t="s">
        <v>1912</v>
      </c>
      <c r="D58" s="96">
        <v>0</v>
      </c>
    </row>
    <row r="59" customHeight="1" spans="1:4">
      <c r="A59" s="97" t="s">
        <v>1913</v>
      </c>
      <c r="B59" s="96">
        <v>216</v>
      </c>
      <c r="C59" s="97" t="s">
        <v>1913</v>
      </c>
      <c r="D59" s="96">
        <v>0</v>
      </c>
    </row>
    <row r="60" customHeight="1" spans="1:4">
      <c r="A60" s="97" t="s">
        <v>1914</v>
      </c>
      <c r="B60" s="96">
        <v>2268</v>
      </c>
      <c r="C60" s="97" t="s">
        <v>1914</v>
      </c>
      <c r="D60" s="96">
        <v>0</v>
      </c>
    </row>
    <row r="61" customHeight="1" spans="1:4">
      <c r="A61" s="97" t="s">
        <v>1915</v>
      </c>
      <c r="B61" s="96">
        <v>628</v>
      </c>
      <c r="C61" s="97" t="s">
        <v>1915</v>
      </c>
      <c r="D61" s="96">
        <v>0</v>
      </c>
    </row>
    <row r="62" customHeight="1" spans="1:4">
      <c r="A62" s="97" t="s">
        <v>1916</v>
      </c>
      <c r="B62" s="96">
        <v>10810</v>
      </c>
      <c r="C62" s="97" t="s">
        <v>1916</v>
      </c>
      <c r="D62" s="96">
        <v>0</v>
      </c>
    </row>
    <row r="63" customHeight="1" spans="1:4">
      <c r="A63" s="97" t="s">
        <v>1917</v>
      </c>
      <c r="B63" s="96">
        <v>949</v>
      </c>
      <c r="C63" s="97" t="s">
        <v>1917</v>
      </c>
      <c r="D63" s="96">
        <v>0</v>
      </c>
    </row>
    <row r="64" customHeight="1" spans="1:4">
      <c r="A64" s="97" t="s">
        <v>1918</v>
      </c>
      <c r="B64" s="96">
        <v>5196</v>
      </c>
      <c r="C64" s="97" t="s">
        <v>1918</v>
      </c>
      <c r="D64" s="96">
        <v>0</v>
      </c>
    </row>
    <row r="65" customHeight="1" spans="1:4">
      <c r="A65" s="97" t="s">
        <v>1919</v>
      </c>
      <c r="B65" s="96">
        <v>3692</v>
      </c>
      <c r="C65" s="97" t="s">
        <v>1919</v>
      </c>
      <c r="D65" s="96">
        <v>0</v>
      </c>
    </row>
    <row r="66" customHeight="1" spans="1:4">
      <c r="A66" s="97" t="s">
        <v>1920</v>
      </c>
      <c r="B66" s="96">
        <v>203</v>
      </c>
      <c r="C66" s="97" t="s">
        <v>1920</v>
      </c>
      <c r="D66" s="96">
        <v>0</v>
      </c>
    </row>
    <row r="67" customHeight="1" spans="1:4">
      <c r="A67" s="97" t="s">
        <v>1921</v>
      </c>
      <c r="B67" s="96">
        <v>239</v>
      </c>
      <c r="C67" s="97" t="s">
        <v>1921</v>
      </c>
      <c r="D67" s="96">
        <v>0</v>
      </c>
    </row>
    <row r="68" customHeight="1" spans="1:4">
      <c r="A68" s="97" t="s">
        <v>1922</v>
      </c>
      <c r="B68" s="96">
        <v>0</v>
      </c>
      <c r="C68" s="97" t="s">
        <v>1922</v>
      </c>
      <c r="D68" s="96">
        <v>0</v>
      </c>
    </row>
    <row r="69" customHeight="1" spans="1:4">
      <c r="A69" s="97" t="s">
        <v>1923</v>
      </c>
      <c r="B69" s="96">
        <v>1115</v>
      </c>
      <c r="C69" s="97" t="s">
        <v>1923</v>
      </c>
      <c r="D69" s="96">
        <v>0</v>
      </c>
    </row>
    <row r="70" customHeight="1" spans="1:4">
      <c r="A70" s="97" t="s">
        <v>1924</v>
      </c>
      <c r="B70" s="96">
        <v>455</v>
      </c>
      <c r="C70" s="97" t="s">
        <v>1924</v>
      </c>
      <c r="D70" s="96">
        <v>0</v>
      </c>
    </row>
    <row r="71" customHeight="1" spans="1:4">
      <c r="A71" s="97" t="s">
        <v>1925</v>
      </c>
      <c r="B71" s="96">
        <v>80</v>
      </c>
      <c r="C71" s="97" t="s">
        <v>1925</v>
      </c>
      <c r="D71" s="96">
        <v>0</v>
      </c>
    </row>
    <row r="72" customHeight="1" spans="1:4">
      <c r="A72" s="97" t="s">
        <v>1926</v>
      </c>
      <c r="B72" s="96">
        <v>248</v>
      </c>
      <c r="C72" s="97" t="s">
        <v>1926</v>
      </c>
      <c r="D72" s="96">
        <v>0</v>
      </c>
    </row>
    <row r="73" customHeight="1" spans="1:4">
      <c r="A73" s="97" t="s">
        <v>1927</v>
      </c>
      <c r="B73" s="96">
        <v>0</v>
      </c>
      <c r="C73" s="97" t="s">
        <v>862</v>
      </c>
      <c r="D73" s="96">
        <v>0</v>
      </c>
    </row>
    <row r="74" customHeight="1" spans="1:4">
      <c r="A74" s="99" t="s">
        <v>1928</v>
      </c>
      <c r="B74" s="96">
        <f>SUM(B75:B76)</f>
        <v>0</v>
      </c>
      <c r="C74" s="99" t="s">
        <v>1929</v>
      </c>
      <c r="D74" s="96">
        <f>SUM(D75:D76)</f>
        <v>4787</v>
      </c>
    </row>
    <row r="75" customHeight="1" spans="1:4">
      <c r="A75" s="97" t="s">
        <v>1930</v>
      </c>
      <c r="B75" s="96">
        <v>0</v>
      </c>
      <c r="C75" s="97" t="s">
        <v>1931</v>
      </c>
      <c r="D75" s="96">
        <v>-100</v>
      </c>
    </row>
    <row r="76" customHeight="1" spans="1:4">
      <c r="A76" s="97" t="s">
        <v>1932</v>
      </c>
      <c r="B76" s="96">
        <v>0</v>
      </c>
      <c r="C76" s="97" t="s">
        <v>1933</v>
      </c>
      <c r="D76" s="96">
        <v>4887</v>
      </c>
    </row>
    <row r="77" customHeight="1" spans="1:4">
      <c r="A77" s="99" t="s">
        <v>1934</v>
      </c>
      <c r="B77" s="96">
        <v>0</v>
      </c>
      <c r="C77" s="97"/>
      <c r="D77" s="96"/>
    </row>
    <row r="78" customHeight="1" spans="1:4">
      <c r="A78" s="99" t="s">
        <v>1935</v>
      </c>
      <c r="B78" s="96">
        <v>2820</v>
      </c>
      <c r="C78" s="97"/>
      <c r="D78" s="96"/>
    </row>
    <row r="79" customHeight="1" spans="1:4">
      <c r="A79" s="99" t="s">
        <v>1936</v>
      </c>
      <c r="B79" s="96">
        <f>SUM(B80:B82)</f>
        <v>14533</v>
      </c>
      <c r="C79" s="99" t="s">
        <v>1937</v>
      </c>
      <c r="D79" s="96">
        <v>0</v>
      </c>
    </row>
    <row r="80" customHeight="1" spans="1:4">
      <c r="A80" s="97" t="s">
        <v>1938</v>
      </c>
      <c r="B80" s="96">
        <v>0</v>
      </c>
      <c r="C80" s="97"/>
      <c r="D80" s="96"/>
    </row>
    <row r="81" customHeight="1" spans="1:4">
      <c r="A81" s="97" t="s">
        <v>1939</v>
      </c>
      <c r="B81" s="96">
        <v>0</v>
      </c>
      <c r="C81" s="97"/>
      <c r="D81" s="96"/>
    </row>
    <row r="82" customHeight="1" spans="1:4">
      <c r="A82" s="97" t="s">
        <v>1940</v>
      </c>
      <c r="B82" s="96">
        <v>14533</v>
      </c>
      <c r="C82" s="97"/>
      <c r="D82" s="96"/>
    </row>
    <row r="83" customHeight="1" spans="1:4">
      <c r="A83" s="99" t="s">
        <v>1941</v>
      </c>
      <c r="B83" s="96">
        <f>B84</f>
        <v>0</v>
      </c>
      <c r="C83" s="99" t="s">
        <v>1942</v>
      </c>
      <c r="D83" s="96">
        <f>D84</f>
        <v>6142</v>
      </c>
    </row>
    <row r="84" customHeight="1" spans="1:4">
      <c r="A84" s="99" t="s">
        <v>1943</v>
      </c>
      <c r="B84" s="96">
        <f>B85</f>
        <v>0</v>
      </c>
      <c r="C84" s="99" t="s">
        <v>1944</v>
      </c>
      <c r="D84" s="96">
        <f>SUM(D85:D88)</f>
        <v>6142</v>
      </c>
    </row>
    <row r="85" customHeight="1" spans="1:4">
      <c r="A85" s="99" t="s">
        <v>1945</v>
      </c>
      <c r="B85" s="96">
        <f>SUM(B86:B89)</f>
        <v>0</v>
      </c>
      <c r="C85" s="97" t="s">
        <v>1946</v>
      </c>
      <c r="D85" s="96">
        <v>6142</v>
      </c>
    </row>
    <row r="86" customHeight="1" spans="1:4">
      <c r="A86" s="97" t="s">
        <v>1947</v>
      </c>
      <c r="B86" s="96">
        <v>0</v>
      </c>
      <c r="C86" s="97" t="s">
        <v>1948</v>
      </c>
      <c r="D86" s="96">
        <v>0</v>
      </c>
    </row>
    <row r="87" customHeight="1" spans="1:4">
      <c r="A87" s="97" t="s">
        <v>1949</v>
      </c>
      <c r="B87" s="96">
        <v>0</v>
      </c>
      <c r="C87" s="97" t="s">
        <v>1950</v>
      </c>
      <c r="D87" s="96">
        <v>0</v>
      </c>
    </row>
    <row r="88" customHeight="1" spans="1:4">
      <c r="A88" s="97" t="s">
        <v>1951</v>
      </c>
      <c r="B88" s="96">
        <v>0</v>
      </c>
      <c r="C88" s="97" t="s">
        <v>1952</v>
      </c>
      <c r="D88" s="96">
        <v>0</v>
      </c>
    </row>
    <row r="89" customHeight="1" spans="1:4">
      <c r="A89" s="97" t="s">
        <v>1953</v>
      </c>
      <c r="B89" s="96">
        <v>0</v>
      </c>
      <c r="C89" s="97"/>
      <c r="D89" s="96"/>
    </row>
    <row r="90" customHeight="1" spans="1:4">
      <c r="A90" s="99" t="s">
        <v>1954</v>
      </c>
      <c r="B90" s="96">
        <f>B91</f>
        <v>21588</v>
      </c>
      <c r="C90" s="99" t="s">
        <v>1955</v>
      </c>
      <c r="D90" s="96">
        <f>SUM(D91:D94)</f>
        <v>0</v>
      </c>
    </row>
    <row r="91" customHeight="1" spans="1:4">
      <c r="A91" s="99" t="s">
        <v>1956</v>
      </c>
      <c r="B91" s="96">
        <f>SUM(B92:B95)</f>
        <v>21588</v>
      </c>
      <c r="C91" s="97" t="s">
        <v>1957</v>
      </c>
      <c r="D91" s="96">
        <v>0</v>
      </c>
    </row>
    <row r="92" customHeight="1" spans="1:4">
      <c r="A92" s="97" t="s">
        <v>1958</v>
      </c>
      <c r="B92" s="96">
        <v>20450</v>
      </c>
      <c r="C92" s="97" t="s">
        <v>1959</v>
      </c>
      <c r="D92" s="96">
        <v>0</v>
      </c>
    </row>
    <row r="93" customHeight="1" spans="1:4">
      <c r="A93" s="97" t="s">
        <v>1960</v>
      </c>
      <c r="B93" s="96">
        <v>0</v>
      </c>
      <c r="C93" s="97" t="s">
        <v>1961</v>
      </c>
      <c r="D93" s="96">
        <v>0</v>
      </c>
    </row>
    <row r="94" customHeight="1" spans="1:4">
      <c r="A94" s="97" t="s">
        <v>1962</v>
      </c>
      <c r="B94" s="96">
        <v>1138</v>
      </c>
      <c r="C94" s="97" t="s">
        <v>1963</v>
      </c>
      <c r="D94" s="96">
        <v>0</v>
      </c>
    </row>
    <row r="95" customHeight="1" spans="1:4">
      <c r="A95" s="97" t="s">
        <v>1964</v>
      </c>
      <c r="B95" s="96">
        <v>0</v>
      </c>
      <c r="C95" s="97"/>
      <c r="D95" s="93"/>
    </row>
    <row r="96" customHeight="1" spans="1:4">
      <c r="A96" s="99" t="s">
        <v>1965</v>
      </c>
      <c r="B96" s="96">
        <v>0</v>
      </c>
      <c r="C96" s="99" t="s">
        <v>1966</v>
      </c>
      <c r="D96" s="96">
        <v>0</v>
      </c>
    </row>
    <row r="97" customHeight="1" spans="1:4">
      <c r="A97" s="99" t="s">
        <v>1967</v>
      </c>
      <c r="B97" s="96">
        <v>0</v>
      </c>
      <c r="C97" s="99" t="s">
        <v>1968</v>
      </c>
      <c r="D97" s="96">
        <v>0</v>
      </c>
    </row>
    <row r="98" customHeight="1" spans="1:4">
      <c r="A98" s="99" t="s">
        <v>1969</v>
      </c>
      <c r="B98" s="96">
        <v>0</v>
      </c>
      <c r="C98" s="99" t="s">
        <v>1970</v>
      </c>
      <c r="D98" s="96">
        <v>0</v>
      </c>
    </row>
    <row r="99" customHeight="1" spans="1:4">
      <c r="A99" s="99" t="s">
        <v>1971</v>
      </c>
      <c r="B99" s="100">
        <v>0</v>
      </c>
      <c r="C99" s="99" t="s">
        <v>1972</v>
      </c>
      <c r="D99" s="100">
        <v>0</v>
      </c>
    </row>
    <row r="100" customHeight="1" spans="1:4">
      <c r="A100" s="132" t="s">
        <v>1973</v>
      </c>
      <c r="B100" s="96">
        <f>SUM(B101,B105,B109,B113)</f>
        <v>0</v>
      </c>
      <c r="C100" s="137" t="s">
        <v>1974</v>
      </c>
      <c r="D100" s="96">
        <f>SUM(D101,D105,D109,D113)</f>
        <v>0</v>
      </c>
    </row>
    <row r="101" customHeight="1" spans="1:4">
      <c r="A101" s="132" t="s">
        <v>1975</v>
      </c>
      <c r="B101" s="96">
        <f>SUM(B102:B104)</f>
        <v>0</v>
      </c>
      <c r="C101" s="137" t="s">
        <v>1976</v>
      </c>
      <c r="D101" s="96">
        <f>SUM(D102:D104)</f>
        <v>0</v>
      </c>
    </row>
    <row r="102" customHeight="1" spans="1:4">
      <c r="A102" s="101" t="s">
        <v>1977</v>
      </c>
      <c r="B102" s="96">
        <v>0</v>
      </c>
      <c r="C102" s="138" t="s">
        <v>1978</v>
      </c>
      <c r="D102" s="96">
        <v>0</v>
      </c>
    </row>
    <row r="103" customHeight="1" spans="1:4">
      <c r="A103" s="101" t="s">
        <v>1979</v>
      </c>
      <c r="B103" s="96">
        <v>0</v>
      </c>
      <c r="C103" s="138" t="s">
        <v>1980</v>
      </c>
      <c r="D103" s="96">
        <v>0</v>
      </c>
    </row>
    <row r="104" customHeight="1" spans="1:4">
      <c r="A104" s="101" t="s">
        <v>1981</v>
      </c>
      <c r="B104" s="96">
        <v>0</v>
      </c>
      <c r="C104" s="138" t="s">
        <v>1982</v>
      </c>
      <c r="D104" s="96">
        <v>0</v>
      </c>
    </row>
    <row r="105" customHeight="1" spans="1:4">
      <c r="A105" s="132" t="s">
        <v>1983</v>
      </c>
      <c r="B105" s="96">
        <f>SUM(B106:B108)</f>
        <v>0</v>
      </c>
      <c r="C105" s="137" t="s">
        <v>1984</v>
      </c>
      <c r="D105" s="96">
        <f>SUM(D106:D108)</f>
        <v>0</v>
      </c>
    </row>
    <row r="106" customHeight="1" spans="1:4">
      <c r="A106" s="101" t="s">
        <v>1985</v>
      </c>
      <c r="B106" s="96">
        <v>0</v>
      </c>
      <c r="C106" s="138" t="s">
        <v>1986</v>
      </c>
      <c r="D106" s="96">
        <v>0</v>
      </c>
    </row>
    <row r="107" customHeight="1" spans="1:4">
      <c r="A107" s="101" t="s">
        <v>1987</v>
      </c>
      <c r="B107" s="96">
        <v>0</v>
      </c>
      <c r="C107" s="138" t="s">
        <v>1988</v>
      </c>
      <c r="D107" s="96">
        <v>0</v>
      </c>
    </row>
    <row r="108" customHeight="1" spans="1:4">
      <c r="A108" s="101" t="s">
        <v>1989</v>
      </c>
      <c r="B108" s="96">
        <v>0</v>
      </c>
      <c r="C108" s="138" t="s">
        <v>1990</v>
      </c>
      <c r="D108" s="96">
        <v>0</v>
      </c>
    </row>
    <row r="109" customHeight="1" spans="1:4">
      <c r="A109" s="132" t="s">
        <v>1991</v>
      </c>
      <c r="B109" s="96">
        <f>SUM(B110:B112)</f>
        <v>0</v>
      </c>
      <c r="C109" s="137" t="s">
        <v>1992</v>
      </c>
      <c r="D109" s="96">
        <f>SUM(D110:D112)</f>
        <v>0</v>
      </c>
    </row>
    <row r="110" customHeight="1" spans="1:4">
      <c r="A110" s="101" t="s">
        <v>1993</v>
      </c>
      <c r="B110" s="96">
        <v>0</v>
      </c>
      <c r="C110" s="138" t="s">
        <v>1994</v>
      </c>
      <c r="D110" s="96">
        <v>0</v>
      </c>
    </row>
    <row r="111" customHeight="1" spans="1:4">
      <c r="A111" s="101" t="s">
        <v>1995</v>
      </c>
      <c r="B111" s="96">
        <v>0</v>
      </c>
      <c r="C111" s="138" t="s">
        <v>1996</v>
      </c>
      <c r="D111" s="96">
        <v>0</v>
      </c>
    </row>
    <row r="112" customHeight="1" spans="1:4">
      <c r="A112" s="101" t="s">
        <v>1997</v>
      </c>
      <c r="B112" s="96">
        <v>0</v>
      </c>
      <c r="C112" s="138" t="s">
        <v>1998</v>
      </c>
      <c r="D112" s="96">
        <v>0</v>
      </c>
    </row>
    <row r="113" customHeight="1" spans="1:4">
      <c r="A113" s="132" t="s">
        <v>1999</v>
      </c>
      <c r="B113" s="96">
        <f>SUM(B114:B116)</f>
        <v>0</v>
      </c>
      <c r="C113" s="137" t="s">
        <v>2000</v>
      </c>
      <c r="D113" s="96">
        <f>SUM(D114:D116)</f>
        <v>0</v>
      </c>
    </row>
    <row r="114" customHeight="1" spans="1:4">
      <c r="A114" s="101" t="s">
        <v>2001</v>
      </c>
      <c r="B114" s="96">
        <v>0</v>
      </c>
      <c r="C114" s="138" t="s">
        <v>2002</v>
      </c>
      <c r="D114" s="96">
        <v>0</v>
      </c>
    </row>
    <row r="115" customHeight="1" spans="1:4">
      <c r="A115" s="101" t="s">
        <v>2003</v>
      </c>
      <c r="B115" s="96">
        <v>0</v>
      </c>
      <c r="C115" s="138" t="s">
        <v>2004</v>
      </c>
      <c r="D115" s="96">
        <v>0</v>
      </c>
    </row>
    <row r="116" customHeight="1" spans="1:4">
      <c r="A116" s="101" t="s">
        <v>2005</v>
      </c>
      <c r="B116" s="96">
        <v>0</v>
      </c>
      <c r="C116" s="138" t="s">
        <v>2006</v>
      </c>
      <c r="D116" s="96">
        <v>0</v>
      </c>
    </row>
    <row r="117" customHeight="1" spans="1:4">
      <c r="A117" s="99" t="s">
        <v>2007</v>
      </c>
      <c r="B117" s="103">
        <v>0</v>
      </c>
      <c r="C117" s="99" t="s">
        <v>2008</v>
      </c>
      <c r="D117" s="103">
        <v>0</v>
      </c>
    </row>
    <row r="118" customHeight="1" spans="1:4">
      <c r="A118" s="99" t="s">
        <v>2009</v>
      </c>
      <c r="B118" s="96">
        <v>0</v>
      </c>
      <c r="C118" s="99" t="s">
        <v>2010</v>
      </c>
      <c r="D118" s="96">
        <v>0</v>
      </c>
    </row>
    <row r="119" customHeight="1" spans="1:4">
      <c r="A119" s="97"/>
      <c r="B119" s="96"/>
      <c r="C119" s="99" t="s">
        <v>2011</v>
      </c>
      <c r="D119" s="96">
        <v>0</v>
      </c>
    </row>
    <row r="120" customHeight="1" spans="1:4">
      <c r="A120" s="97"/>
      <c r="B120" s="96"/>
      <c r="C120" s="99" t="s">
        <v>2012</v>
      </c>
      <c r="D120" s="96">
        <f>B123-D4-D5-D74-D79-D83-D90-D96-D97-D98-D99-D100-D117-D118-D119</f>
        <v>16425</v>
      </c>
    </row>
    <row r="121" customHeight="1" spans="1:4">
      <c r="A121" s="97"/>
      <c r="B121" s="96"/>
      <c r="C121" s="99" t="s">
        <v>2013</v>
      </c>
      <c r="D121" s="96">
        <v>16425</v>
      </c>
    </row>
    <row r="122" customHeight="1" spans="1:4">
      <c r="A122" s="97"/>
      <c r="B122" s="96"/>
      <c r="C122" s="99" t="s">
        <v>2014</v>
      </c>
      <c r="D122" s="96">
        <f>D120-D121</f>
        <v>0</v>
      </c>
    </row>
    <row r="123" customHeight="1" spans="1:4">
      <c r="A123" s="93" t="s">
        <v>2015</v>
      </c>
      <c r="B123" s="96">
        <f>SUM(B4:B5,B74,B77:B79,B83,B90,B96:B100,B117:B118)</f>
        <v>317239</v>
      </c>
      <c r="C123" s="93" t="s">
        <v>2016</v>
      </c>
      <c r="D123" s="96">
        <f>SUM(D4:D5,D74,D79,D83,D90,D96:D100,D117:D120)</f>
        <v>317239</v>
      </c>
    </row>
  </sheetData>
  <mergeCells count="2">
    <mergeCell ref="A1:D1"/>
    <mergeCell ref="A2:D2"/>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view="pageBreakPreview" zoomScale="60" zoomScaleNormal="90" workbookViewId="0">
      <selection activeCell="B7" sqref="B7"/>
    </sheetView>
  </sheetViews>
  <sheetFormatPr defaultColWidth="8.90833333333333" defaultRowHeight="13.5" outlineLevelCol="2"/>
  <cols>
    <col min="1" max="1" width="35.5416666666667" customWidth="1"/>
    <col min="2" max="2" width="54.9083333333333" customWidth="1"/>
  </cols>
  <sheetData>
    <row r="1" ht="22" customHeight="1" spans="1:1">
      <c r="A1" s="133"/>
    </row>
    <row r="2" ht="18.75" spans="1:3">
      <c r="A2" s="126" t="s">
        <v>2017</v>
      </c>
      <c r="B2" s="126"/>
      <c r="C2" s="126"/>
    </row>
    <row r="3" spans="1:3">
      <c r="A3" s="127"/>
      <c r="B3" s="128" t="s">
        <v>2018</v>
      </c>
      <c r="C3" s="134"/>
    </row>
    <row r="4" ht="30" customHeight="1" spans="1:2">
      <c r="A4" s="60" t="s">
        <v>1809</v>
      </c>
      <c r="B4" s="60" t="s">
        <v>2019</v>
      </c>
    </row>
    <row r="5" ht="30" customHeight="1" spans="1:2">
      <c r="A5" s="61" t="s">
        <v>2020</v>
      </c>
      <c r="B5" s="61">
        <v>134204</v>
      </c>
    </row>
    <row r="6" ht="30" customHeight="1" spans="1:2">
      <c r="A6" s="61" t="s">
        <v>2021</v>
      </c>
      <c r="B6" s="61">
        <v>131063.7</v>
      </c>
    </row>
    <row r="7" ht="30" customHeight="1" spans="1:2">
      <c r="A7" s="61" t="s">
        <v>2022</v>
      </c>
      <c r="B7" s="61">
        <v>14310</v>
      </c>
    </row>
    <row r="8" ht="30" customHeight="1" spans="1:2">
      <c r="A8" s="61" t="s">
        <v>2023</v>
      </c>
      <c r="B8" s="61">
        <v>6141.89</v>
      </c>
    </row>
    <row r="9" ht="30" customHeight="1" spans="1:2">
      <c r="A9" s="61" t="s">
        <v>2024</v>
      </c>
      <c r="B9" s="61">
        <v>4055.52</v>
      </c>
    </row>
  </sheetData>
  <mergeCells count="1">
    <mergeCell ref="A2:C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目录</vt:lpstr>
      <vt:lpstr>1、2022年度一般公共预算收入决算表</vt:lpstr>
      <vt:lpstr>2、2022年度一般公共预算本级支出决算表</vt:lpstr>
      <vt:lpstr>3、2022年度一般公共预算本级基本支出决算表</vt:lpstr>
      <vt:lpstr>4、2022年度一般公共预算支出决算表</vt:lpstr>
      <vt:lpstr>5、2022年度一般公共预算对下税收返还和转移支付决算分项目表</vt:lpstr>
      <vt:lpstr>6、2022年度一般公共预算对下税收返还和转移支付决算分地区表</vt:lpstr>
      <vt:lpstr>7、2022年度一般公共预算转移性收支决算表</vt:lpstr>
      <vt:lpstr>8、2022年政府一般债务限额和余额情况表</vt:lpstr>
      <vt:lpstr>9、2022年度政府性基金收入决算表</vt:lpstr>
      <vt:lpstr>10、2022年度政府性基金支出决算表</vt:lpstr>
      <vt:lpstr>11、2022年度政府性基金本级支出决算表</vt:lpstr>
      <vt:lpstr>12、2022年度政府性基金转移性收支决算表</vt:lpstr>
      <vt:lpstr>13、2022年政府专项债务限额和余额情况表</vt:lpstr>
      <vt:lpstr>14、2022年国有资本经营预算收支决算表</vt:lpstr>
      <vt:lpstr>15、2022年度国有资本经营收入决算表</vt:lpstr>
      <vt:lpstr>16、2022年度国有资本经营支出决算表</vt:lpstr>
      <vt:lpstr>17、2022年度国有资本经营预算本级支出决算表</vt:lpstr>
      <vt:lpstr>18、2022年度国有资本经营预算对下转移支付情况</vt:lpstr>
      <vt:lpstr>19、2022年国有资本经营预算转移性收支决算表</vt:lpstr>
      <vt:lpstr>20、2022年度社会保险基金收支及结余情况表</vt:lpstr>
      <vt:lpstr>21、2022年度社会保险基金预算收入表</vt:lpstr>
      <vt:lpstr>22、2022年度社会保险基金预算支出表</vt:lpstr>
      <vt:lpstr>23、2022年度地方政府一般债务和专项债务限额和余额情况表</vt:lpstr>
      <vt:lpstr>24、2022年度地方政府专项债务分项目余额情况表</vt:lpstr>
      <vt:lpstr>2022年社会保险基金预算收支及结余情况表</vt:lpstr>
      <vt:lpstr>25、2022年地方政府性债务情况总表</vt:lpstr>
      <vt:lpstr>26、2022年一般债券分配使用情况表</vt:lpstr>
      <vt:lpstr>27、2022年专项债券分配使用情况表</vt:lpstr>
      <vt:lpstr>28、2022年“三公”经费决算公开表</vt:lpstr>
      <vt:lpstr>29、2022年政府性基金转移支付决算表</vt:lpstr>
      <vt:lpstr>30、2022年政府性基金转移支付决算分地区表</vt:lpstr>
      <vt:lpstr>31、2022年政府性基金转移支付决算分项目表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Johnnie</dc:creator>
  <cp:lastModifiedBy>潇Wow</cp:lastModifiedBy>
  <dcterms:created xsi:type="dcterms:W3CDTF">2022-06-28T09:20:00Z</dcterms:created>
  <dcterms:modified xsi:type="dcterms:W3CDTF">2024-12-05T02:49:45Z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81D9098ED1EC4CCC8C8E750E9B056A1D_13</vt:lpwstr>
  </property>
  <property fmtid="{D5CDD505-2E9C-101B-9397-08002B2CF9AE}" pid="3" name="KSOProductBuildVer">
    <vt:lpwstr>2052-12.1.0.18912</vt:lpwstr>
  </property>
</Properties>
</file>