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1000" firstSheet="14" activeTab="15"/>
  </bookViews>
  <sheets>
    <sheet name="目录" sheetId="30" r:id="rId1"/>
    <sheet name="一般公共预算收支总表" sheetId="1" r:id="rId2"/>
    <sheet name="一般公共预算收入总表" sheetId="11" r:id="rId3"/>
    <sheet name="一般公共预算支出总表" sheetId="12" r:id="rId4"/>
    <sheet name="一般公共预算本级支出表" sheetId="31" r:id="rId5"/>
    <sheet name="一般公共预算本级基本支出表" sheetId="14" r:id="rId6"/>
    <sheet name="一般公共预算支出项目汇总表" sheetId="2" r:id="rId7"/>
    <sheet name="地方财政预算收入科目汇总表" sheetId="3" r:id="rId8"/>
    <sheet name="一般公共预算支出科目汇总表" sheetId="4" r:id="rId9"/>
    <sheet name="一般公共预算对下税收返还和转移支付预算分地区表" sheetId="15" r:id="rId10"/>
    <sheet name="靖州县专项转移支付分地区、分项目预算表" sheetId="16" r:id="rId11"/>
    <sheet name="“三公”经费预算表" sheetId="32" r:id="rId12"/>
    <sheet name="政府性基金预算收支总表" sheetId="7" r:id="rId13"/>
    <sheet name="政府性基金收入预算表" sheetId="22" r:id="rId14"/>
    <sheet name="政府性基金支出预算表" sheetId="23" r:id="rId15"/>
    <sheet name="靖州县本级政府性基金预算支出表" sheetId="24" r:id="rId16"/>
    <sheet name="靖州县政府性基金转移支付预算表" sheetId="25" r:id="rId17"/>
    <sheet name="政府性债务情况总表" sheetId="9" r:id="rId18"/>
    <sheet name="靖州县地方政府一般债务限额和余额情况表" sheetId="17" r:id="rId19"/>
    <sheet name="靖州县地方政府专项债务限额和余额情况表" sheetId="18" r:id="rId20"/>
    <sheet name="社会保险基金收支预算总表" sheetId="8" r:id="rId21"/>
    <sheet name="社保基金预算收入表" sheetId="20" r:id="rId22"/>
    <sheet name="社保基金预算支出表" sheetId="21" r:id="rId23"/>
    <sheet name="靖州县国有资本经营预算收入表" sheetId="26" r:id="rId24"/>
    <sheet name="靖州县国有资本经营预算支出表" sheetId="27" r:id="rId25"/>
    <sheet name="靖州县本级国有资本经营预算支出表" sheetId="28" r:id="rId26"/>
    <sheet name="靖州县国有资本经营预算转移支出表" sheetId="29" r:id="rId27"/>
  </sheets>
  <definedNames>
    <definedName name="_xlnm.Print_Titles" localSheetId="6">一般公共预算支出项目汇总表!#REF!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jeeg</author>
  </authors>
  <commentList>
    <comment ref="A19" authorId="0">
      <text>
        <r>
          <rPr>
            <sz val="9"/>
            <rFont val="宋体"/>
            <charset val="134"/>
          </rPr>
          <t>jeeg:
（公路局下放基数480万元、工商局下放基数617.65万元、质监局下放基数160.95万元）</t>
        </r>
      </text>
    </comment>
  </commentList>
</comments>
</file>

<file path=xl/comments2.xml><?xml version="1.0" encoding="utf-8"?>
<comments xmlns="http://schemas.openxmlformats.org/spreadsheetml/2006/main">
  <authors>
    <author>微软用户</author>
  </authors>
  <commentList>
    <comment ref="E14" authorId="0">
      <text>
        <r>
          <rPr>
            <b/>
            <sz val="9"/>
            <rFont val="宋体"/>
            <charset val="134"/>
          </rPr>
          <t>微软用户</t>
        </r>
        <r>
          <rPr>
            <b/>
            <sz val="9"/>
            <rFont val="Tahoma"/>
            <charset val="134"/>
          </rPr>
          <t>:</t>
        </r>
        <r>
          <rPr>
            <sz val="9"/>
            <rFont val="Tahoma"/>
            <charset val="134"/>
          </rPr>
          <t xml:space="preserve">
其中：640万元转为再融资债券，1100万元在以前年度偿还，于2021年在债务系统中偿还。</t>
        </r>
      </text>
    </comment>
  </commentList>
</comments>
</file>

<file path=xl/sharedStrings.xml><?xml version="1.0" encoding="utf-8"?>
<sst xmlns="http://schemas.openxmlformats.org/spreadsheetml/2006/main" count="1985" uniqueCount="1563">
  <si>
    <r>
      <rPr>
        <b/>
        <sz val="24"/>
        <rFont val="宋体"/>
        <charset val="134"/>
      </rPr>
      <t>目</t>
    </r>
    <r>
      <rPr>
        <b/>
        <sz val="24"/>
        <rFont val="Times New Roman"/>
        <charset val="0"/>
      </rPr>
      <t xml:space="preserve">  </t>
    </r>
    <r>
      <rPr>
        <b/>
        <sz val="24"/>
        <rFont val="宋体"/>
        <charset val="134"/>
      </rPr>
      <t>录</t>
    </r>
  </si>
  <si>
    <t>2023年政府预算草案</t>
  </si>
  <si>
    <t xml:space="preserve"> 一、一般公共预算草案</t>
  </si>
  <si>
    <t xml:space="preserve">   1.2023年靖州县一般公共预算收支总表</t>
  </si>
  <si>
    <t xml:space="preserve">   2.2023年靖州县一般公共预算收入总表</t>
  </si>
  <si>
    <t xml:space="preserve">   3.2023年靖州县一般公共预算支出总表</t>
  </si>
  <si>
    <t xml:space="preserve">   4.2023年靖州县一般公共预算本级支出表</t>
  </si>
  <si>
    <t xml:space="preserve">   5.2023年靖州县一般公共预算本级基本支出表</t>
  </si>
  <si>
    <t xml:space="preserve">   6.2023年靖州县一般公共预算支出项目汇总表</t>
  </si>
  <si>
    <t xml:space="preserve">   7.2023年靖州县地方财政预算收入科目汇总表</t>
  </si>
  <si>
    <t xml:space="preserve">   8.2023年靖州县一般公共预算支出科目汇总表</t>
  </si>
  <si>
    <t xml:space="preserve">   9.2023年靖州县一般公共预算对下税收返还和转移支付预算分地区表</t>
  </si>
  <si>
    <t xml:space="preserve">   10.2023年靖州县专项转移支付分地区、分项目预算表</t>
  </si>
  <si>
    <t xml:space="preserve">   11.2023年度靖州苗族侗族自治县“三公”经费预算表</t>
  </si>
  <si>
    <t xml:space="preserve"> 二、政府性基金预算草案</t>
  </si>
  <si>
    <t xml:space="preserve">   12.2023年靖州县政府性基金预算收支总表</t>
  </si>
  <si>
    <t xml:space="preserve">   13.2023年靖州县政府性基金预算收入表</t>
  </si>
  <si>
    <t xml:space="preserve">   14.2023年靖州县政府性基金预算支出表</t>
  </si>
  <si>
    <t xml:space="preserve">   15.2023年靖州县本级政府性基金预算支出表</t>
  </si>
  <si>
    <t xml:space="preserve">   16.2023年靖州县政府性基金转移支付预算表</t>
  </si>
  <si>
    <t xml:space="preserve">   17.2023年靖州县政府性债务情况总表</t>
  </si>
  <si>
    <t xml:space="preserve">   18.2023年靖州县地方政府一般债务限额和余额情况表</t>
  </si>
  <si>
    <t xml:space="preserve">   19.2023年靖州县地方政府专项债务限额和余额情况表</t>
  </si>
  <si>
    <t xml:space="preserve"> 三、社会保险基金预算草案</t>
  </si>
  <si>
    <t xml:space="preserve">   20.2023年靖州县社会保险基金预算收支总表</t>
  </si>
  <si>
    <t xml:space="preserve">   21.2023年靖州县社会保险基金预算收入表</t>
  </si>
  <si>
    <t xml:space="preserve">   22.2023年靖州县社会保险基金预算支出表</t>
  </si>
  <si>
    <t xml:space="preserve"> 四、国有资本经营预算草案</t>
  </si>
  <si>
    <t xml:space="preserve">   23.2023年靖州县国有资本经营预算收入表</t>
  </si>
  <si>
    <t xml:space="preserve">   24.2023年靖州县国有资本经营预算支出表</t>
  </si>
  <si>
    <t xml:space="preserve">   25.2023年靖州县本级国有资本经营预算支出表</t>
  </si>
  <si>
    <t xml:space="preserve">   26.2023年靖州县国有资本经营预算转移支出表</t>
  </si>
  <si>
    <t>附表2-1</t>
  </si>
  <si>
    <t>2023年靖州县一般公共预算收支总表（草案）</t>
  </si>
  <si>
    <t>单位：万元</t>
  </si>
  <si>
    <t>收                 入</t>
  </si>
  <si>
    <t>支                   出</t>
  </si>
  <si>
    <t>收入项目</t>
  </si>
  <si>
    <t>2022年
计划数</t>
  </si>
  <si>
    <t>2023年计划数</t>
  </si>
  <si>
    <t>较上年预算数增减</t>
  </si>
  <si>
    <t>支出项目</t>
  </si>
  <si>
    <t>一、地方财政预算收入</t>
  </si>
  <si>
    <t>一、一般公共预算支出</t>
  </si>
  <si>
    <t>1、地方税收收入</t>
  </si>
  <si>
    <t>2、非税收入</t>
  </si>
  <si>
    <t>二、上级补助收入</t>
  </si>
  <si>
    <t>二、上解上级支出</t>
  </si>
  <si>
    <t>（一）返还性收入</t>
  </si>
  <si>
    <r>
      <rPr>
        <b/>
        <sz val="11"/>
        <rFont val="Times New Roman"/>
        <charset val="134"/>
      </rPr>
      <t xml:space="preserve">  (</t>
    </r>
    <r>
      <rPr>
        <b/>
        <sz val="11"/>
        <rFont val="楷体"/>
        <charset val="134"/>
      </rPr>
      <t>二</t>
    </r>
    <r>
      <rPr>
        <b/>
        <sz val="11"/>
        <rFont val="Times New Roman"/>
        <charset val="134"/>
      </rPr>
      <t xml:space="preserve">) </t>
    </r>
    <r>
      <rPr>
        <b/>
        <sz val="11"/>
        <rFont val="楷体"/>
        <charset val="134"/>
      </rPr>
      <t>一般性转移支付收入</t>
    </r>
  </si>
  <si>
    <t>1、财力性转移支付收入</t>
  </si>
  <si>
    <t>（1)均衡性转移支付补助收入</t>
  </si>
  <si>
    <t>（2）民族地区转移支付补助收入</t>
  </si>
  <si>
    <t>（3）固定数额补助收入</t>
  </si>
  <si>
    <t>（4）革命老区转移支付补助收入</t>
  </si>
  <si>
    <t>（5）县级基本财力保障机制奖补资金</t>
  </si>
  <si>
    <t>（6）结算补助收入（含特殊县困难补助）</t>
  </si>
  <si>
    <t>（7）含企事业单位划转补助收入</t>
  </si>
  <si>
    <t>（8）生态功能区补助</t>
  </si>
  <si>
    <t>2、其他一般性转移支付收入（专项使用）</t>
  </si>
  <si>
    <t>（三）专项转移支付收入</t>
  </si>
  <si>
    <t>三、债务转贷收入</t>
  </si>
  <si>
    <t>三、债务还本支出</t>
  </si>
  <si>
    <t>四、调入资金</t>
  </si>
  <si>
    <t>1、基金预算调入</t>
  </si>
  <si>
    <t>2、盘活历年结余结转存量及其他资金</t>
  </si>
  <si>
    <t>五、上年结余</t>
  </si>
  <si>
    <t>年终滚存结余</t>
  </si>
  <si>
    <t>收入总计</t>
  </si>
  <si>
    <t>支出总计</t>
  </si>
  <si>
    <t>附表2-2</t>
  </si>
  <si>
    <t>2023年靖州县一般公共预算收入总表（草案）</t>
  </si>
  <si>
    <t>项  目</t>
  </si>
  <si>
    <t>预算数</t>
  </si>
  <si>
    <t xml:space="preserve">  （一）返还性收入</t>
  </si>
  <si>
    <t xml:space="preserve">   增值税和消费税税收返还收入</t>
  </si>
  <si>
    <t xml:space="preserve">   所得税基数返还收入</t>
  </si>
  <si>
    <t xml:space="preserve">   成品油价格和税费改革返还收入</t>
  </si>
  <si>
    <t xml:space="preserve">   其他税收返还收入</t>
  </si>
  <si>
    <t xml:space="preserve">  （二）财力性转移支付收入</t>
  </si>
  <si>
    <t xml:space="preserve">    均衡性转移支付补助收入</t>
  </si>
  <si>
    <t xml:space="preserve">    民族地区转移支付补助收入</t>
  </si>
  <si>
    <t xml:space="preserve">    固定数额补助收入</t>
  </si>
  <si>
    <t xml:space="preserve">    革命老区转移支付补助收入</t>
  </si>
  <si>
    <t xml:space="preserve">    县级基本财力保障机制奖补资金</t>
  </si>
  <si>
    <r>
      <rPr>
        <sz val="10"/>
        <rFont val="楷体"/>
        <charset val="134"/>
      </rPr>
      <t xml:space="preserve">    结算补助收入</t>
    </r>
    <r>
      <rPr>
        <sz val="8"/>
        <rFont val="楷体"/>
        <charset val="134"/>
      </rPr>
      <t>（含特殊县困难补助）</t>
    </r>
  </si>
  <si>
    <t xml:space="preserve">    企事业单位划转补助收入</t>
  </si>
  <si>
    <t xml:space="preserve">    生态功能区补助</t>
  </si>
  <si>
    <t xml:space="preserve">  （三）非财力性转移支付补助收入（专项列收列支）</t>
  </si>
  <si>
    <t>四、预计新增财力</t>
  </si>
  <si>
    <t>五、调入资金</t>
  </si>
  <si>
    <t>六、上年结余</t>
  </si>
  <si>
    <t>合  计</t>
  </si>
  <si>
    <t>附表2-3</t>
  </si>
  <si>
    <t>2023年靖州县一般公共预算支出总表（草案）</t>
  </si>
  <si>
    <t>一、一般公共预算支出合计</t>
  </si>
  <si>
    <t>四、增设预算周转金</t>
  </si>
  <si>
    <t>附表2-4</t>
  </si>
  <si>
    <r>
      <rPr>
        <b/>
        <sz val="16"/>
        <color rgb="FF000000"/>
        <rFont val="Times New Roman"/>
        <charset val="0"/>
      </rPr>
      <t>2023</t>
    </r>
    <r>
      <rPr>
        <b/>
        <sz val="16"/>
        <color rgb="FF000000"/>
        <rFont val="方正小标宋简体"/>
        <charset val="0"/>
      </rPr>
      <t>年靖州县一般公共预算本级支出表（草案）</t>
    </r>
  </si>
  <si>
    <t>代码</t>
  </si>
  <si>
    <t>名称</t>
  </si>
  <si>
    <t>金额</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</si>
  <si>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</si>
  <si>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</si>
  <si>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</si>
  <si>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</si>
  <si>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</si>
  <si>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</si>
  <si>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</si>
  <si>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</si>
  <si>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</si>
  <si>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</si>
  <si>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</si>
  <si>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</si>
  <si>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</si>
  <si>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</si>
  <si>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</si>
  <si>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</si>
  <si>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</si>
  <si>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</si>
  <si>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</si>
  <si>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</si>
  <si>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</si>
  <si>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</si>
  <si>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</si>
  <si>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</si>
  <si>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</si>
  <si>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</si>
  <si>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</si>
  <si>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</si>
  <si>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</si>
  <si>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</si>
  <si>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</si>
  <si>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</si>
  <si>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</si>
  <si>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</si>
  <si>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</si>
  <si>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</si>
  <si>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</si>
  <si>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</si>
  <si>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</si>
  <si>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</si>
  <si>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</si>
  <si>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</si>
  <si>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</si>
  <si>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</si>
  <si>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</si>
  <si>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</si>
  <si>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</si>
  <si>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</si>
  <si>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</si>
  <si>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</si>
  <si>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</si>
  <si>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</si>
  <si>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</si>
  <si>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</si>
  <si>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</si>
  <si>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</si>
  <si>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</si>
  <si>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</si>
  <si>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</si>
  <si>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</si>
  <si>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</si>
  <si>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</si>
  <si>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</si>
  <si>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</si>
  <si>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</si>
  <si>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</si>
  <si>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</si>
  <si>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</si>
  <si>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</si>
  <si>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</si>
  <si>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</si>
  <si>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</si>
  <si>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</si>
  <si>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</si>
  <si>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</si>
  <si>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</si>
  <si>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</si>
  <si>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</si>
  <si>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</si>
  <si>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</si>
  <si>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</si>
  <si>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</si>
  <si>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</si>
  <si>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</si>
  <si>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</si>
  <si>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</si>
  <si>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</si>
  <si>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</si>
  <si>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</si>
  <si>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</si>
  <si>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</si>
  <si>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</si>
  <si>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</si>
  <si>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</si>
  <si>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</si>
  <si>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</si>
  <si>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</si>
  <si>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</si>
  <si>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</si>
  <si>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</si>
  <si>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</si>
  <si>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</si>
  <si>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</si>
  <si>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</si>
  <si>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</si>
  <si>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</si>
  <si>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</si>
  <si>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</si>
  <si>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</si>
  <si>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</si>
  <si>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</si>
  <si>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</si>
  <si>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</si>
  <si>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</si>
  <si>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</si>
  <si>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</si>
  <si>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</si>
  <si>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</si>
  <si>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</si>
  <si>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</si>
  <si>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</si>
  <si>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</si>
  <si>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</si>
  <si>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</si>
  <si>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</si>
  <si>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</si>
  <si>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</si>
  <si>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</si>
  <si>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</si>
  <si>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</si>
  <si>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</si>
  <si>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</si>
  <si>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</si>
  <si>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</si>
  <si>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</si>
  <si>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</si>
  <si>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</si>
  <si>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</si>
  <si>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</si>
  <si>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</si>
  <si>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</si>
  <si>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</si>
  <si>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</si>
  <si>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</si>
  <si>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</si>
  <si>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</si>
  <si>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</si>
  <si>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</si>
  <si>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</si>
  <si>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</si>
  <si>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</si>
  <si>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</si>
  <si>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</si>
  <si>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</si>
  <si>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</si>
  <si>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</si>
  <si>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</si>
  <si>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</si>
  <si>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</si>
  <si>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</si>
  <si>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</si>
  <si>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</si>
  <si>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</si>
  <si>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</si>
  <si>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</si>
  <si>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</si>
  <si>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</si>
  <si>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</si>
  <si>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</si>
  <si>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</si>
  <si>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</si>
  <si>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</si>
  <si>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</si>
  <si>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</si>
  <si>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</si>
  <si>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</si>
  <si>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</si>
  <si>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</si>
  <si>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</si>
  <si>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</si>
  <si>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</si>
  <si>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</si>
  <si>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</si>
  <si>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</si>
  <si>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</si>
  <si>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</si>
  <si>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</si>
  <si>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</si>
  <si>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</si>
  <si>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</si>
  <si>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</si>
  <si>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</si>
  <si>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</si>
  <si>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</si>
  <si>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</si>
  <si>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</si>
  <si>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</si>
  <si>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</si>
  <si>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</si>
  <si>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</si>
  <si>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</si>
  <si>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</si>
  <si>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</si>
  <si>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</si>
  <si>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</si>
  <si>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</si>
  <si>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</si>
  <si>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</si>
  <si>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</si>
  <si>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</si>
  <si>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</si>
  <si>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</si>
  <si>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</si>
  <si>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</si>
  <si>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</si>
  <si>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</si>
  <si>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</si>
  <si>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</si>
  <si>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</si>
  <si>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</si>
  <si>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</si>
  <si>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</si>
  <si>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</si>
  <si>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</si>
  <si>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</si>
  <si>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</si>
  <si>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</si>
  <si>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</si>
  <si>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</si>
  <si>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</si>
  <si>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</si>
  <si>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</si>
  <si>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</si>
  <si>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</si>
  <si>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</si>
  <si>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</si>
  <si>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</si>
  <si>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</si>
  <si>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</si>
  <si>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</si>
  <si>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</si>
  <si>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</si>
  <si>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</si>
  <si>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</si>
  <si>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</si>
  <si>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</si>
  <si>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</si>
  <si>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</si>
  <si>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</si>
  <si>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</si>
  <si>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</si>
  <si>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</si>
  <si>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</si>
  <si>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</si>
  <si>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</si>
  <si>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</si>
  <si>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</si>
  <si>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</si>
  <si>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</si>
  <si>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</si>
  <si>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</si>
  <si>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</si>
  <si>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</si>
  <si>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</si>
  <si>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</si>
  <si>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</si>
  <si>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</si>
  <si>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</si>
  <si>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</si>
  <si>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</si>
  <si>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</si>
  <si>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</si>
  <si>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</si>
  <si>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</si>
  <si>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</si>
  <si>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</si>
  <si>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</si>
  <si>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</si>
  <si>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</si>
  <si>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</si>
  <si>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</si>
  <si>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</si>
  <si>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</si>
  <si>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</si>
  <si>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</si>
  <si>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</si>
  <si>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</si>
  <si>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</si>
  <si>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</si>
  <si>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</si>
  <si>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</si>
  <si>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</si>
  <si>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</si>
  <si>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</si>
  <si>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</si>
  <si>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</si>
  <si>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</si>
  <si>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</si>
  <si>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</si>
  <si>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</si>
  <si>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</si>
  <si>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</si>
  <si>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</si>
  <si>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</si>
  <si>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</si>
  <si>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</si>
  <si>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</si>
  <si>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</si>
  <si>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</si>
  <si>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</si>
  <si>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</si>
  <si>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</si>
  <si>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</si>
  <si>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</si>
  <si>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</si>
  <si>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</si>
  <si>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</si>
  <si>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</si>
  <si>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</si>
  <si>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</si>
  <si>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</si>
  <si>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</si>
  <si>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</si>
  <si>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</si>
  <si>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</si>
  <si>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</si>
  <si>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</si>
  <si>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</si>
  <si>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</si>
  <si>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</si>
  <si>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</si>
  <si>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</si>
  <si>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</si>
  <si>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</si>
  <si>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</si>
  <si>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</si>
  <si>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</si>
  <si>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</si>
  <si>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</si>
  <si>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</si>
  <si>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</si>
  <si>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</si>
  <si>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</si>
  <si>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</si>
  <si>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</si>
  <si>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</si>
  <si>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</si>
  <si>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</si>
  <si>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</si>
  <si>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</si>
  <si>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</si>
  <si>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</si>
  <si>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</si>
  <si>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</si>
  <si>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</si>
  <si>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</si>
  <si>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</si>
  <si>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</si>
  <si>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</si>
  <si>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</si>
  <si>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</si>
  <si>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</si>
  <si>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</si>
  <si>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</si>
  <si>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</si>
  <si>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</si>
  <si>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</si>
  <si>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</si>
  <si>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</si>
  <si>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</si>
  <si>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</si>
  <si>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</si>
  <si>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</si>
  <si>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</si>
  <si>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</si>
  <si>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</si>
  <si>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</si>
  <si>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</si>
  <si>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</si>
  <si>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</si>
  <si>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</si>
  <si>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</si>
  <si>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</si>
  <si>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</si>
  <si>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</si>
  <si>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</si>
  <si>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</si>
  <si>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</si>
  <si>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</si>
  <si>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</si>
  <si>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</si>
  <si>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</si>
  <si>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</si>
  <si>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</si>
  <si>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</si>
  <si>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</si>
  <si>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</si>
  <si>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</si>
  <si>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</si>
  <si>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</si>
  <si>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</si>
  <si>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</si>
  <si>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</si>
  <si>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</si>
  <si>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</si>
  <si>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</si>
  <si>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</si>
  <si>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</si>
  <si>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</si>
  <si>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</si>
  <si>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</si>
  <si>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</si>
  <si>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</si>
  <si>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</si>
  <si>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</si>
  <si>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</si>
  <si>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</si>
  <si>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</si>
  <si>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</si>
  <si>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</si>
  <si>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</si>
  <si>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</si>
  <si>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</si>
  <si>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</si>
  <si>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</si>
  <si>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</si>
  <si>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</si>
  <si>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</si>
  <si>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</si>
  <si>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</si>
  <si>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</si>
  <si>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</si>
  <si>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</si>
  <si>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</si>
  <si>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</si>
  <si>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</si>
  <si>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</si>
  <si>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</si>
  <si>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</si>
  <si>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</si>
  <si>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</si>
  <si>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</si>
  <si>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</si>
  <si>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</si>
  <si>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</si>
  <si>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</si>
  <si>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</si>
  <si>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</si>
  <si>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</si>
  <si>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</si>
  <si>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</si>
  <si>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</si>
  <si>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</si>
  <si>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</si>
  <si>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</si>
  <si>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</si>
  <si>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</si>
  <si>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</si>
  <si>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</si>
  <si>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</si>
  <si>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</si>
  <si>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</si>
  <si>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</si>
  <si>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</si>
  <si>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</si>
  <si>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</si>
  <si>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</si>
  <si>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</si>
  <si>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</si>
  <si>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</si>
  <si>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</si>
  <si>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</si>
  <si>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</si>
  <si>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</si>
  <si>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</si>
  <si>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</si>
  <si>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</si>
  <si>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</si>
  <si>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</si>
  <si>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</si>
  <si>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</si>
  <si>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</si>
  <si>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</si>
  <si>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</si>
  <si>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</si>
  <si>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</si>
  <si>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</si>
  <si>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</si>
  <si>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</si>
  <si>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</si>
  <si>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</si>
  <si>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</si>
  <si>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</si>
  <si>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</si>
  <si>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</si>
  <si>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</si>
  <si>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</si>
  <si>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</si>
  <si>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</si>
  <si>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</si>
  <si>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</si>
  <si>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</si>
  <si>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</si>
  <si>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</si>
  <si>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</si>
  <si>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</si>
  <si>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</si>
  <si>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</si>
  <si>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</si>
  <si>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</si>
  <si>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</si>
  <si>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</si>
  <si>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</si>
  <si>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</si>
  <si>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</si>
  <si>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</si>
  <si>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</si>
  <si>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</si>
  <si>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</si>
  <si>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</si>
  <si>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</si>
  <si>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</si>
  <si>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</si>
  <si>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</si>
  <si>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</si>
  <si>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</si>
  <si>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</si>
  <si>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</si>
  <si>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</si>
  <si>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</si>
  <si>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</si>
  <si>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</si>
  <si>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</si>
  <si>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</si>
  <si>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</si>
  <si>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</si>
  <si>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</si>
  <si>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</si>
  <si>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</si>
  <si>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</si>
  <si>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</si>
  <si>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</si>
  <si>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</si>
  <si>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</si>
  <si>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</si>
  <si>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</si>
  <si>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</si>
  <si>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</si>
  <si>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</si>
  <si>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</si>
  <si>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</si>
  <si>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</si>
  <si>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</si>
  <si>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</si>
  <si>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</si>
  <si>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</si>
  <si>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</si>
  <si>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</si>
  <si>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</si>
  <si>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</si>
  <si>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</si>
  <si>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</si>
  <si>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</si>
  <si>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</si>
  <si>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</si>
  <si>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</si>
  <si>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</si>
  <si>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</si>
  <si>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</si>
  <si>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</si>
  <si>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</si>
  <si>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</si>
  <si>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</si>
  <si>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</si>
  <si>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</si>
  <si>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</si>
  <si>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</si>
  <si>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</si>
  <si>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</si>
  <si>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</si>
  <si>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</si>
  <si>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</si>
  <si>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</si>
  <si>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</si>
  <si>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</si>
  <si>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</si>
  <si>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</si>
  <si>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</si>
  <si>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</si>
  <si>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</si>
  <si>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</si>
  <si>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</si>
  <si>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</si>
  <si>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</si>
  <si>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</si>
  <si>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</si>
  <si>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</si>
  <si>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</si>
  <si>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</si>
  <si>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</si>
  <si>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</si>
  <si>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</si>
  <si>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</si>
  <si>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</si>
  <si>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</si>
  <si>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</si>
  <si>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</si>
  <si>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</si>
  <si>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</si>
  <si>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</si>
  <si>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</si>
  <si>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</si>
  <si>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</si>
  <si>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</si>
  <si>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</si>
  <si>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</si>
  <si>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</si>
  <si>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</si>
  <si>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</si>
  <si>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</si>
  <si>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</si>
  <si>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</si>
  <si>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</si>
  <si>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</si>
  <si>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</si>
  <si>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</si>
  <si>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</si>
  <si>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</si>
  <si>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</si>
  <si>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</si>
  <si>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</si>
  <si>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</si>
  <si>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</si>
  <si>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</si>
  <si>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</si>
  <si>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</si>
  <si>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</si>
  <si>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</si>
  <si>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</si>
  <si>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</si>
  <si>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</si>
  <si>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</si>
  <si>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</si>
  <si>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</si>
  <si>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</si>
  <si>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</si>
  <si>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</si>
  <si>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</si>
  <si>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</si>
  <si>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</si>
  <si>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</si>
  <si>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</si>
  <si>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</si>
  <si>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</si>
  <si>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</si>
  <si>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</si>
  <si>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</si>
  <si>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</si>
  <si>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</si>
  <si>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</si>
  <si>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</si>
  <si>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</si>
  <si>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</si>
  <si>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</si>
  <si>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</si>
  <si>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</si>
  <si>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</si>
  <si>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</si>
  <si>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</si>
  <si>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</si>
  <si>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</si>
  <si>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</si>
  <si>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</si>
  <si>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</si>
  <si>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</si>
  <si>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</si>
  <si>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</si>
  <si>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</si>
  <si>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</si>
  <si>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</si>
  <si>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</si>
  <si>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</si>
  <si>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</si>
  <si>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</si>
  <si>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</si>
  <si>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</si>
  <si>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</si>
  <si>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</si>
  <si>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</si>
  <si>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</si>
  <si>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</si>
  <si>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</si>
  <si>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</si>
  <si>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</si>
  <si>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</si>
  <si>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</si>
  <si>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</si>
  <si>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</si>
  <si>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</si>
  <si>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</si>
  <si>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</si>
  <si>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</si>
  <si>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</si>
  <si>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</si>
  <si>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</si>
  <si>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</si>
  <si>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</si>
  <si>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</si>
  <si>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</si>
  <si>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</si>
  <si>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</si>
  <si>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</si>
  <si>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</si>
  <si>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</si>
  <si>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</si>
  <si>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</si>
  <si>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</si>
  <si>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</si>
  <si>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</si>
  <si>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</si>
  <si>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</si>
  <si>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</si>
  <si>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</si>
  <si>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</si>
  <si>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</si>
  <si>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</si>
  <si>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</si>
  <si>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</si>
  <si>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</si>
  <si>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</si>
  <si>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</si>
  <si>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</si>
  <si>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</si>
  <si>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</si>
  <si>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</si>
  <si>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</si>
  <si>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</si>
  <si>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</si>
  <si>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</si>
  <si>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</si>
  <si>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</si>
  <si>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</si>
  <si>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</si>
  <si>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</si>
  <si>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</si>
  <si>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</si>
  <si>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</si>
  <si>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</si>
  <si>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</si>
  <si>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</si>
  <si>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</si>
  <si>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</si>
  <si>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</si>
  <si>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</si>
  <si>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</si>
  <si>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</si>
  <si>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</si>
  <si>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</si>
  <si>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</si>
  <si>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</si>
  <si>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</si>
  <si>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</si>
  <si>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</si>
  <si>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</si>
  <si>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</si>
  <si>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</si>
  <si>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</si>
  <si>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</si>
  <si>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</si>
  <si>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</si>
  <si>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</si>
  <si>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</si>
  <si>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</si>
  <si>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</si>
  <si>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</si>
  <si>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</si>
  <si>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</si>
  <si>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</si>
  <si>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</si>
  <si>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</si>
  <si>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</si>
  <si>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</si>
  <si>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</si>
  <si>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</si>
  <si>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</si>
  <si>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</si>
  <si>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</si>
  <si>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</si>
  <si>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</si>
  <si>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</si>
  <si>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</si>
  <si>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</si>
  <si>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</si>
  <si>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</si>
  <si>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</si>
  <si>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</si>
  <si>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</si>
  <si>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</si>
  <si>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</si>
  <si>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</si>
  <si>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</si>
  <si>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</si>
  <si>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</si>
  <si>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</si>
  <si>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</si>
  <si>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</si>
  <si>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</si>
  <si>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</si>
  <si>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</si>
  <si>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</si>
  <si>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</si>
  <si>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</si>
  <si>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</si>
  <si>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</si>
  <si>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</si>
  <si>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</si>
  <si>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</si>
  <si>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</si>
  <si>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</si>
  <si>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</si>
  <si>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</si>
  <si>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</si>
  <si>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</si>
  <si>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</si>
  <si>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</si>
  <si>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</si>
  <si>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</si>
  <si>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</si>
  <si>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</si>
  <si>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</si>
  <si>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</si>
  <si>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</si>
  <si>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</si>
  <si>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</si>
  <si>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</si>
  <si>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</si>
  <si>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</si>
  <si>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</si>
  <si>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</si>
  <si>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</si>
  <si>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</si>
  <si>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</si>
  <si>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</si>
  <si>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</si>
  <si>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</si>
  <si>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</si>
  <si>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</si>
  <si>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</si>
  <si>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</si>
  <si>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</si>
  <si>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</si>
  <si>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</si>
  <si>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</si>
  <si>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</si>
  <si>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</si>
  <si>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</si>
  <si>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</si>
  <si>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</si>
  <si>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</si>
  <si>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</si>
  <si>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</si>
  <si>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</si>
  <si>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</si>
  <si>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</si>
  <si>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</si>
  <si>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</si>
  <si>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</si>
  <si>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</si>
  <si>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</si>
  <si>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</si>
  <si>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</si>
  <si>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</si>
  <si>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</si>
  <si>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</si>
  <si>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</si>
  <si>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</si>
  <si>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</si>
  <si>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</si>
  <si>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</si>
  <si>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</si>
  <si>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</si>
  <si>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</si>
  <si>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</si>
  <si>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</si>
  <si>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</si>
  <si>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</si>
  <si>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</si>
  <si>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</si>
  <si>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</si>
  <si>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</si>
  <si>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</si>
  <si>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</si>
  <si>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</si>
  <si>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</si>
  <si>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</si>
  <si>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</si>
  <si>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</si>
  <si>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</si>
  <si>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</si>
  <si>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</si>
  <si>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</si>
  <si>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</si>
  <si>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</si>
  <si>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</si>
  <si>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</si>
  <si>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</si>
  <si>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</si>
  <si>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</si>
  <si>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</si>
  <si>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</si>
  <si>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</si>
  <si>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</si>
  <si>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</si>
  <si>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</si>
  <si>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</si>
  <si>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</si>
  <si>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</si>
  <si>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</si>
  <si>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</si>
  <si>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</si>
  <si>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</si>
  <si>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</si>
  <si>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</si>
  <si>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</si>
  <si>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</si>
  <si>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</si>
  <si>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</si>
  <si>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</si>
  <si>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</si>
  <si>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</si>
  <si>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</si>
  <si>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</si>
  <si>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</si>
  <si>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</si>
  <si>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</si>
  <si>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</si>
  <si>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</si>
  <si>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</si>
  <si>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</si>
  <si>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</si>
  <si>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</si>
  <si>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</si>
  <si>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</si>
  <si>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</si>
  <si>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</si>
  <si>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</si>
  <si>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</si>
  <si>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</si>
  <si>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</si>
  <si>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</si>
  <si>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</si>
  <si>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</si>
  <si>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</si>
  <si>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</si>
  <si>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</si>
  <si>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</si>
  <si>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附表2-5</t>
  </si>
  <si>
    <t>2023年靖州县一般公共预算本级基本支出预算表（草案）</t>
  </si>
  <si>
    <t>单位:万元</t>
  </si>
  <si>
    <t>科目编码</t>
  </si>
  <si>
    <t>科目名称</t>
  </si>
  <si>
    <t>一般公共预算基本支出</t>
  </si>
  <si>
    <t>一般公共预算支出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</si>
  <si>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</si>
  <si>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</si>
  <si>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</si>
  <si>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</si>
  <si>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</si>
  <si>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</si>
  <si>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</si>
  <si>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</si>
  <si>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</si>
  <si>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</si>
  <si>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</si>
  <si>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</si>
  <si>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</si>
  <si>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</si>
  <si>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</si>
  <si>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</si>
  <si>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</si>
  <si>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</si>
  <si>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</si>
  <si>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</si>
  <si>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</si>
  <si>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</si>
  <si>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</si>
  <si>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</si>
  <si>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</si>
  <si>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</si>
  <si>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</si>
  <si>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</si>
  <si>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</si>
  <si>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</si>
  <si>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</si>
  <si>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</si>
  <si>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</si>
  <si>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</si>
  <si>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</si>
  <si>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</si>
  <si>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</si>
  <si>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</si>
  <si>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</si>
  <si>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</si>
  <si>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</si>
  <si>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</si>
  <si>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</si>
  <si>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</si>
  <si>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</si>
  <si>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</si>
  <si>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</si>
  <si>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</si>
  <si>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</si>
  <si>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</si>
  <si>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</si>
  <si>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</si>
  <si>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</si>
  <si>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</si>
  <si>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</si>
  <si>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</si>
  <si>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</si>
  <si>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 xml:space="preserve">  赠与</t>
  </si>
  <si>
    <t xml:space="preserve">  国家赔偿费用支出</t>
  </si>
  <si>
    <t xml:space="preserve">  对民间非营利组织和群众性自治组织补贴</t>
  </si>
  <si>
    <t xml:space="preserve">  其他支出</t>
  </si>
  <si>
    <t>附件2-6</t>
  </si>
  <si>
    <t>2023年靖州县一般公共预算支出项目汇总表（草案）</t>
  </si>
  <si>
    <t xml:space="preserve">单位:万元            </t>
  </si>
  <si>
    <t>2023年
计划数</t>
  </si>
  <si>
    <t>较上年
预算数增减</t>
  </si>
  <si>
    <t>备                   注</t>
  </si>
  <si>
    <t>一、统发工资及规范性津补贴</t>
  </si>
  <si>
    <t>1、工资</t>
  </si>
  <si>
    <t>按照2022年11月份工资发放情况，全县财政全额保障行政事业人员5659人，预估2023年工资性支出62203万元。（含机关在职基本工资25994万元，年终一次性奖金2828万元，规范津贴补贴18598万元，绩效奖金14090万元，差额人员经费693万元），工资提标、新进人员工资3217万元。</t>
  </si>
  <si>
    <t>2、在职人员社保缴费配套</t>
  </si>
  <si>
    <t>按照2022年预计工资发放金额测算，全县财政全额保障行政事业人员养老保险预计8068万元，医疗保险4687万元，工伤保险282万元，失业保险317万元，住房公积金6343万元。</t>
  </si>
  <si>
    <t>3、在职人员职业年金配套</t>
  </si>
  <si>
    <t>按照2022年预计工资发放金额测算，全县财政全额保障行政事业人员职业年金预计4034万元。（含人民医院和中医院职业年金配套350万元。</t>
  </si>
  <si>
    <t>二、县直单位运转经费支出</t>
  </si>
  <si>
    <t>1、单位公用经费</t>
  </si>
  <si>
    <t>按照国家“三保”标准安排。行政单位、事业单位、公检法共计公用经费4283万元，其他公用经费324.8万元。</t>
  </si>
  <si>
    <t>2、单位项目经费</t>
  </si>
  <si>
    <t>三、基层机关（组织）运转支出</t>
  </si>
  <si>
    <t>1、乡（镇）运行经费</t>
  </si>
  <si>
    <t>专项经费含计划生育、一乡一站、安全生产、扶贫专项、便民服务中心、两代表一委员运作、涉老组织、城乡低保管理、林业站、校车管理、武装部工作、乡（镇）人大会议、退役军人服务等。</t>
  </si>
  <si>
    <t>2、村（居）运转支出</t>
  </si>
  <si>
    <t xml:space="preserve">村“两委”干部务工补贴2046.61万元、离退休村干部生活补助492.05万元、村组长工资262.7万元、一村一铺警人员补助256.93万元，村级组织运转经费755.19万元（含河长制工作经费、食品药品安全协管员经费、防溺水及学生乘车安全管理工作经费、民政助理员工作经费、动物防疫工作经费、交通安全劝导工作经费、综治网格管理工作经费、村级纪检作经费和村退役军人服务0.5万元、村级武装部工作经费0.2万元）、服务群众专项250万元。居委会经费50万元。  </t>
  </si>
  <si>
    <t>3、社区运转支出</t>
  </si>
  <si>
    <t>社区经费658.81万元、社区惠民事项63万元（统筹使用，按具体方案拨付）。</t>
  </si>
  <si>
    <t>四、县级民生配套和专项项目支出</t>
  </si>
  <si>
    <t>五、预备费</t>
  </si>
  <si>
    <t>《预算法》规定，按照本级一般公共预算支出额的百分之一至百分之三设置预备费预算。</t>
  </si>
  <si>
    <t>六、机动金</t>
  </si>
  <si>
    <t>七、上级专项支出</t>
  </si>
  <si>
    <t>根据2022年专项项目补助收入到位情况测算（列收列支）</t>
  </si>
  <si>
    <t>八、偿债准备金</t>
  </si>
  <si>
    <t>政府债务还本支出12022万元，付息8253万元。</t>
  </si>
  <si>
    <t>一般公共预算支出合计</t>
  </si>
  <si>
    <t>上解支出</t>
  </si>
  <si>
    <t>结算办法和上级文件要求安排</t>
  </si>
  <si>
    <t>附件2-7</t>
  </si>
  <si>
    <t>2023年靖州县地方财政预算收入科目汇总表（草案）</t>
  </si>
  <si>
    <t>2022年计划数</t>
  </si>
  <si>
    <t>较上年增长</t>
  </si>
  <si>
    <t>一、税收收入</t>
  </si>
  <si>
    <t>1.增值税</t>
  </si>
  <si>
    <t>2.企业所得税</t>
  </si>
  <si>
    <t>3.个人所得税</t>
  </si>
  <si>
    <t>4.资源税</t>
  </si>
  <si>
    <t>5.城市维护建设税</t>
  </si>
  <si>
    <t>6.房产税</t>
  </si>
  <si>
    <t>7.印花税</t>
  </si>
  <si>
    <t>8.城镇土地使用税</t>
  </si>
  <si>
    <t>9.土地增值税</t>
  </si>
  <si>
    <t>10.车船税</t>
  </si>
  <si>
    <t>11.耕地占用税</t>
  </si>
  <si>
    <t>12.契税</t>
  </si>
  <si>
    <t>13.烟叶税</t>
  </si>
  <si>
    <t>14.环境保护税</t>
  </si>
  <si>
    <t>15.其他税收</t>
  </si>
  <si>
    <t>二、非税收入</t>
  </si>
  <si>
    <t>16.专项收入</t>
  </si>
  <si>
    <t>17.行政事业性收费收入</t>
  </si>
  <si>
    <t>18.罚没收入</t>
  </si>
  <si>
    <t>19.国有资源(资产)有偿使用收入</t>
  </si>
  <si>
    <t>20.其他收入</t>
  </si>
  <si>
    <t>合   计</t>
  </si>
  <si>
    <t>其中：国税部门</t>
  </si>
  <si>
    <t xml:space="preserve">      地税部门</t>
  </si>
  <si>
    <t xml:space="preserve">      财政部门</t>
  </si>
  <si>
    <t>附件2-8</t>
  </si>
  <si>
    <t>2023年靖州县一般公共预算支出科目汇总表（草案）</t>
  </si>
  <si>
    <t>增长比%</t>
  </si>
  <si>
    <t>1、一般公共服务</t>
  </si>
  <si>
    <t>2、国防</t>
  </si>
  <si>
    <t>3、公共安全</t>
  </si>
  <si>
    <t>4、教育</t>
  </si>
  <si>
    <t>5、科学技术</t>
  </si>
  <si>
    <t>6、文化体育与传媒</t>
  </si>
  <si>
    <t>7、社会保障和就业</t>
  </si>
  <si>
    <t>8、医疗卫生</t>
  </si>
  <si>
    <t>9、节能环保</t>
  </si>
  <si>
    <t>10、城乡社区事务</t>
  </si>
  <si>
    <t>11、农林水事务</t>
  </si>
  <si>
    <t>12、交通运输</t>
  </si>
  <si>
    <t>13、资源勘探电力信息等事务</t>
  </si>
  <si>
    <t>14、商业服务业等事务</t>
  </si>
  <si>
    <t>15、金融支出</t>
  </si>
  <si>
    <t>16、自然资源气象等事务</t>
  </si>
  <si>
    <t>17、住房保障支出</t>
  </si>
  <si>
    <t>18、粮油物资储备事务</t>
  </si>
  <si>
    <t>19、灾害防治及应急管理支出</t>
  </si>
  <si>
    <t>20、债劵及其他债务付息支出</t>
  </si>
  <si>
    <t>21、其他支出</t>
  </si>
  <si>
    <t>22、上解支出</t>
  </si>
  <si>
    <t>23、政府债券转贷及其他债务还本</t>
  </si>
  <si>
    <t>附表2-9</t>
  </si>
  <si>
    <t>2023年一般公共预算对下税收返还和转移支付预算分地区表（草案）</t>
  </si>
  <si>
    <t>地  区</t>
  </si>
  <si>
    <r>
      <rPr>
        <sz val="10"/>
        <rFont val="Arial"/>
        <charset val="0"/>
      </rPr>
      <t>2022</t>
    </r>
    <r>
      <rPr>
        <sz val="10"/>
        <rFont val="宋体"/>
        <charset val="0"/>
      </rPr>
      <t>年执行数</t>
    </r>
  </si>
  <si>
    <r>
      <rPr>
        <sz val="10"/>
        <rFont val="Arial"/>
        <charset val="0"/>
      </rPr>
      <t>2023</t>
    </r>
    <r>
      <rPr>
        <sz val="10"/>
        <rFont val="宋体"/>
        <charset val="0"/>
      </rPr>
      <t>年预算</t>
    </r>
  </si>
  <si>
    <t>税收返还</t>
  </si>
  <si>
    <t>一般性转移支付</t>
  </si>
  <si>
    <t>专项转移支付</t>
  </si>
  <si>
    <t>小 计</t>
  </si>
  <si>
    <t>靖州县</t>
  </si>
  <si>
    <t>注：本县对下无税收返还和转移支付预算</t>
  </si>
  <si>
    <t>附表2-10</t>
  </si>
  <si>
    <t>2023年靖州县专项转移支付分地区、分项目预算表（草案）</t>
  </si>
  <si>
    <t>地区：靖州苗族侗族自治县</t>
  </si>
  <si>
    <t>支出功能科目代码</t>
  </si>
  <si>
    <t>支出功能科目名称</t>
  </si>
  <si>
    <t>合计</t>
  </si>
  <si>
    <t>201</t>
  </si>
  <si>
    <t>一般公共服务支出</t>
  </si>
  <si>
    <t>204</t>
  </si>
  <si>
    <t>公共安全支出</t>
  </si>
  <si>
    <t>205</t>
  </si>
  <si>
    <t>206</t>
  </si>
  <si>
    <t>207</t>
  </si>
  <si>
    <t>208</t>
  </si>
  <si>
    <t>210</t>
  </si>
  <si>
    <t>医疗卫生健康支出</t>
  </si>
  <si>
    <t>211</t>
  </si>
  <si>
    <t>212</t>
  </si>
  <si>
    <t>213</t>
  </si>
  <si>
    <t>214</t>
  </si>
  <si>
    <t>215</t>
  </si>
  <si>
    <t>216</t>
  </si>
  <si>
    <t>217</t>
  </si>
  <si>
    <t>220</t>
  </si>
  <si>
    <t>221</t>
  </si>
  <si>
    <t>222</t>
  </si>
  <si>
    <t>224</t>
  </si>
  <si>
    <t>229</t>
  </si>
  <si>
    <t>附表2-11</t>
  </si>
  <si>
    <t>2023年度靖州苗族侗族自治县“三公”经费预算表（草案）</t>
  </si>
  <si>
    <t>三公经费预算数</t>
  </si>
  <si>
    <t>年度</t>
  </si>
  <si>
    <t>小计</t>
  </si>
  <si>
    <t>公务接待费</t>
  </si>
  <si>
    <t>公务用车购置及运行费</t>
  </si>
  <si>
    <t>因公出国费</t>
  </si>
  <si>
    <t>公务用车购置费</t>
  </si>
  <si>
    <t>公务用车运行维护费</t>
  </si>
  <si>
    <t>2023年</t>
  </si>
  <si>
    <t>2022年</t>
  </si>
  <si>
    <t>附件2-12</t>
  </si>
  <si>
    <t>2023年靖州县政府性基金预算收支总表（草案）</t>
  </si>
  <si>
    <t>收       入</t>
  </si>
  <si>
    <t>支       出</t>
  </si>
  <si>
    <t>项    目</t>
  </si>
  <si>
    <t>2019年
预算数</t>
  </si>
  <si>
    <t>项   目</t>
  </si>
  <si>
    <t>一、本级收入合计</t>
  </si>
  <si>
    <r>
      <rPr>
        <b/>
        <sz val="11"/>
        <rFont val="楷体"/>
        <charset val="134"/>
      </rPr>
      <t>一、本级支出合计</t>
    </r>
  </si>
  <si>
    <t xml:space="preserve">  1、国有土地收益基金收入</t>
  </si>
  <si>
    <r>
      <rPr>
        <sz val="11"/>
        <rFont val="Times New Roman"/>
        <charset val="134"/>
      </rPr>
      <t xml:space="preserve">  1</t>
    </r>
    <r>
      <rPr>
        <sz val="11"/>
        <rFont val="楷体"/>
        <charset val="134"/>
      </rPr>
      <t>、文化旅游体育传媒</t>
    </r>
  </si>
  <si>
    <t xml:space="preserve">  2、农业土地开发资金收入</t>
  </si>
  <si>
    <r>
      <rPr>
        <sz val="11"/>
        <rFont val="Times New Roman"/>
        <charset val="134"/>
      </rPr>
      <t xml:space="preserve">  2</t>
    </r>
    <r>
      <rPr>
        <sz val="11"/>
        <rFont val="楷体"/>
        <charset val="134"/>
      </rPr>
      <t>、社会保障和就业支出</t>
    </r>
  </si>
  <si>
    <t xml:space="preserve">  3、国有土地使用权出让收入</t>
  </si>
  <si>
    <r>
      <rPr>
        <sz val="11"/>
        <rFont val="Times New Roman"/>
        <charset val="134"/>
      </rPr>
      <t xml:space="preserve">  3</t>
    </r>
    <r>
      <rPr>
        <sz val="11"/>
        <rFont val="楷体"/>
        <charset val="134"/>
      </rPr>
      <t>、城乡社区支出</t>
    </r>
  </si>
  <si>
    <t xml:space="preserve">  4、污水处理费收入</t>
  </si>
  <si>
    <r>
      <rPr>
        <sz val="11"/>
        <rFont val="Times New Roman"/>
        <charset val="134"/>
      </rPr>
      <t xml:space="preserve"> 4</t>
    </r>
    <r>
      <rPr>
        <sz val="11"/>
        <rFont val="楷体"/>
        <charset val="134"/>
      </rPr>
      <t>、其他支出</t>
    </r>
  </si>
  <si>
    <t xml:space="preserve">  5、城市基础设施配套收入</t>
  </si>
  <si>
    <r>
      <rPr>
        <sz val="11"/>
        <rFont val="Times New Roman"/>
        <charset val="134"/>
      </rPr>
      <t xml:space="preserve"> 5</t>
    </r>
    <r>
      <rPr>
        <sz val="11"/>
        <rFont val="楷体"/>
        <charset val="134"/>
      </rPr>
      <t>、债务付息支出（专项债券付息）</t>
    </r>
  </si>
  <si>
    <t>二、政府性基金上级补助收入</t>
  </si>
  <si>
    <r>
      <rPr>
        <b/>
        <sz val="11"/>
        <rFont val="楷体"/>
        <charset val="134"/>
      </rPr>
      <t>二、政府性基金上解支出</t>
    </r>
  </si>
  <si>
    <t xml:space="preserve">   1、移民后扶基金</t>
  </si>
  <si>
    <t xml:space="preserve">   2、彩票公益金</t>
  </si>
  <si>
    <t xml:space="preserve">   3、文化旅游体育传媒</t>
  </si>
  <si>
    <t>三、地方政府专项债券还本支出</t>
  </si>
  <si>
    <r>
      <rPr>
        <b/>
        <sz val="11"/>
        <rFont val="楷体"/>
        <charset val="134"/>
      </rPr>
      <t>四、调出资金</t>
    </r>
  </si>
  <si>
    <t>四、上年结余收入</t>
  </si>
  <si>
    <r>
      <rPr>
        <b/>
        <sz val="11"/>
        <rFont val="楷体"/>
        <charset val="134"/>
      </rPr>
      <t>五、年终滚存结余</t>
    </r>
  </si>
  <si>
    <r>
      <rPr>
        <b/>
        <sz val="11"/>
        <rFont val="楷体"/>
        <charset val="134"/>
      </rPr>
      <t>支出总计</t>
    </r>
  </si>
  <si>
    <t>附表2-13</t>
  </si>
  <si>
    <t>2023年靖州县政府性基金预算收入表（草案）</t>
  </si>
  <si>
    <r>
      <rPr>
        <b/>
        <sz val="11"/>
        <rFont val="黑体"/>
        <charset val="134"/>
      </rPr>
      <t>项</t>
    </r>
    <r>
      <rPr>
        <b/>
        <sz val="11"/>
        <rFont val="Times New Roman"/>
        <charset val="0"/>
      </rPr>
      <t xml:space="preserve">    </t>
    </r>
    <r>
      <rPr>
        <b/>
        <sz val="11"/>
        <rFont val="黑体"/>
        <charset val="134"/>
      </rPr>
      <t>目</t>
    </r>
  </si>
  <si>
    <r>
      <rPr>
        <b/>
        <sz val="10"/>
        <rFont val="Times New Roman"/>
        <charset val="0"/>
      </rPr>
      <t>2019</t>
    </r>
    <r>
      <rPr>
        <b/>
        <sz val="10"/>
        <rFont val="黑体"/>
        <charset val="134"/>
      </rPr>
      <t>年
预算数</t>
    </r>
  </si>
  <si>
    <r>
      <rPr>
        <sz val="10"/>
        <rFont val="Times New Roman"/>
        <charset val="0"/>
      </rPr>
      <t xml:space="preserve">  1</t>
    </r>
    <r>
      <rPr>
        <sz val="10"/>
        <rFont val="楷体"/>
        <charset val="134"/>
      </rPr>
      <t>、国有土地收益基金收入</t>
    </r>
  </si>
  <si>
    <r>
      <rPr>
        <sz val="10"/>
        <rFont val="Times New Roman"/>
        <charset val="0"/>
      </rPr>
      <t xml:space="preserve">  2</t>
    </r>
    <r>
      <rPr>
        <sz val="10"/>
        <rFont val="楷体"/>
        <charset val="134"/>
      </rPr>
      <t>、农业土地开发资金收入</t>
    </r>
  </si>
  <si>
    <r>
      <rPr>
        <sz val="10"/>
        <rFont val="Times New Roman"/>
        <charset val="0"/>
      </rPr>
      <t xml:space="preserve">  3</t>
    </r>
    <r>
      <rPr>
        <sz val="10"/>
        <rFont val="楷体"/>
        <charset val="134"/>
      </rPr>
      <t>、国有土地使用权出让收入</t>
    </r>
  </si>
  <si>
    <r>
      <rPr>
        <sz val="10"/>
        <rFont val="Times New Roman"/>
        <charset val="0"/>
      </rPr>
      <t xml:space="preserve">  4</t>
    </r>
    <r>
      <rPr>
        <sz val="10"/>
        <rFont val="楷体"/>
        <charset val="134"/>
      </rPr>
      <t>、污水处理费收入</t>
    </r>
  </si>
  <si>
    <r>
      <rPr>
        <sz val="10"/>
        <rFont val="Times New Roman"/>
        <charset val="0"/>
      </rPr>
      <t xml:space="preserve">  5</t>
    </r>
    <r>
      <rPr>
        <sz val="10"/>
        <rFont val="楷体"/>
        <charset val="134"/>
      </rPr>
      <t>、城市基础设施配套收入</t>
    </r>
  </si>
  <si>
    <r>
      <rPr>
        <b/>
        <sz val="10"/>
        <rFont val="楷体"/>
        <charset val="134"/>
      </rPr>
      <t>一、本级收入合计</t>
    </r>
  </si>
  <si>
    <r>
      <rPr>
        <sz val="10"/>
        <rFont val="Times New Roman"/>
        <charset val="0"/>
      </rPr>
      <t xml:space="preserve">   1</t>
    </r>
    <r>
      <rPr>
        <sz val="10"/>
        <rFont val="楷体"/>
        <charset val="134"/>
      </rPr>
      <t>、移民后扶基金</t>
    </r>
  </si>
  <si>
    <r>
      <rPr>
        <sz val="10"/>
        <rFont val="Times New Roman"/>
        <charset val="0"/>
      </rPr>
      <t xml:space="preserve">   2</t>
    </r>
    <r>
      <rPr>
        <sz val="10"/>
        <rFont val="楷体"/>
        <charset val="134"/>
      </rPr>
      <t>、彩票公益金</t>
    </r>
  </si>
  <si>
    <r>
      <rPr>
        <sz val="10"/>
        <rFont val="Times New Roman"/>
        <charset val="0"/>
      </rPr>
      <t xml:space="preserve">   3</t>
    </r>
    <r>
      <rPr>
        <sz val="10"/>
        <rFont val="楷体"/>
        <charset val="134"/>
      </rPr>
      <t>、文化旅游体育传媒</t>
    </r>
  </si>
  <si>
    <r>
      <rPr>
        <b/>
        <sz val="10"/>
        <rFont val="楷体"/>
        <charset val="134"/>
      </rPr>
      <t>二、政府性基金上级补助收入</t>
    </r>
  </si>
  <si>
    <r>
      <rPr>
        <b/>
        <sz val="10"/>
        <rFont val="楷体"/>
        <charset val="134"/>
      </rPr>
      <t>三、债务转贷收入</t>
    </r>
  </si>
  <si>
    <r>
      <rPr>
        <sz val="10"/>
        <rFont val="Times New Roman"/>
        <charset val="0"/>
      </rPr>
      <t xml:space="preserve">  1</t>
    </r>
    <r>
      <rPr>
        <sz val="10"/>
        <rFont val="楷体"/>
        <charset val="134"/>
      </rPr>
      <t>、再融资专项债券收入</t>
    </r>
  </si>
  <si>
    <r>
      <rPr>
        <sz val="10"/>
        <rFont val="Times New Roman"/>
        <charset val="0"/>
      </rPr>
      <t xml:space="preserve">  2</t>
    </r>
    <r>
      <rPr>
        <sz val="10"/>
        <rFont val="楷体"/>
        <charset val="134"/>
      </rPr>
      <t>、新增专项债券收入</t>
    </r>
  </si>
  <si>
    <r>
      <rPr>
        <b/>
        <sz val="10"/>
        <rFont val="楷体"/>
        <charset val="134"/>
      </rPr>
      <t>四、上年结余收入</t>
    </r>
  </si>
  <si>
    <r>
      <rPr>
        <b/>
        <sz val="10"/>
        <rFont val="楷体"/>
        <charset val="134"/>
      </rPr>
      <t>五、调入资金</t>
    </r>
  </si>
  <si>
    <t>附表2-14</t>
  </si>
  <si>
    <t>2023年靖州县政府性基金预算支出表（草案）</t>
  </si>
  <si>
    <t>一、社会保障和就业支出</t>
  </si>
  <si>
    <t>二、文化旅游体育与传媒支出</t>
  </si>
  <si>
    <t>三、城乡社区支出</t>
  </si>
  <si>
    <t>四、其他支出</t>
  </si>
  <si>
    <t>五、债务付息</t>
  </si>
  <si>
    <t>本级支出合计</t>
  </si>
  <si>
    <t>转移性支出</t>
  </si>
  <si>
    <t xml:space="preserve">    政府性基金上解支出</t>
  </si>
  <si>
    <t xml:space="preserve">    调出资金</t>
  </si>
  <si>
    <t>债务还本</t>
  </si>
  <si>
    <t>附表2-15</t>
  </si>
  <si>
    <t>2023年靖州县本级政府性基金预算支出表（草案）</t>
  </si>
  <si>
    <t>207 文化旅游体育与传媒支出</t>
  </si>
  <si>
    <t xml:space="preserve">  20707 国家电影事业发展专项资金安排的支出</t>
  </si>
  <si>
    <t xml:space="preserve">    2070799 其他国家电影事业发展专项资金支出</t>
  </si>
  <si>
    <t xml:space="preserve">  20709 旅游发展基金支出</t>
  </si>
  <si>
    <t xml:space="preserve">    2070904 地方旅游开发项目补助</t>
  </si>
  <si>
    <t>208 社会保障和就业</t>
  </si>
  <si>
    <t xml:space="preserve">  20822 大中型水库移民后期古驰基金支出</t>
  </si>
  <si>
    <t xml:space="preserve">    2082201 移民补助</t>
  </si>
  <si>
    <t xml:space="preserve">    2082202 基础设施建设和经济发展</t>
  </si>
  <si>
    <t>212 城乡社区事务</t>
  </si>
  <si>
    <t xml:space="preserve">  21208 国有土地使用权出让收入及对应专项债务收入安排的支出</t>
  </si>
  <si>
    <t xml:space="preserve">    2120801 征地和拆迁补偿支出</t>
  </si>
  <si>
    <t xml:space="preserve">    2120899 其他国有土地使用权出让收入安排的支出</t>
  </si>
  <si>
    <t xml:space="preserve">  21210 国有土地收益金安排的支出</t>
  </si>
  <si>
    <t xml:space="preserve">    2121001 征地和拆迁补偿支出</t>
  </si>
  <si>
    <t xml:space="preserve">  21211 农业土地开发资金即对应专项债务收入安排的支出</t>
  </si>
  <si>
    <t xml:space="preserve">  21213 城市基础设施配套费及对应专项债务收入安排的支出</t>
  </si>
  <si>
    <t xml:space="preserve">    2121301 城市公共设施</t>
  </si>
  <si>
    <t xml:space="preserve">    2121399 其他城市基础设施配套费安排的支出</t>
  </si>
  <si>
    <t xml:space="preserve">  21214 污水处理费及对应专项债务收入安排的支出</t>
  </si>
  <si>
    <t xml:space="preserve">    2121401 污水基础设施建设和运营</t>
  </si>
  <si>
    <t xml:space="preserve">    2121402 代征手续费</t>
  </si>
  <si>
    <t>229 其他支出</t>
  </si>
  <si>
    <t xml:space="preserve">  22960 彩票公益金及对应专项债务收入安排的支出</t>
  </si>
  <si>
    <t xml:space="preserve">    2296002 用于社会福利的彩票公益金支出</t>
  </si>
  <si>
    <t xml:space="preserve">    2296003 用于体育事业的公益彩票金支出</t>
  </si>
  <si>
    <t xml:space="preserve">    2296004 用于教育事业的公益彩票金支出</t>
  </si>
  <si>
    <t xml:space="preserve">    2296006 用于残疾人事业的彩票公益金支出</t>
  </si>
  <si>
    <t xml:space="preserve">    2296013 用于城乡医疗救助的彩票公益金支出</t>
  </si>
  <si>
    <t>230 转移性支出</t>
  </si>
  <si>
    <t xml:space="preserve">  23004 政府性基金转移支付</t>
  </si>
  <si>
    <t xml:space="preserve">    2300603 政府性基金上解支出</t>
  </si>
  <si>
    <t xml:space="preserve">  23008 调出资金</t>
  </si>
  <si>
    <t xml:space="preserve">    2300802 政府性基金预算调出资金</t>
  </si>
  <si>
    <t>231 债务还本支出</t>
  </si>
  <si>
    <t xml:space="preserve">    2310499 其他政府性基本债务还本支出</t>
  </si>
  <si>
    <t>232 债务付息</t>
  </si>
  <si>
    <t xml:space="preserve">  23204 地方政府专项债务付息支出</t>
  </si>
  <si>
    <t>附表2-16</t>
  </si>
  <si>
    <t>2023年靖州县政府性基金转移支付预算表（草案）</t>
  </si>
  <si>
    <t xml:space="preserve">                                            单位：万元</t>
  </si>
  <si>
    <t>项目</t>
  </si>
  <si>
    <t>专项拨款补助</t>
  </si>
  <si>
    <t>注：本县对下无政府性基金转移支付</t>
  </si>
  <si>
    <t>附件2-17</t>
  </si>
  <si>
    <t>2023年靖州县政府性债务情况总表（草案）</t>
  </si>
  <si>
    <t>债务类型</t>
  </si>
  <si>
    <t>2022年
末预计余额</t>
  </si>
  <si>
    <t>2023年偿还</t>
  </si>
  <si>
    <t>2023年新增</t>
  </si>
  <si>
    <t>2023年
末预计余额</t>
  </si>
  <si>
    <t>备注</t>
  </si>
  <si>
    <t>自有资金还本</t>
  </si>
  <si>
    <t>置换存量债务</t>
  </si>
  <si>
    <t>财政预算资金（本金）</t>
  </si>
  <si>
    <t>财政预算资金（利息）</t>
  </si>
  <si>
    <t>其他方式偿还（本金）</t>
  </si>
  <si>
    <t>其他方式偿还（利息）</t>
  </si>
  <si>
    <t>再融资债券</t>
  </si>
  <si>
    <t>新增债券</t>
  </si>
  <si>
    <t>新纳入
债务</t>
  </si>
  <si>
    <t>政府性债务总计</t>
  </si>
  <si>
    <t>一、政府债务合计</t>
  </si>
  <si>
    <t>1、债券小计</t>
  </si>
  <si>
    <t>一般债劵</t>
  </si>
  <si>
    <t>专项债劵</t>
  </si>
  <si>
    <t>2、外债转贷小计</t>
  </si>
  <si>
    <t>外债转贷</t>
  </si>
  <si>
    <t>其他转贷</t>
  </si>
  <si>
    <t>3、清理甄别债务</t>
  </si>
  <si>
    <t>二、政府隐性债务合计</t>
  </si>
  <si>
    <t>1、银行贷款</t>
  </si>
  <si>
    <t>2、应付工程款</t>
  </si>
  <si>
    <t>2、国家开发发展基金</t>
  </si>
  <si>
    <t>三、关注类债务</t>
  </si>
  <si>
    <t>附表2-18</t>
  </si>
  <si>
    <t>2023年靖州县地方政府一般债务余额情况表（草案）</t>
  </si>
  <si>
    <t xml:space="preserve">一般债务 </t>
  </si>
  <si>
    <t>一：地方政府债务限额</t>
  </si>
  <si>
    <t>二、地方政府债务余额</t>
  </si>
  <si>
    <t>三、地方政府债务发行额</t>
  </si>
  <si>
    <t>四、地方政府债务还本额</t>
  </si>
  <si>
    <t>五、地方政府债务付息额</t>
  </si>
  <si>
    <t>附表2-19</t>
  </si>
  <si>
    <t>2023年靖州县地方政府专项债务余额情况表（草案）</t>
  </si>
  <si>
    <t xml:space="preserve">专项债务 </t>
  </si>
  <si>
    <t>附件2-20</t>
  </si>
  <si>
    <t>2023年靖州县社会保险基金收支预算总表 （草案）</t>
  </si>
  <si>
    <t>项        目</t>
  </si>
  <si>
    <t>城乡居民基本养老保险基金</t>
  </si>
  <si>
    <t>机关事业单位基本
养老保险基金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</si>
  <si>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</si>
  <si>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</si>
  <si>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</si>
  <si>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</si>
  <si>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</si>
  <si>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</si>
  <si>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</si>
  <si>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
（省级专用）</t>
  </si>
  <si>
    <t xml:space="preserve">         8.中央调剂基金收入
（中央专用)</t>
  </si>
  <si>
    <t>二、支出</t>
  </si>
  <si>
    <t xml:space="preserve">    其中:1.社会保险待遇支出</t>
  </si>
  <si>
    <t xml:space="preserve">         2.转移支出</t>
  </si>
  <si>
    <t xml:space="preserve">         3.其他支出</t>
  </si>
  <si>
    <t xml:space="preserve">         4.中央调剂基金支出
（中央专用）</t>
  </si>
  <si>
    <t xml:space="preserve">         5.中央调剂资金支出
（省级专用）</t>
  </si>
  <si>
    <t>三、本年收支结余</t>
  </si>
  <si>
    <t>四、年末滚存结余</t>
  </si>
  <si>
    <t>附件2-21</t>
  </si>
  <si>
    <t>2023年靖州县社会保险基金预算收入表（草案）</t>
  </si>
  <si>
    <t>失业保险基金收入</t>
  </si>
  <si>
    <t xml:space="preserve">  失业保险费收入</t>
  </si>
  <si>
    <t xml:space="preserve">  失业保险基金利息收入</t>
  </si>
  <si>
    <t>城乡居民基本养老保险基金收入</t>
  </si>
  <si>
    <t xml:space="preserve">  城乡居民基本养老保险基金缴费收入</t>
  </si>
  <si>
    <t xml:space="preserve">  城乡居民基本养老保险基金财政补贴收入</t>
  </si>
  <si>
    <t xml:space="preserve">  城乡居民基本养老保险基金利息收入</t>
  </si>
  <si>
    <t xml:space="preserve">  其他城乡居民养老保险基金收入</t>
  </si>
  <si>
    <t>机关事业单位基本养老保险基金收入</t>
  </si>
  <si>
    <t xml:space="preserve">  机关事业单位基本养老保险费收入</t>
  </si>
  <si>
    <t xml:space="preserve">  机关事业单位基本养老保险基金财政补助收入</t>
  </si>
  <si>
    <t xml:space="preserve">  机关事业单位基本养老保险基金利息收入</t>
  </si>
  <si>
    <t xml:space="preserve">  其他机关事业单位基本养老保险费收入</t>
  </si>
  <si>
    <t>附件2-22</t>
  </si>
  <si>
    <t>2023年靖州县社会保险基金预算支出表（草案）</t>
  </si>
  <si>
    <t>失业保险基金支出</t>
  </si>
  <si>
    <t>失业保险金</t>
  </si>
  <si>
    <t>医疗保险费</t>
  </si>
  <si>
    <t>稳定岗位补贴支出</t>
  </si>
  <si>
    <t>其他费用支出</t>
  </si>
  <si>
    <t>其他失业保险基金支出</t>
  </si>
  <si>
    <t>城乡居民基本养老保险基金支出</t>
  </si>
  <si>
    <t>基础养老金支出</t>
  </si>
  <si>
    <t>个人账户养老金支出</t>
  </si>
  <si>
    <t>其他城乡居民养老保险基金支出</t>
  </si>
  <si>
    <t>机关事业单位基本养老保险基金支出</t>
  </si>
  <si>
    <t>基本养老金支出</t>
  </si>
  <si>
    <t>其他机关事业单位基本养老保险基金支出</t>
  </si>
  <si>
    <t>年末收支结余</t>
  </si>
  <si>
    <t>附件2-23</t>
  </si>
  <si>
    <t>2023年靖州县国有资本经营预算收入表（草案）</t>
  </si>
  <si>
    <t>预算科目</t>
  </si>
  <si>
    <t>国有资本经营预算收入</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</si>
  <si>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</si>
  <si>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</si>
  <si>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</si>
  <si>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</si>
  <si>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</si>
  <si>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</si>
  <si>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</si>
  <si>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</si>
  <si>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</si>
  <si>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</si>
  <si>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</si>
  <si>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</si>
  <si>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</si>
  <si>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</si>
  <si>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</si>
  <si>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</si>
  <si>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</si>
  <si>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</si>
  <si>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</si>
  <si>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</si>
  <si>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</si>
  <si>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</si>
  <si>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</si>
  <si>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</si>
  <si>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</si>
  <si>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</si>
  <si>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</si>
  <si>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</si>
  <si>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</si>
  <si>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</si>
  <si>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</si>
  <si>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</si>
  <si>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</si>
  <si>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</si>
  <si>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</si>
  <si>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</si>
  <si>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</si>
  <si>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</si>
  <si>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</si>
  <si>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</si>
  <si>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</si>
  <si>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</si>
  <si>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</si>
  <si>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</si>
  <si>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</si>
  <si>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</si>
  <si>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</si>
  <si>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</si>
  <si>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</si>
  <si>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</si>
  <si>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注：因我县国有资本经营收入规模很小，我们将国有资本经营收入作为单位非税收入纳入公共财政预算管理，其收支预算编入公共财政预算收支计划，国有资本经营预算不再单独编制。</t>
  </si>
  <si>
    <t>附件2-24</t>
  </si>
  <si>
    <t>2023年靖州县国有资本经营预算支出表（草案）</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</si>
  <si>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</si>
  <si>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</si>
  <si>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</si>
  <si>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</si>
  <si>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</si>
  <si>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</si>
  <si>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</si>
  <si>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</si>
  <si>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</si>
  <si>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</si>
  <si>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</si>
  <si>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</si>
  <si>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</si>
  <si>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</si>
  <si>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</si>
  <si>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</si>
  <si>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</si>
  <si>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</si>
  <si>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</si>
  <si>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</si>
  <si>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</si>
  <si>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</si>
  <si>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</si>
  <si>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</si>
  <si>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</si>
  <si>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</si>
  <si>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</si>
  <si>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</si>
  <si>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</si>
  <si>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附件2-25</t>
  </si>
  <si>
    <t>2023年靖州县本级国有资本经营预算支出表（草案）</t>
  </si>
  <si>
    <t>注：本表应当公开到功能分类项级科目</t>
  </si>
  <si>
    <t>本级国有资本经营预算支出</t>
  </si>
  <si>
    <t>附件2-26</t>
  </si>
  <si>
    <t>2023年靖州县国有资本经营预算转移支出表（草案）</t>
  </si>
  <si>
    <t>国有资本经营预算转移支出</t>
  </si>
  <si>
    <t>注：本县对下国有资本经营转移支付</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</si>
</sst>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 "/>
    <numFmt numFmtId="179" formatCode="#,##0.00_);[Red]\(#,##0.00\)"/>
    <numFmt numFmtId="180" formatCode="0_ "/>
    <numFmt numFmtId="181" formatCode="0.0_);[Red]\(0.0\)"/>
    <numFmt numFmtId="182" formatCode="0.00_ "/>
    <numFmt numFmtId="183" formatCode="0.00_);[Red]\(0.00\)"/>
    <numFmt numFmtId="184" formatCode="0.0_ "/>
  </numFmts>
  <fonts count="109">
    <font>
      <sz val="11"/>
      <color theme="1"/>
      <name val="宋体"/>
      <charset val="134"/>
      <scheme val="minor"/>
    </font>
    <font>
      <b/>
      <sz val="11"/>
      <color theme="1"/>
      <name val="宋体"/>
      <charset val="134"/>
      <scheme val="minor"/>
    </font>
    <font>
      <sz val="12"/>
      <name val="宋体"/>
      <charset val="134"/>
    </font>
    <font>
      <b/>
      <sz val="12"/>
      <name val="宋体"/>
      <charset val="134"/>
    </font>
    <font>
      <b/>
      <sz val="18"/>
      <name val="宋体"/>
      <charset val="134"/>
    </font>
    <font>
      <sz val="10"/>
      <name val="宋体"/>
      <charset val="134"/>
    </font>
    <font>
      <b/>
      <sz val="10"/>
      <name val="宋体"/>
      <charset val="134"/>
    </font>
    <font>
      <sz val="14"/>
      <color indexed="8"/>
      <name val="黑体"/>
      <charset val="134"/>
    </font>
    <font>
      <sz val="11"/>
      <name val="宋体"/>
      <charset val="134"/>
    </font>
    <font>
      <sz val="11"/>
      <name val="黑体"/>
      <charset val="134"/>
    </font>
    <font>
      <b/>
      <sz val="10"/>
      <name val="黑体"/>
      <charset val="134"/>
    </font>
    <font>
      <sz val="10"/>
      <name val="黑体"/>
      <charset val="134"/>
    </font>
    <font>
      <b/>
      <sz val="11"/>
      <name val="宋体"/>
      <charset val="134"/>
    </font>
    <font>
      <b/>
      <sz val="11"/>
      <name val="黑体"/>
      <charset val="134"/>
    </font>
    <font>
      <b/>
      <sz val="16"/>
      <name val="宋体"/>
      <charset val="134"/>
    </font>
    <font>
      <sz val="11"/>
      <name val="楷体"/>
      <charset val="134"/>
    </font>
    <font>
      <sz val="10"/>
      <name val="楷体"/>
      <charset val="134"/>
    </font>
    <font>
      <b/>
      <sz val="10"/>
      <name val="楷体"/>
      <charset val="134"/>
    </font>
    <font>
      <sz val="11"/>
      <color indexed="8"/>
      <name val="宋体"/>
      <charset val="134"/>
    </font>
    <font>
      <b/>
      <sz val="11"/>
      <color indexed="8"/>
      <name val="宋体"/>
      <charset val="134"/>
    </font>
    <font>
      <sz val="20"/>
      <color indexed="8"/>
      <name val="方正小标宋简体"/>
      <charset val="134"/>
    </font>
    <font>
      <sz val="20"/>
      <name val="方正小标宋简体"/>
      <charset val="134"/>
    </font>
    <font>
      <sz val="11"/>
      <color indexed="8"/>
      <name val="黑体"/>
      <charset val="134"/>
    </font>
    <font>
      <b/>
      <sz val="11"/>
      <color indexed="8"/>
      <name val="楷体"/>
      <charset val="134"/>
    </font>
    <font>
      <b/>
      <sz val="11"/>
      <color indexed="8"/>
      <name val="Times New Roman"/>
      <charset val="134"/>
    </font>
    <font>
      <sz val="11"/>
      <color indexed="8"/>
      <name val="楷体"/>
      <charset val="134"/>
    </font>
    <font>
      <sz val="11"/>
      <color indexed="8"/>
      <name val="Times New Roman"/>
      <charset val="134"/>
    </font>
    <font>
      <sz val="11"/>
      <color indexed="9"/>
      <name val="Times New Roman"/>
      <charset val="134"/>
    </font>
    <font>
      <b/>
      <sz val="11"/>
      <name val="SimSun"/>
      <charset val="134"/>
    </font>
    <font>
      <b/>
      <sz val="18"/>
      <name val="SimSun"/>
      <charset val="134"/>
    </font>
    <font>
      <sz val="9"/>
      <name val="SimSun"/>
      <charset val="134"/>
    </font>
    <font>
      <b/>
      <sz val="11"/>
      <name val="宋体"/>
      <charset val="134"/>
      <scheme val="minor"/>
    </font>
    <font>
      <sz val="11"/>
      <name val="宋体"/>
      <charset val="134"/>
      <scheme val="minor"/>
    </font>
    <font>
      <sz val="14"/>
      <name val="黑体"/>
      <charset val="134"/>
    </font>
    <font>
      <b/>
      <sz val="11"/>
      <name val="楷体"/>
      <charset val="134"/>
    </font>
    <font>
      <b/>
      <sz val="11"/>
      <name val="Times New Roman"/>
      <charset val="134"/>
    </font>
    <font>
      <sz val="11"/>
      <name val="Times New Roman"/>
      <charset val="134"/>
    </font>
    <font>
      <sz val="16"/>
      <name val="黑体"/>
      <charset val="134"/>
    </font>
    <font>
      <sz val="14"/>
      <name val="宋体"/>
      <charset val="134"/>
    </font>
    <font>
      <b/>
      <sz val="16"/>
      <name val="黑体"/>
      <charset val="134"/>
    </font>
    <font>
      <sz val="9"/>
      <name val="宋体"/>
      <charset val="134"/>
    </font>
    <font>
      <b/>
      <sz val="10"/>
      <name val="楷体_"/>
      <charset val="134"/>
    </font>
    <font>
      <sz val="10"/>
      <color indexed="8"/>
      <name val="楷体"/>
      <charset val="134"/>
    </font>
    <font>
      <sz val="10"/>
      <name val="楷体_"/>
      <charset val="134"/>
    </font>
    <font>
      <sz val="12"/>
      <name val="楷体"/>
      <charset val="134"/>
    </font>
    <font>
      <b/>
      <sz val="12"/>
      <name val="黑体"/>
      <charset val="134"/>
    </font>
    <font>
      <sz val="10"/>
      <name val="Times New Roman"/>
      <charset val="0"/>
    </font>
    <font>
      <b/>
      <sz val="10"/>
      <name val="Times New Roman"/>
      <charset val="0"/>
    </font>
    <font>
      <sz val="11"/>
      <color indexed="8"/>
      <name val="Times New Roman"/>
      <charset val="0"/>
    </font>
    <font>
      <b/>
      <sz val="16"/>
      <name val="方正小标宋简体"/>
      <charset val="134"/>
    </font>
    <font>
      <sz val="12"/>
      <name val="Times New Roman"/>
      <charset val="0"/>
    </font>
    <font>
      <b/>
      <sz val="11"/>
      <name val="Times New Roman"/>
      <charset val="0"/>
    </font>
    <font>
      <sz val="14"/>
      <color theme="1"/>
      <name val="黑体"/>
      <charset val="134"/>
    </font>
    <font>
      <b/>
      <sz val="11"/>
      <color indexed="8"/>
      <name val="宋体"/>
      <charset val="134"/>
      <scheme val="minor"/>
    </font>
    <font>
      <b/>
      <sz val="9"/>
      <name val="宋体"/>
      <charset val="134"/>
    </font>
    <font>
      <sz val="11"/>
      <color indexed="8"/>
      <name val="宋体"/>
      <charset val="134"/>
      <scheme val="minor"/>
    </font>
    <font>
      <b/>
      <sz val="18"/>
      <name val="方正小标宋简体"/>
      <charset val="134"/>
    </font>
    <font>
      <b/>
      <sz val="10"/>
      <name val="SimSun"/>
      <charset val="134"/>
    </font>
    <font>
      <b/>
      <sz val="10"/>
      <name val="仿宋_GB2312"/>
      <charset val="134"/>
    </font>
    <font>
      <sz val="10"/>
      <name val="Arial"/>
      <charset val="0"/>
    </font>
    <font>
      <sz val="9"/>
      <color rgb="FF000000"/>
      <name val="宋体"/>
      <charset val="134"/>
    </font>
    <font>
      <b/>
      <sz val="20"/>
      <name val="方正小标宋简体"/>
      <charset val="0"/>
    </font>
    <font>
      <b/>
      <sz val="12"/>
      <color rgb="FF000000"/>
      <name val="宋体"/>
      <charset val="134"/>
    </font>
    <font>
      <b/>
      <sz val="14"/>
      <name val="Arial"/>
      <charset val="0"/>
    </font>
    <font>
      <sz val="12"/>
      <color rgb="FF000000"/>
      <name val="宋体"/>
      <charset val="134"/>
    </font>
    <font>
      <sz val="14"/>
      <color rgb="FF000000"/>
      <name val="宋体"/>
      <charset val="134"/>
    </font>
    <font>
      <b/>
      <sz val="11"/>
      <color indexed="8"/>
      <name val="黑体"/>
      <charset val="134"/>
    </font>
    <font>
      <sz val="10"/>
      <color indexed="8"/>
      <name val="宋体"/>
      <charset val="134"/>
    </font>
    <font>
      <b/>
      <sz val="10"/>
      <color indexed="8"/>
      <name val="宋体"/>
      <charset val="134"/>
    </font>
    <font>
      <sz val="11"/>
      <color indexed="9"/>
      <name val="楷体"/>
      <charset val="134"/>
    </font>
    <font>
      <sz val="11"/>
      <color indexed="10"/>
      <name val="宋体"/>
      <charset val="134"/>
    </font>
    <font>
      <sz val="11"/>
      <color indexed="8"/>
      <name val="宋体"/>
      <charset val="1"/>
      <scheme val="minor"/>
    </font>
    <font>
      <b/>
      <sz val="16"/>
      <color rgb="FF000000"/>
      <name val="Times New Roman"/>
      <charset val="0"/>
    </font>
    <font>
      <sz val="16"/>
      <name val="方正小标宋简体"/>
      <charset val="134"/>
    </font>
    <font>
      <sz val="10"/>
      <name val="仿宋_GB2312"/>
      <charset val="134"/>
    </font>
    <font>
      <sz val="9"/>
      <name val="黑体"/>
      <charset val="134"/>
    </font>
    <font>
      <sz val="11"/>
      <color theme="1"/>
      <name val="Times New Roman"/>
      <charset val="134"/>
    </font>
    <font>
      <sz val="16"/>
      <name val="宋体"/>
      <charset val="134"/>
    </font>
    <font>
      <b/>
      <sz val="24"/>
      <name val="宋体"/>
      <charset val="134"/>
    </font>
    <font>
      <b/>
      <sz val="22"/>
      <name val="Times New Roman"/>
      <charset val="0"/>
    </font>
    <font>
      <b/>
      <sz val="16"/>
      <name val="楷体"/>
      <charset val="134"/>
    </font>
    <font>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楷体"/>
      <charset val="134"/>
    </font>
    <font>
      <sz val="10"/>
      <name val="宋体"/>
      <charset val="0"/>
    </font>
    <font>
      <b/>
      <sz val="24"/>
      <name val="Times New Roman"/>
      <charset val="0"/>
    </font>
    <font>
      <b/>
      <sz val="16"/>
      <color rgb="FF000000"/>
      <name val="方正小标宋简体"/>
      <charset val="0"/>
    </font>
    <font>
      <sz val="9"/>
      <name val="宋体"/>
      <charset val="134"/>
    </font>
    <font>
      <b/>
      <sz val="9"/>
      <name val="宋体"/>
      <charset val="134"/>
    </font>
    <font>
      <b/>
      <sz val="9"/>
      <name val="Tahoma"/>
      <charset val="134"/>
    </font>
    <font>
      <sz val="9"/>
      <name val="Tahoma"/>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auto="1"/>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auto="1"/>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0" fillId="5" borderId="23" applyNumberFormat="0" applyFont="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24" applyNumberFormat="0" applyFill="0" applyAlignment="0" applyProtection="0">
      <alignment vertical="center"/>
    </xf>
    <xf numFmtId="0" fontId="88" fillId="0" borderId="24" applyNumberFormat="0" applyFill="0" applyAlignment="0" applyProtection="0">
      <alignment vertical="center"/>
    </xf>
    <xf numFmtId="0" fontId="89" fillId="0" borderId="25" applyNumberFormat="0" applyFill="0" applyAlignment="0" applyProtection="0">
      <alignment vertical="center"/>
    </xf>
    <xf numFmtId="0" fontId="89" fillId="0" borderId="0" applyNumberFormat="0" applyFill="0" applyBorder="0" applyAlignment="0" applyProtection="0">
      <alignment vertical="center"/>
    </xf>
    <xf numFmtId="0" fontId="90" fillId="6" borderId="26" applyNumberFormat="0" applyAlignment="0" applyProtection="0">
      <alignment vertical="center"/>
    </xf>
    <xf numFmtId="0" fontId="91" fillId="7" borderId="27" applyNumberFormat="0" applyAlignment="0" applyProtection="0">
      <alignment vertical="center"/>
    </xf>
    <xf numFmtId="0" fontId="92" fillId="7" borderId="26" applyNumberFormat="0" applyAlignment="0" applyProtection="0">
      <alignment vertical="center"/>
    </xf>
    <xf numFmtId="0" fontId="93" fillId="8" borderId="28" applyNumberFormat="0" applyAlignment="0" applyProtection="0">
      <alignment vertical="center"/>
    </xf>
    <xf numFmtId="0" fontId="94" fillId="0" borderId="29" applyNumberFormat="0" applyFill="0" applyAlignment="0" applyProtection="0">
      <alignment vertical="center"/>
    </xf>
    <xf numFmtId="0" fontId="95" fillId="0" borderId="30" applyNumberFormat="0" applyFill="0" applyAlignment="0" applyProtection="0">
      <alignment vertical="center"/>
    </xf>
    <xf numFmtId="0" fontId="96" fillId="9" borderId="0" applyNumberFormat="0" applyBorder="0" applyAlignment="0" applyProtection="0">
      <alignment vertical="center"/>
    </xf>
    <xf numFmtId="0" fontId="97" fillId="10" borderId="0" applyNumberFormat="0" applyBorder="0" applyAlignment="0" applyProtection="0">
      <alignment vertical="center"/>
    </xf>
    <xf numFmtId="0" fontId="98" fillId="11" borderId="0" applyNumberFormat="0" applyBorder="0" applyAlignment="0" applyProtection="0">
      <alignment vertical="center"/>
    </xf>
    <xf numFmtId="0" fontId="99" fillId="12" borderId="0" applyNumberFormat="0" applyBorder="0" applyAlignment="0" applyProtection="0">
      <alignment vertical="center"/>
    </xf>
    <xf numFmtId="0" fontId="100" fillId="13" borderId="0" applyNumberFormat="0" applyBorder="0" applyAlignment="0" applyProtection="0">
      <alignment vertical="center"/>
    </xf>
    <xf numFmtId="0" fontId="100" fillId="14" borderId="0" applyNumberFormat="0" applyBorder="0" applyAlignment="0" applyProtection="0">
      <alignment vertical="center"/>
    </xf>
    <xf numFmtId="0" fontId="99" fillId="15" borderId="0" applyNumberFormat="0" applyBorder="0" applyAlignment="0" applyProtection="0">
      <alignment vertical="center"/>
    </xf>
    <xf numFmtId="0" fontId="99" fillId="16" borderId="0" applyNumberFormat="0" applyBorder="0" applyAlignment="0" applyProtection="0">
      <alignment vertical="center"/>
    </xf>
    <xf numFmtId="0" fontId="100" fillId="17" borderId="0" applyNumberFormat="0" applyBorder="0" applyAlignment="0" applyProtection="0">
      <alignment vertical="center"/>
    </xf>
    <xf numFmtId="0" fontId="100" fillId="18" borderId="0" applyNumberFormat="0" applyBorder="0" applyAlignment="0" applyProtection="0">
      <alignment vertical="center"/>
    </xf>
    <xf numFmtId="0" fontId="99" fillId="19" borderId="0" applyNumberFormat="0" applyBorder="0" applyAlignment="0" applyProtection="0">
      <alignment vertical="center"/>
    </xf>
    <xf numFmtId="0" fontId="99" fillId="20" borderId="0" applyNumberFormat="0" applyBorder="0" applyAlignment="0" applyProtection="0">
      <alignment vertical="center"/>
    </xf>
    <xf numFmtId="0" fontId="100" fillId="21" borderId="0" applyNumberFormat="0" applyBorder="0" applyAlignment="0" applyProtection="0">
      <alignment vertical="center"/>
    </xf>
    <xf numFmtId="0" fontId="100" fillId="22" borderId="0" applyNumberFormat="0" applyBorder="0" applyAlignment="0" applyProtection="0">
      <alignment vertical="center"/>
    </xf>
    <xf numFmtId="0" fontId="99" fillId="23" borderId="0" applyNumberFormat="0" applyBorder="0" applyAlignment="0" applyProtection="0">
      <alignment vertical="center"/>
    </xf>
    <xf numFmtId="0" fontId="99" fillId="24" borderId="0" applyNumberFormat="0" applyBorder="0" applyAlignment="0" applyProtection="0">
      <alignment vertical="center"/>
    </xf>
    <xf numFmtId="0" fontId="100" fillId="25" borderId="0" applyNumberFormat="0" applyBorder="0" applyAlignment="0" applyProtection="0">
      <alignment vertical="center"/>
    </xf>
    <xf numFmtId="0" fontId="100" fillId="26" borderId="0" applyNumberFormat="0" applyBorder="0" applyAlignment="0" applyProtection="0">
      <alignment vertical="center"/>
    </xf>
    <xf numFmtId="0" fontId="99" fillId="27" borderId="0" applyNumberFormat="0" applyBorder="0" applyAlignment="0" applyProtection="0">
      <alignment vertical="center"/>
    </xf>
    <xf numFmtId="0" fontId="99" fillId="28" borderId="0" applyNumberFormat="0" applyBorder="0" applyAlignment="0" applyProtection="0">
      <alignment vertical="center"/>
    </xf>
    <xf numFmtId="0" fontId="100" fillId="29" borderId="0" applyNumberFormat="0" applyBorder="0" applyAlignment="0" applyProtection="0">
      <alignment vertical="center"/>
    </xf>
    <xf numFmtId="0" fontId="100" fillId="30" borderId="0" applyNumberFormat="0" applyBorder="0" applyAlignment="0" applyProtection="0">
      <alignment vertical="center"/>
    </xf>
    <xf numFmtId="0" fontId="99" fillId="31" borderId="0" applyNumberFormat="0" applyBorder="0" applyAlignment="0" applyProtection="0">
      <alignment vertical="center"/>
    </xf>
    <xf numFmtId="0" fontId="99" fillId="32" borderId="0" applyNumberFormat="0" applyBorder="0" applyAlignment="0" applyProtection="0">
      <alignment vertical="center"/>
    </xf>
    <xf numFmtId="0" fontId="100" fillId="33" borderId="0" applyNumberFormat="0" applyBorder="0" applyAlignment="0" applyProtection="0">
      <alignment vertical="center"/>
    </xf>
    <xf numFmtId="0" fontId="100" fillId="34" borderId="0" applyNumberFormat="0" applyBorder="0" applyAlignment="0" applyProtection="0">
      <alignment vertical="center"/>
    </xf>
    <xf numFmtId="0" fontId="99" fillId="35"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18" fillId="0" borderId="0">
      <alignment vertical="center"/>
    </xf>
    <xf numFmtId="0" fontId="2" fillId="0" borderId="0"/>
    <xf numFmtId="0" fontId="59" fillId="0" borderId="0"/>
    <xf numFmtId="0" fontId="18" fillId="0" borderId="0">
      <alignment vertical="center"/>
    </xf>
  </cellStyleXfs>
  <cellXfs count="444">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xf numFmtId="0" fontId="0"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0" fontId="2" fillId="0" borderId="0" xfId="0" applyFont="1" applyFill="1" applyBorder="1" applyAlignment="1">
      <alignment horizontal="left" wrapText="1"/>
    </xf>
    <xf numFmtId="0" fontId="3" fillId="0" borderId="0" xfId="0" applyFont="1" applyFill="1" applyBorder="1" applyAlignment="1"/>
    <xf numFmtId="0" fontId="7" fillId="0" borderId="0" xfId="62" applyFont="1" applyFill="1" applyBorder="1" applyAlignment="1">
      <alignment vertical="center"/>
    </xf>
    <xf numFmtId="0" fontId="8"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3" fillId="0" borderId="0" xfId="0" applyFont="1" applyFill="1" applyBorder="1" applyAlignment="1" applyProtection="1">
      <alignment vertical="center"/>
    </xf>
    <xf numFmtId="0" fontId="8" fillId="0" borderId="0" xfId="0" applyFont="1" applyFill="1" applyBorder="1" applyAlignment="1" applyProtection="1">
      <alignment horizontal="left" vertical="center"/>
    </xf>
    <xf numFmtId="176" fontId="8"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6" fontId="15" fillId="0" borderId="0" xfId="0" applyNumberFormat="1" applyFont="1" applyFill="1" applyBorder="1" applyAlignment="1" applyProtection="1">
      <alignment horizontal="right" vertical="center"/>
    </xf>
    <xf numFmtId="0" fontId="13" fillId="0" borderId="2" xfId="0" applyFont="1" applyFill="1" applyBorder="1" applyAlignment="1" applyProtection="1">
      <alignment horizontal="center" vertical="center" wrapText="1"/>
    </xf>
    <xf numFmtId="176" fontId="13" fillId="0" borderId="3" xfId="0" applyNumberFormat="1" applyFont="1" applyFill="1" applyBorder="1" applyAlignment="1" applyProtection="1">
      <alignment horizontal="center" vertical="center" wrapText="1"/>
    </xf>
    <xf numFmtId="0" fontId="10" fillId="2" borderId="4" xfId="0" applyFont="1" applyFill="1" applyBorder="1" applyAlignment="1" applyProtection="1">
      <alignment horizontal="left" vertical="center" wrapText="1"/>
    </xf>
    <xf numFmtId="176" fontId="10" fillId="2" borderId="0" xfId="0" applyNumberFormat="1" applyFont="1" applyFill="1" applyBorder="1" applyAlignment="1" applyProtection="1">
      <alignment horizontal="center" vertical="center"/>
    </xf>
    <xf numFmtId="0" fontId="16" fillId="2" borderId="4" xfId="0" applyFont="1" applyFill="1" applyBorder="1" applyAlignment="1" applyProtection="1">
      <alignment horizontal="left" vertical="center" wrapText="1"/>
    </xf>
    <xf numFmtId="176" fontId="16" fillId="2" borderId="0" xfId="0" applyNumberFormat="1" applyFont="1" applyFill="1" applyBorder="1" applyAlignment="1" applyProtection="1">
      <alignment horizontal="center" vertical="center"/>
    </xf>
    <xf numFmtId="176" fontId="10" fillId="2" borderId="0" xfId="0" applyNumberFormat="1" applyFont="1" applyFill="1" applyBorder="1" applyAlignment="1" applyProtection="1">
      <alignment horizontal="center" vertical="center" wrapText="1"/>
    </xf>
    <xf numFmtId="176" fontId="17" fillId="2" borderId="0" xfId="0" applyNumberFormat="1" applyFont="1" applyFill="1" applyBorder="1" applyAlignment="1" applyProtection="1">
      <alignment horizontal="center" vertical="center"/>
    </xf>
    <xf numFmtId="0" fontId="13" fillId="0" borderId="2" xfId="0" applyFont="1" applyFill="1" applyBorder="1" applyAlignment="1" applyProtection="1">
      <alignment horizontal="center" vertical="center" wrapText="1"/>
      <protection locked="0"/>
    </xf>
    <xf numFmtId="177" fontId="13" fillId="0" borderId="0" xfId="0" applyNumberFormat="1" applyFont="1" applyFill="1" applyBorder="1" applyAlignment="1" applyProtection="1">
      <alignment vertical="center"/>
    </xf>
    <xf numFmtId="0" fontId="8" fillId="0" borderId="0"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17" fillId="2" borderId="2" xfId="0" applyFont="1" applyFill="1" applyBorder="1" applyAlignment="1" applyProtection="1">
      <alignment horizontal="left" vertical="center" wrapText="1"/>
    </xf>
    <xf numFmtId="176" fontId="16" fillId="2" borderId="0" xfId="0" applyNumberFormat="1" applyFont="1" applyFill="1" applyBorder="1" applyAlignment="1" applyProtection="1">
      <alignment horizontal="center" vertical="center" wrapText="1"/>
    </xf>
    <xf numFmtId="0" fontId="16" fillId="2" borderId="2" xfId="0" applyFont="1" applyFill="1" applyBorder="1" applyAlignment="1" applyProtection="1">
      <alignment horizontal="left" vertical="center" wrapText="1"/>
    </xf>
    <xf numFmtId="178" fontId="11" fillId="2" borderId="2" xfId="0" applyNumberFormat="1" applyFont="1" applyFill="1" applyBorder="1" applyAlignment="1" applyProtection="1">
      <alignment horizontal="center" vertical="center"/>
    </xf>
    <xf numFmtId="179" fontId="13" fillId="0" borderId="2" xfId="0" applyNumberFormat="1" applyFont="1" applyFill="1" applyBorder="1" applyAlignment="1" applyProtection="1">
      <alignment horizontal="center" vertical="center" wrapText="1"/>
    </xf>
    <xf numFmtId="0" fontId="18" fillId="0" borderId="0" xfId="62">
      <alignment vertical="center"/>
    </xf>
    <xf numFmtId="0" fontId="19" fillId="0" borderId="0" xfId="62" applyFont="1" applyFill="1" applyBorder="1" applyAlignment="1">
      <alignment vertical="center"/>
    </xf>
    <xf numFmtId="0" fontId="18" fillId="0" borderId="0" xfId="62" applyFill="1" applyBorder="1" applyAlignment="1">
      <alignment vertical="center"/>
    </xf>
    <xf numFmtId="49" fontId="20" fillId="2" borderId="0" xfId="54" applyNumberFormat="1" applyFont="1" applyFill="1" applyBorder="1" applyAlignment="1">
      <alignment horizontal="center" vertical="center"/>
    </xf>
    <xf numFmtId="0" fontId="20" fillId="2" borderId="0" xfId="54" applyFont="1" applyFill="1" applyBorder="1" applyAlignment="1">
      <alignment horizontal="center" vertical="center"/>
    </xf>
    <xf numFmtId="0" fontId="21" fillId="2" borderId="0" xfId="54" applyFont="1" applyFill="1" applyBorder="1" applyAlignment="1"/>
    <xf numFmtId="49" fontId="18" fillId="2" borderId="5" xfId="54" applyNumberFormat="1" applyFont="1" applyFill="1" applyBorder="1" applyAlignment="1">
      <alignment vertical="center"/>
    </xf>
    <xf numFmtId="49" fontId="18" fillId="2" borderId="0" xfId="54" applyNumberFormat="1" applyFont="1" applyFill="1" applyBorder="1" applyAlignment="1">
      <alignment vertical="center"/>
    </xf>
    <xf numFmtId="49" fontId="8" fillId="2" borderId="0" xfId="54" applyNumberFormat="1" applyFont="1" applyFill="1" applyBorder="1" applyAlignment="1"/>
    <xf numFmtId="49" fontId="22" fillId="2" borderId="6" xfId="54" applyNumberFormat="1" applyFont="1" applyFill="1" applyBorder="1" applyAlignment="1">
      <alignment horizontal="center" vertical="center"/>
    </xf>
    <xf numFmtId="49" fontId="22" fillId="2" borderId="1" xfId="54" applyNumberFormat="1" applyFont="1" applyFill="1" applyBorder="1" applyAlignment="1">
      <alignment horizontal="center" vertical="center" wrapText="1"/>
    </xf>
    <xf numFmtId="49" fontId="22" fillId="2" borderId="7" xfId="54" applyNumberFormat="1" applyFont="1" applyFill="1" applyBorder="1" applyAlignment="1">
      <alignment horizontal="center" vertical="center" wrapText="1"/>
    </xf>
    <xf numFmtId="49" fontId="22" fillId="2" borderId="8" xfId="54" applyNumberFormat="1" applyFont="1" applyFill="1" applyBorder="1" applyAlignment="1">
      <alignment horizontal="center" vertical="center" wrapText="1"/>
    </xf>
    <xf numFmtId="49" fontId="22" fillId="2" borderId="9" xfId="54" applyNumberFormat="1" applyFont="1" applyFill="1" applyBorder="1" applyAlignment="1">
      <alignment horizontal="center" vertical="center" wrapText="1"/>
    </xf>
    <xf numFmtId="49" fontId="22" fillId="2" borderId="10" xfId="54" applyNumberFormat="1" applyFont="1" applyFill="1" applyBorder="1" applyAlignment="1">
      <alignment horizontal="center" vertical="center" wrapText="1"/>
    </xf>
    <xf numFmtId="49" fontId="22" fillId="2" borderId="11" xfId="54" applyNumberFormat="1" applyFont="1" applyFill="1" applyBorder="1" applyAlignment="1">
      <alignment horizontal="center" vertical="center"/>
    </xf>
    <xf numFmtId="49" fontId="23" fillId="2" borderId="11" xfId="54" applyNumberFormat="1" applyFont="1" applyFill="1" applyBorder="1" applyAlignment="1">
      <alignment horizontal="left" vertical="center"/>
    </xf>
    <xf numFmtId="177" fontId="24" fillId="0" borderId="12" xfId="54" applyNumberFormat="1" applyFont="1" applyFill="1" applyBorder="1" applyAlignment="1">
      <alignment horizontal="center" vertical="center"/>
    </xf>
    <xf numFmtId="49" fontId="25" fillId="2" borderId="13" xfId="54" applyNumberFormat="1" applyFont="1" applyFill="1" applyBorder="1" applyAlignment="1">
      <alignment horizontal="left" vertical="center"/>
    </xf>
    <xf numFmtId="177" fontId="26" fillId="0" borderId="1" xfId="54" applyNumberFormat="1" applyFont="1" applyFill="1" applyBorder="1" applyAlignment="1">
      <alignment horizontal="center" vertical="center"/>
    </xf>
    <xf numFmtId="177" fontId="26" fillId="0" borderId="10" xfId="54" applyNumberFormat="1" applyFont="1" applyFill="1" applyBorder="1" applyAlignment="1">
      <alignment horizontal="center" vertical="center"/>
    </xf>
    <xf numFmtId="177" fontId="26" fillId="0" borderId="14" xfId="54" applyNumberFormat="1" applyFont="1" applyFill="1" applyBorder="1" applyAlignment="1">
      <alignment horizontal="center" vertical="center"/>
    </xf>
    <xf numFmtId="49" fontId="25" fillId="2" borderId="13" xfId="54" applyNumberFormat="1" applyFont="1" applyFill="1" applyBorder="1" applyAlignment="1">
      <alignment vertical="center"/>
    </xf>
    <xf numFmtId="49" fontId="25" fillId="2" borderId="14" xfId="54" applyNumberFormat="1" applyFont="1" applyFill="1" applyBorder="1" applyAlignment="1">
      <alignment vertical="center"/>
    </xf>
    <xf numFmtId="177" fontId="27" fillId="0" borderId="15" xfId="54" applyNumberFormat="1" applyFont="1" applyFill="1" applyBorder="1" applyAlignment="1">
      <alignment horizontal="center" vertical="center"/>
    </xf>
    <xf numFmtId="49" fontId="25" fillId="2" borderId="14" xfId="54" applyNumberFormat="1" applyFont="1" applyFill="1" applyBorder="1" applyAlignment="1">
      <alignment vertical="center" wrapText="1"/>
    </xf>
    <xf numFmtId="177" fontId="27" fillId="0" borderId="14" xfId="54" applyNumberFormat="1" applyFont="1" applyFill="1" applyBorder="1" applyAlignment="1">
      <alignment horizontal="center" vertical="center"/>
    </xf>
    <xf numFmtId="49" fontId="23" fillId="2" borderId="14" xfId="54" applyNumberFormat="1" applyFont="1" applyFill="1" applyBorder="1" applyAlignment="1">
      <alignment horizontal="left" vertical="center"/>
    </xf>
    <xf numFmtId="177" fontId="24" fillId="0" borderId="14" xfId="54" applyNumberFormat="1" applyFont="1" applyFill="1" applyBorder="1" applyAlignment="1">
      <alignment horizontal="center" vertical="center"/>
    </xf>
    <xf numFmtId="49" fontId="25" fillId="2" borderId="14" xfId="54" applyNumberFormat="1" applyFont="1" applyFill="1" applyBorder="1" applyAlignment="1">
      <alignment horizontal="left" vertical="center"/>
    </xf>
    <xf numFmtId="49" fontId="23" fillId="2" borderId="15" xfId="54" applyNumberFormat="1" applyFont="1" applyFill="1" applyBorder="1" applyAlignment="1">
      <alignment horizontal="left" vertical="center"/>
    </xf>
    <xf numFmtId="0" fontId="28" fillId="0" borderId="0" xfId="0" applyFont="1" applyFill="1" applyBorder="1" applyAlignment="1">
      <alignment horizontal="left" vertical="center" wrapText="1"/>
    </xf>
    <xf numFmtId="0" fontId="29" fillId="0" borderId="0" xfId="0" applyFont="1" applyFill="1" applyAlignment="1">
      <alignment horizontal="center" vertical="center" wrapText="1"/>
    </xf>
    <xf numFmtId="0" fontId="29" fillId="0" borderId="0" xfId="0" applyFont="1" applyFill="1" applyBorder="1" applyAlignment="1">
      <alignment vertical="center" wrapText="1"/>
    </xf>
    <xf numFmtId="0" fontId="30" fillId="0" borderId="16" xfId="0" applyFont="1" applyFill="1" applyBorder="1" applyAlignment="1">
      <alignment horizontal="right" vertical="center" wrapText="1"/>
    </xf>
    <xf numFmtId="0" fontId="30" fillId="0" borderId="0" xfId="0" applyFont="1" applyFill="1" applyBorder="1" applyAlignment="1">
      <alignmen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32"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0" fontId="12"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33" fillId="0" borderId="0" xfId="0" applyFont="1" applyFill="1" applyBorder="1" applyAlignment="1">
      <alignment vertical="center"/>
    </xf>
    <xf numFmtId="0" fontId="21" fillId="0" borderId="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7" xfId="52" applyFont="1" applyFill="1" applyBorder="1" applyAlignment="1">
      <alignment horizontal="center" vertical="center" wrapText="1"/>
    </xf>
    <xf numFmtId="0" fontId="9" fillId="0" borderId="1" xfId="52" applyFont="1" applyFill="1" applyBorder="1" applyAlignment="1">
      <alignment horizontal="center" vertical="center"/>
    </xf>
    <xf numFmtId="0" fontId="9" fillId="0" borderId="18" xfId="0" applyFont="1" applyFill="1" applyBorder="1" applyAlignment="1">
      <alignment horizontal="center" vertical="center"/>
    </xf>
    <xf numFmtId="0" fontId="9" fillId="0" borderId="18" xfId="52" applyFont="1" applyFill="1" applyBorder="1" applyAlignment="1">
      <alignment horizontal="center" vertical="center"/>
    </xf>
    <xf numFmtId="0" fontId="34" fillId="0" borderId="1" xfId="52"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177" fontId="35" fillId="0" borderId="1" xfId="52" applyNumberFormat="1" applyFont="1" applyFill="1" applyBorder="1" applyAlignment="1">
      <alignment horizontal="center" vertical="center" wrapText="1"/>
    </xf>
    <xf numFmtId="0" fontId="17" fillId="0" borderId="1" xfId="0" applyFont="1" applyFill="1" applyBorder="1" applyAlignment="1">
      <alignment horizontal="center" vertical="center"/>
    </xf>
    <xf numFmtId="177" fontId="35" fillId="0" borderId="1" xfId="52" applyNumberFormat="1" applyFont="1" applyFill="1" applyBorder="1" applyAlignment="1">
      <alignment horizontal="center" vertical="center"/>
    </xf>
    <xf numFmtId="0" fontId="16" fillId="0" borderId="1" xfId="0" applyFont="1" applyFill="1" applyBorder="1" applyAlignment="1">
      <alignment horizontal="left" vertical="center"/>
    </xf>
    <xf numFmtId="177" fontId="36" fillId="0" borderId="1" xfId="52" applyNumberFormat="1" applyFont="1" applyFill="1" applyBorder="1" applyAlignment="1">
      <alignment horizontal="center" vertical="center"/>
    </xf>
    <xf numFmtId="0" fontId="16" fillId="0" borderId="1" xfId="0" applyFont="1" applyFill="1" applyBorder="1" applyAlignment="1">
      <alignment horizontal="center" vertical="center"/>
    </xf>
    <xf numFmtId="177" fontId="36" fillId="2" borderId="1" xfId="52"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177" fontId="16" fillId="0" borderId="1" xfId="0" applyNumberFormat="1" applyFont="1" applyFill="1" applyBorder="1" applyAlignment="1">
      <alignment horizontal="left" vertical="center" wrapText="1" shrinkToFit="1"/>
    </xf>
    <xf numFmtId="177" fontId="36" fillId="0" borderId="1" xfId="52" applyNumberFormat="1" applyFont="1" applyFill="1" applyBorder="1" applyAlignment="1">
      <alignment horizontal="center" vertical="center" wrapText="1"/>
    </xf>
    <xf numFmtId="177" fontId="36" fillId="0" borderId="1" xfId="52" applyNumberFormat="1" applyFont="1" applyFill="1" applyBorder="1" applyAlignment="1">
      <alignment horizontal="center" vertical="center" wrapText="1" shrinkToFit="1"/>
    </xf>
    <xf numFmtId="0" fontId="34" fillId="0" borderId="1" xfId="0" applyFont="1" applyFill="1" applyBorder="1" applyAlignment="1">
      <alignment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9" fillId="0" borderId="17" xfId="52" applyFont="1" applyFill="1" applyBorder="1" applyAlignment="1">
      <alignment horizontal="center" vertical="center"/>
    </xf>
    <xf numFmtId="0" fontId="34" fillId="0" borderId="1" xfId="52" applyFont="1" applyFill="1" applyBorder="1" applyAlignment="1">
      <alignment horizontal="center" vertical="center"/>
    </xf>
    <xf numFmtId="177" fontId="36" fillId="0" borderId="1" xfId="52" applyNumberFormat="1" applyFont="1" applyFill="1" applyBorder="1" applyAlignment="1">
      <alignment vertical="center"/>
    </xf>
    <xf numFmtId="177" fontId="35" fillId="2" borderId="1" xfId="52" applyNumberFormat="1" applyFont="1" applyFill="1" applyBorder="1" applyAlignment="1">
      <alignment horizontal="center" vertical="center"/>
    </xf>
    <xf numFmtId="0" fontId="36" fillId="0" borderId="1" xfId="52" applyFont="1" applyFill="1" applyBorder="1" applyAlignment="1">
      <alignment horizontal="left" vertical="center"/>
    </xf>
    <xf numFmtId="0" fontId="36" fillId="0" borderId="1" xfId="52" applyFont="1" applyFill="1" applyBorder="1" applyAlignment="1">
      <alignment horizontal="center" vertical="center"/>
    </xf>
    <xf numFmtId="0" fontId="36" fillId="0" borderId="1" xfId="52" applyFont="1" applyFill="1" applyBorder="1" applyAlignment="1">
      <alignment vertical="center" wrapText="1"/>
    </xf>
    <xf numFmtId="177" fontId="36" fillId="2" borderId="1" xfId="52" applyNumberFormat="1" applyFont="1" applyFill="1" applyBorder="1" applyAlignment="1">
      <alignment horizontal="center" vertical="center" wrapText="1"/>
    </xf>
    <xf numFmtId="0" fontId="36" fillId="0" borderId="1" xfId="52" applyFont="1" applyFill="1" applyBorder="1" applyAlignment="1">
      <alignment vertical="center"/>
    </xf>
    <xf numFmtId="0" fontId="35" fillId="0" borderId="1" xfId="52" applyFont="1" applyFill="1" applyBorder="1" applyAlignment="1">
      <alignment vertical="center"/>
    </xf>
    <xf numFmtId="177" fontId="8" fillId="0" borderId="0" xfId="0" applyNumberFormat="1" applyFont="1" applyFill="1" applyBorder="1" applyAlignment="1">
      <alignment horizontal="center" vertical="center"/>
    </xf>
    <xf numFmtId="180" fontId="37" fillId="0" borderId="0" xfId="0" applyNumberFormat="1" applyFont="1" applyFill="1" applyBorder="1" applyAlignment="1">
      <alignment vertical="center"/>
    </xf>
    <xf numFmtId="180" fontId="2" fillId="0" borderId="0" xfId="0" applyNumberFormat="1" applyFont="1" applyFill="1" applyBorder="1" applyAlignment="1">
      <alignment vertical="center"/>
    </xf>
    <xf numFmtId="180" fontId="2" fillId="0" borderId="0" xfId="0" applyNumberFormat="1" applyFont="1" applyFill="1" applyBorder="1" applyAlignment="1">
      <alignment vertical="center" wrapText="1"/>
    </xf>
    <xf numFmtId="180" fontId="3" fillId="0" borderId="0" xfId="0" applyNumberFormat="1" applyFont="1" applyFill="1" applyBorder="1" applyAlignment="1">
      <alignment vertical="center" wrapText="1"/>
    </xf>
    <xf numFmtId="0" fontId="38" fillId="0" borderId="0" xfId="0" applyFont="1" applyFill="1" applyBorder="1" applyAlignment="1">
      <alignment vertical="center"/>
    </xf>
    <xf numFmtId="180" fontId="39" fillId="0" borderId="0" xfId="0" applyNumberFormat="1" applyFont="1" applyFill="1" applyBorder="1" applyAlignment="1">
      <alignment horizontal="center" vertical="center"/>
    </xf>
    <xf numFmtId="180" fontId="5" fillId="0" borderId="0" xfId="0" applyNumberFormat="1" applyFont="1" applyFill="1" applyBorder="1" applyAlignment="1">
      <alignment horizontal="center" vertical="center"/>
    </xf>
    <xf numFmtId="181" fontId="40" fillId="0" borderId="0" xfId="0" applyNumberFormat="1" applyFont="1" applyFill="1" applyBorder="1" applyAlignment="1">
      <alignment horizontal="center" vertical="center"/>
    </xf>
    <xf numFmtId="180" fontId="12"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right"/>
    </xf>
    <xf numFmtId="0" fontId="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6" fillId="0" borderId="0" xfId="0" applyFont="1" applyFill="1" applyBorder="1" applyAlignment="1">
      <alignment vertical="center"/>
    </xf>
    <xf numFmtId="0" fontId="13" fillId="0" borderId="0" xfId="0" applyFont="1" applyFill="1" applyBorder="1" applyAlignment="1">
      <alignment vertical="center"/>
    </xf>
    <xf numFmtId="0" fontId="8" fillId="0" borderId="0" xfId="0" applyFont="1" applyFill="1" applyBorder="1" applyAlignment="1">
      <alignment horizontal="left" vertical="center" wrapText="1"/>
    </xf>
    <xf numFmtId="179" fontId="8"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179" fontId="15" fillId="0" borderId="0" xfId="0" applyNumberFormat="1" applyFont="1" applyFill="1" applyBorder="1" applyAlignment="1">
      <alignment horizontal="right" vertical="center"/>
    </xf>
    <xf numFmtId="179" fontId="10" fillId="0" borderId="3" xfId="0" applyNumberFormat="1"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xf>
    <xf numFmtId="179" fontId="41" fillId="0" borderId="0" xfId="0" applyNumberFormat="1" applyFont="1" applyFill="1" applyBorder="1" applyAlignment="1" applyProtection="1">
      <alignment horizontal="center" vertical="center" wrapText="1"/>
    </xf>
    <xf numFmtId="0" fontId="16" fillId="0" borderId="4" xfId="0" applyFont="1" applyFill="1" applyBorder="1" applyAlignment="1" applyProtection="1">
      <alignment vertical="center" wrapText="1"/>
    </xf>
    <xf numFmtId="179" fontId="16" fillId="0" borderId="0" xfId="0" applyNumberFormat="1" applyFont="1" applyFill="1" applyBorder="1" applyAlignment="1">
      <alignment horizontal="center" vertical="center"/>
    </xf>
    <xf numFmtId="0" fontId="42" fillId="0" borderId="4" xfId="0" applyFont="1" applyFill="1" applyBorder="1" applyAlignment="1" applyProtection="1">
      <alignment vertical="center" wrapText="1"/>
    </xf>
    <xf numFmtId="179" fontId="8" fillId="0" borderId="0" xfId="0" applyNumberFormat="1" applyFont="1" applyFill="1" applyBorder="1" applyAlignment="1">
      <alignment vertical="center"/>
    </xf>
    <xf numFmtId="182" fontId="43" fillId="0" borderId="0" xfId="0" applyNumberFormat="1" applyFont="1" applyFill="1" applyBorder="1" applyAlignment="1" applyProtection="1">
      <alignment horizontal="center" vertical="center" wrapText="1"/>
    </xf>
    <xf numFmtId="183" fontId="43" fillId="0" borderId="0" xfId="0" applyNumberFormat="1" applyFont="1" applyFill="1" applyBorder="1" applyAlignment="1" applyProtection="1">
      <alignment horizontal="center" vertical="center" wrapText="1"/>
    </xf>
    <xf numFmtId="183" fontId="41" fillId="0" borderId="0" xfId="0" applyNumberFormat="1" applyFont="1" applyFill="1" applyBorder="1" applyAlignment="1" applyProtection="1">
      <alignment horizontal="center" vertical="center" wrapText="1"/>
    </xf>
    <xf numFmtId="179" fontId="10" fillId="0" borderId="3" xfId="0" applyNumberFormat="1" applyFont="1" applyFill="1" applyBorder="1" applyAlignment="1">
      <alignment horizontal="center" vertical="center" wrapText="1"/>
    </xf>
    <xf numFmtId="0" fontId="18" fillId="0" borderId="0" xfId="59" applyFont="1" applyFill="1" applyBorder="1" applyAlignment="1">
      <alignment vertical="center"/>
    </xf>
    <xf numFmtId="0" fontId="18" fillId="0" borderId="0" xfId="0" applyFont="1" applyFill="1" applyBorder="1" applyAlignment="1">
      <alignment vertical="center"/>
    </xf>
    <xf numFmtId="0" fontId="19" fillId="0" borderId="0" xfId="59" applyFont="1" applyFill="1" applyBorder="1" applyAlignment="1">
      <alignment vertical="center"/>
    </xf>
    <xf numFmtId="0" fontId="39" fillId="0" borderId="0" xfId="59" applyFont="1" applyFill="1" applyBorder="1" applyAlignment="1">
      <alignment horizontal="center" vertical="center"/>
    </xf>
    <xf numFmtId="0" fontId="44" fillId="0" borderId="0" xfId="59" applyFont="1" applyFill="1" applyBorder="1" applyAlignment="1">
      <alignment vertical="center"/>
    </xf>
    <xf numFmtId="0" fontId="16" fillId="0" borderId="0" xfId="59" applyFont="1" applyFill="1" applyBorder="1" applyAlignment="1">
      <alignment horizontal="right" vertical="center"/>
    </xf>
    <xf numFmtId="0" fontId="45" fillId="0" borderId="1" xfId="59" applyFont="1" applyFill="1" applyBorder="1" applyAlignment="1">
      <alignment horizontal="center" vertical="center"/>
    </xf>
    <xf numFmtId="0" fontId="13" fillId="0" borderId="1" xfId="59" applyFont="1" applyFill="1" applyBorder="1" applyAlignment="1">
      <alignment horizontal="center" vertical="center"/>
    </xf>
    <xf numFmtId="0" fontId="10" fillId="2" borderId="1" xfId="59" applyFont="1" applyFill="1" applyBorder="1" applyAlignment="1" applyProtection="1">
      <alignment horizontal="center" vertical="center" wrapText="1"/>
    </xf>
    <xf numFmtId="177" fontId="16" fillId="0" borderId="1" xfId="59" applyNumberFormat="1" applyFont="1" applyFill="1" applyBorder="1" applyAlignment="1" applyProtection="1">
      <alignment vertical="center"/>
    </xf>
    <xf numFmtId="177" fontId="46" fillId="0" borderId="1" xfId="59" applyNumberFormat="1" applyFont="1" applyFill="1" applyBorder="1" applyAlignment="1">
      <alignment horizontal="center" vertical="center"/>
    </xf>
    <xf numFmtId="177" fontId="17" fillId="0" borderId="1" xfId="59" applyNumberFormat="1" applyFont="1" applyFill="1" applyBorder="1" applyAlignment="1">
      <alignment horizontal="center" vertical="center"/>
    </xf>
    <xf numFmtId="177" fontId="47" fillId="0" borderId="1" xfId="59" applyNumberFormat="1" applyFont="1" applyFill="1" applyBorder="1" applyAlignment="1">
      <alignment horizontal="center" vertical="center"/>
    </xf>
    <xf numFmtId="177" fontId="17" fillId="0" borderId="1" xfId="59" applyNumberFormat="1" applyFont="1" applyFill="1" applyBorder="1" applyAlignment="1">
      <alignment horizontal="left" vertical="center"/>
    </xf>
    <xf numFmtId="177" fontId="17" fillId="0" borderId="1" xfId="59" applyNumberFormat="1" applyFont="1" applyFill="1" applyBorder="1" applyAlignment="1" applyProtection="1">
      <alignment horizontal="center" vertical="center"/>
    </xf>
    <xf numFmtId="177" fontId="16" fillId="0" borderId="1" xfId="59" applyNumberFormat="1" applyFont="1" applyFill="1" applyBorder="1" applyAlignment="1">
      <alignment vertical="center"/>
    </xf>
    <xf numFmtId="0" fontId="48" fillId="0" borderId="0" xfId="65" applyFont="1">
      <alignment vertical="center"/>
    </xf>
    <xf numFmtId="0" fontId="19" fillId="0" borderId="0" xfId="65" applyFont="1">
      <alignment vertical="center"/>
    </xf>
    <xf numFmtId="0" fontId="49" fillId="0" borderId="0" xfId="65" applyFont="1" applyFill="1" applyAlignment="1">
      <alignment horizontal="center" vertical="center"/>
    </xf>
    <xf numFmtId="0" fontId="50" fillId="0" borderId="0" xfId="65" applyFont="1" applyFill="1" applyAlignment="1">
      <alignment vertical="center"/>
    </xf>
    <xf numFmtId="0" fontId="50" fillId="0" borderId="0" xfId="65" applyFont="1" applyFill="1" applyAlignment="1">
      <alignment horizontal="center" vertical="center"/>
    </xf>
    <xf numFmtId="0" fontId="44" fillId="0" borderId="0" xfId="65" applyFont="1" applyFill="1" applyAlignment="1">
      <alignment horizontal="right" vertical="center"/>
    </xf>
    <xf numFmtId="0" fontId="51" fillId="0" borderId="2" xfId="65" applyFont="1" applyFill="1" applyBorder="1" applyAlignment="1">
      <alignment horizontal="center" vertical="center"/>
    </xf>
    <xf numFmtId="0" fontId="47" fillId="2" borderId="3" xfId="65" applyFont="1" applyFill="1" applyBorder="1" applyAlignment="1" applyProtection="1">
      <alignment horizontal="center" vertical="center" wrapText="1"/>
    </xf>
    <xf numFmtId="0" fontId="6" fillId="2" borderId="3" xfId="65" applyFont="1" applyFill="1" applyBorder="1" applyAlignment="1" applyProtection="1">
      <alignment horizontal="center" vertical="center" wrapText="1"/>
    </xf>
    <xf numFmtId="3" fontId="46" fillId="0" borderId="4" xfId="65" applyNumberFormat="1" applyFont="1" applyFill="1" applyBorder="1" applyAlignment="1" applyProtection="1">
      <alignment vertical="center"/>
    </xf>
    <xf numFmtId="177" fontId="46" fillId="0" borderId="0" xfId="65" applyNumberFormat="1" applyFont="1" applyFill="1" applyBorder="1" applyAlignment="1">
      <alignment horizontal="center" vertical="center"/>
    </xf>
    <xf numFmtId="0" fontId="46" fillId="2" borderId="0" xfId="65" applyFont="1" applyFill="1" applyBorder="1" applyAlignment="1" applyProtection="1">
      <alignment horizontal="center" vertical="center" wrapText="1"/>
    </xf>
    <xf numFmtId="0" fontId="47" fillId="0" borderId="4" xfId="65" applyFont="1" applyFill="1" applyBorder="1" applyAlignment="1">
      <alignment horizontal="left" vertical="center"/>
    </xf>
    <xf numFmtId="177" fontId="47" fillId="0" borderId="0" xfId="65" applyNumberFormat="1" applyFont="1" applyFill="1" applyBorder="1" applyAlignment="1">
      <alignment horizontal="center" vertical="center"/>
    </xf>
    <xf numFmtId="0" fontId="46" fillId="0" borderId="4" xfId="65" applyFont="1" applyFill="1" applyBorder="1" applyAlignment="1">
      <alignment vertical="center"/>
    </xf>
    <xf numFmtId="0" fontId="47" fillId="0" borderId="0" xfId="65" applyFont="1" applyFill="1" applyBorder="1" applyAlignment="1">
      <alignment horizontal="center" vertical="center"/>
    </xf>
    <xf numFmtId="0" fontId="46" fillId="0" borderId="4" xfId="65" applyFont="1" applyFill="1" applyBorder="1" applyAlignment="1">
      <alignment horizontal="left" vertical="center"/>
    </xf>
    <xf numFmtId="177" fontId="47" fillId="0" borderId="4" xfId="65" applyNumberFormat="1" applyFont="1" applyFill="1" applyBorder="1" applyAlignment="1" applyProtection="1">
      <alignment vertical="center"/>
    </xf>
    <xf numFmtId="0" fontId="47" fillId="0" borderId="0" xfId="65" applyFont="1" applyFill="1" applyBorder="1" applyAlignment="1">
      <alignment vertical="center"/>
    </xf>
    <xf numFmtId="0" fontId="17" fillId="0" borderId="2" xfId="65" applyFont="1" applyFill="1" applyBorder="1" applyAlignment="1">
      <alignment horizontal="center" vertical="center"/>
    </xf>
    <xf numFmtId="177" fontId="47" fillId="0" borderId="3" xfId="65" applyNumberFormat="1" applyFont="1" applyFill="1" applyBorder="1" applyAlignment="1">
      <alignment horizontal="center" vertical="center"/>
    </xf>
    <xf numFmtId="0" fontId="0" fillId="0" borderId="0" xfId="0" applyFont="1" applyFill="1" applyAlignment="1">
      <alignment vertical="center"/>
    </xf>
    <xf numFmtId="0" fontId="52" fillId="0" borderId="0" xfId="0" applyFont="1" applyFill="1" applyAlignment="1">
      <alignment vertical="center"/>
    </xf>
    <xf numFmtId="0" fontId="21" fillId="0" borderId="0" xfId="0" applyFont="1" applyFill="1" applyAlignment="1">
      <alignment horizontal="center" vertical="center"/>
    </xf>
    <xf numFmtId="0" fontId="9"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applyAlignment="1">
      <alignment vertical="center"/>
    </xf>
    <xf numFmtId="0" fontId="9" fillId="0" borderId="1" xfId="0" applyFont="1" applyFill="1" applyBorder="1" applyAlignment="1">
      <alignment horizontal="center" vertical="center"/>
    </xf>
    <xf numFmtId="0" fontId="9" fillId="2" borderId="1" xfId="0" applyFont="1" applyFill="1" applyBorder="1" applyAlignment="1" applyProtection="1">
      <alignment horizontal="center" vertical="center" wrapText="1"/>
    </xf>
    <xf numFmtId="0" fontId="34" fillId="0" borderId="1" xfId="0" applyFont="1" applyFill="1" applyBorder="1" applyAlignment="1">
      <alignment horizontal="left" vertical="center"/>
    </xf>
    <xf numFmtId="177" fontId="34" fillId="0" borderId="1" xfId="0" applyNumberFormat="1" applyFont="1" applyFill="1" applyBorder="1" applyAlignment="1">
      <alignment horizontal="center" vertical="center"/>
    </xf>
    <xf numFmtId="177" fontId="35" fillId="0" borderId="1" xfId="0" applyNumberFormat="1" applyFont="1" applyFill="1" applyBorder="1" applyAlignment="1">
      <alignment horizontal="center" vertical="center"/>
    </xf>
    <xf numFmtId="177" fontId="35" fillId="3" borderId="1" xfId="0" applyNumberFormat="1" applyFont="1" applyFill="1" applyBorder="1" applyAlignment="1">
      <alignment horizontal="center" vertical="center"/>
    </xf>
    <xf numFmtId="177" fontId="35" fillId="0" borderId="1" xfId="0" applyNumberFormat="1" applyFont="1" applyFill="1" applyBorder="1" applyAlignment="1">
      <alignment horizontal="left" vertical="center"/>
    </xf>
    <xf numFmtId="3" fontId="15" fillId="0" borderId="1" xfId="0" applyNumberFormat="1" applyFont="1" applyFill="1" applyBorder="1" applyAlignment="1" applyProtection="1">
      <alignment vertical="center"/>
    </xf>
    <xf numFmtId="177" fontId="15" fillId="0" borderId="1" xfId="0" applyNumberFormat="1" applyFont="1" applyFill="1" applyBorder="1" applyAlignment="1">
      <alignment horizontal="center" vertical="center"/>
    </xf>
    <xf numFmtId="177" fontId="36" fillId="0" borderId="1" xfId="0" applyNumberFormat="1" applyFont="1" applyFill="1" applyBorder="1" applyAlignment="1">
      <alignment horizontal="center" vertical="center"/>
    </xf>
    <xf numFmtId="177" fontId="36" fillId="3" borderId="1" xfId="0" applyNumberFormat="1" applyFont="1" applyFill="1" applyBorder="1" applyAlignment="1">
      <alignment horizontal="center" vertical="center"/>
    </xf>
    <xf numFmtId="177" fontId="36" fillId="0" borderId="1" xfId="0" applyNumberFormat="1" applyFont="1" applyFill="1" applyBorder="1" applyAlignment="1" applyProtection="1">
      <alignment vertical="center"/>
    </xf>
    <xf numFmtId="0" fontId="36" fillId="2" borderId="1" xfId="0" applyFont="1" applyFill="1" applyBorder="1" applyAlignment="1" applyProtection="1">
      <alignment horizontal="center" vertical="center" wrapText="1"/>
    </xf>
    <xf numFmtId="0" fontId="36" fillId="3" borderId="1" xfId="0" applyFont="1" applyFill="1" applyBorder="1" applyAlignment="1" applyProtection="1">
      <alignment horizontal="center" vertical="center" wrapText="1"/>
    </xf>
    <xf numFmtId="177" fontId="36" fillId="0" borderId="1" xfId="0" applyNumberFormat="1" applyFont="1" applyFill="1" applyBorder="1" applyAlignment="1" applyProtection="1">
      <alignment vertical="center" wrapText="1"/>
    </xf>
    <xf numFmtId="177" fontId="35" fillId="0" borderId="1" xfId="0" applyNumberFormat="1" applyFont="1" applyFill="1" applyBorder="1" applyAlignment="1" applyProtection="1">
      <alignment horizontal="left" vertical="center"/>
    </xf>
    <xf numFmtId="177" fontId="36" fillId="0" borderId="1" xfId="0" applyNumberFormat="1" applyFont="1" applyFill="1" applyBorder="1" applyAlignment="1" applyProtection="1">
      <alignment horizontal="center" vertical="center"/>
    </xf>
    <xf numFmtId="0" fontId="35" fillId="0" borderId="1" xfId="0" applyFont="1" applyFill="1" applyBorder="1" applyAlignment="1">
      <alignment horizontal="center" vertical="center"/>
    </xf>
    <xf numFmtId="0" fontId="15" fillId="0" borderId="1" xfId="0" applyFont="1" applyFill="1" applyBorder="1" applyAlignment="1">
      <alignment vertical="center"/>
    </xf>
    <xf numFmtId="0" fontId="36" fillId="0" borderId="1" xfId="0" applyFont="1" applyFill="1" applyBorder="1" applyAlignment="1">
      <alignment horizontal="center" vertical="center"/>
    </xf>
    <xf numFmtId="177" fontId="27" fillId="0" borderId="1" xfId="0" applyNumberFormat="1" applyFont="1" applyFill="1" applyBorder="1" applyAlignment="1" applyProtection="1">
      <alignment vertical="center"/>
    </xf>
    <xf numFmtId="177" fontId="27"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177" fontId="35" fillId="0" borderId="1" xfId="0" applyNumberFormat="1" applyFont="1" applyFill="1" applyBorder="1" applyAlignment="1">
      <alignment vertical="center"/>
    </xf>
    <xf numFmtId="0" fontId="34" fillId="0" borderId="1" xfId="0" applyFont="1" applyFill="1" applyBorder="1" applyAlignment="1">
      <alignment horizontal="center" vertical="center"/>
    </xf>
    <xf numFmtId="177" fontId="34" fillId="0" borderId="1" xfId="0" applyNumberFormat="1" applyFont="1" applyFill="1" applyBorder="1" applyAlignment="1">
      <alignment vertical="center"/>
    </xf>
    <xf numFmtId="177" fontId="35" fillId="0" borderId="1" xfId="0" applyNumberFormat="1" applyFont="1" applyFill="1" applyBorder="1" applyAlignment="1" applyProtection="1">
      <alignment vertical="center"/>
    </xf>
    <xf numFmtId="0" fontId="2" fillId="0" borderId="0" xfId="0" applyFont="1" applyFill="1" applyBorder="1" applyAlignment="1">
      <alignment vertical="center"/>
    </xf>
    <xf numFmtId="0" fontId="2" fillId="3" borderId="0" xfId="0" applyFont="1" applyFill="1" applyBorder="1" applyAlignment="1">
      <alignment vertical="center"/>
    </xf>
    <xf numFmtId="0" fontId="53" fillId="0" borderId="0" xfId="0" applyFont="1" applyFill="1" applyBorder="1" applyAlignment="1">
      <alignment horizontal="center" vertical="center"/>
    </xf>
    <xf numFmtId="0" fontId="40" fillId="0" borderId="0" xfId="0" applyFont="1" applyFill="1" applyBorder="1" applyAlignment="1"/>
    <xf numFmtId="0" fontId="20" fillId="3" borderId="0" xfId="0" applyFont="1" applyFill="1" applyAlignment="1">
      <alignment horizontal="center" vertical="center"/>
    </xf>
    <xf numFmtId="182" fontId="2" fillId="3" borderId="0" xfId="0" applyNumberFormat="1" applyFont="1" applyFill="1" applyBorder="1" applyAlignment="1">
      <alignment vertical="center"/>
    </xf>
    <xf numFmtId="182" fontId="5" fillId="3" borderId="16" xfId="0" applyNumberFormat="1" applyFont="1" applyFill="1" applyBorder="1" applyAlignment="1">
      <alignment horizontal="center" vertical="center"/>
    </xf>
    <xf numFmtId="0" fontId="54" fillId="0" borderId="19" xfId="0" applyNumberFormat="1" applyFont="1" applyFill="1" applyBorder="1" applyAlignment="1" applyProtection="1">
      <alignment horizontal="center" vertical="center" wrapText="1"/>
    </xf>
    <xf numFmtId="0" fontId="54" fillId="0" borderId="3" xfId="0" applyNumberFormat="1" applyFont="1" applyFill="1" applyBorder="1" applyAlignment="1" applyProtection="1">
      <alignment horizontal="center" vertical="center" wrapText="1"/>
    </xf>
    <xf numFmtId="0" fontId="54" fillId="0" borderId="2" xfId="0" applyNumberFormat="1" applyFont="1" applyFill="1" applyBorder="1" applyAlignment="1" applyProtection="1">
      <alignment horizontal="center" vertical="center" wrapText="1"/>
    </xf>
    <xf numFmtId="0" fontId="54" fillId="0" borderId="1" xfId="0" applyNumberFormat="1" applyFont="1" applyFill="1" applyBorder="1" applyAlignment="1" applyProtection="1">
      <alignment horizontal="center" vertical="center" wrapText="1"/>
    </xf>
    <xf numFmtId="49" fontId="54" fillId="0" borderId="1" xfId="0" applyNumberFormat="1" applyFont="1" applyFill="1" applyBorder="1" applyAlignment="1" applyProtection="1">
      <alignment horizontal="center" vertical="center" wrapText="1"/>
    </xf>
    <xf numFmtId="4" fontId="54" fillId="0" borderId="1" xfId="0" applyNumberFormat="1" applyFont="1" applyFill="1" applyBorder="1" applyAlignment="1" applyProtection="1">
      <alignment horizontal="center" vertical="center" wrapText="1"/>
    </xf>
    <xf numFmtId="0" fontId="55" fillId="0" borderId="0" xfId="0" applyFont="1" applyFill="1" applyBorder="1" applyAlignment="1">
      <alignment vertical="center"/>
    </xf>
    <xf numFmtId="0" fontId="55" fillId="0" borderId="0" xfId="0" applyFont="1" applyFill="1" applyBorder="1" applyAlignment="1">
      <alignment horizontal="center" vertical="center"/>
    </xf>
    <xf numFmtId="0" fontId="56" fillId="0" borderId="0"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0"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7" fillId="0" borderId="20" xfId="0" applyFont="1" applyFill="1" applyBorder="1" applyAlignment="1">
      <alignment horizontal="center" vertical="center" wrapText="1"/>
    </xf>
    <xf numFmtId="182" fontId="57" fillId="0" borderId="20" xfId="0" applyNumberFormat="1" applyFont="1" applyFill="1" applyBorder="1" applyAlignment="1">
      <alignment horizontal="right" vertical="center" wrapText="1"/>
    </xf>
    <xf numFmtId="0" fontId="30" fillId="0" borderId="20" xfId="0" applyFont="1" applyFill="1" applyBorder="1" applyAlignment="1">
      <alignment horizontal="center" vertical="center" wrapText="1"/>
    </xf>
    <xf numFmtId="0" fontId="30" fillId="0" borderId="20" xfId="0" applyFont="1" applyFill="1" applyBorder="1" applyAlignment="1">
      <alignment vertical="center" wrapText="1"/>
    </xf>
    <xf numFmtId="183" fontId="30" fillId="0" borderId="20" xfId="0" applyNumberFormat="1" applyFont="1" applyFill="1" applyBorder="1" applyAlignment="1">
      <alignment vertical="center" wrapText="1"/>
    </xf>
    <xf numFmtId="0" fontId="59" fillId="0" borderId="0" xfId="64" applyFont="1" applyBorder="1"/>
    <xf numFmtId="0" fontId="60" fillId="0" borderId="0" xfId="58" applyFont="1" applyFill="1" applyBorder="1" applyAlignment="1"/>
    <xf numFmtId="0" fontId="60" fillId="0" borderId="0" xfId="58" applyFont="1" applyFill="1" applyBorder="1" applyAlignment="1">
      <alignment horizontal="center" vertical="center"/>
    </xf>
    <xf numFmtId="0" fontId="12" fillId="0" borderId="0" xfId="64" applyFont="1" applyBorder="1" applyAlignment="1">
      <alignment horizontal="left" vertical="center"/>
    </xf>
    <xf numFmtId="0" fontId="61" fillId="0" borderId="0" xfId="58" applyFont="1" applyFill="1" applyBorder="1" applyAlignment="1">
      <alignment horizontal="center" vertical="center"/>
    </xf>
    <xf numFmtId="0" fontId="62" fillId="4" borderId="0" xfId="58" applyFont="1" applyFill="1" applyBorder="1" applyAlignment="1">
      <alignment vertical="center"/>
    </xf>
    <xf numFmtId="0" fontId="63" fillId="0" borderId="0" xfId="58" applyFont="1" applyFill="1" applyBorder="1" applyAlignment="1">
      <alignment horizontal="center"/>
    </xf>
    <xf numFmtId="0" fontId="5" fillId="0" borderId="0" xfId="58" applyFont="1" applyFill="1" applyBorder="1" applyAlignment="1">
      <alignment horizontal="center"/>
    </xf>
    <xf numFmtId="0" fontId="62" fillId="4" borderId="1" xfId="58" applyFont="1" applyFill="1" applyBorder="1" applyAlignment="1">
      <alignment horizontal="center" vertical="center"/>
    </xf>
    <xf numFmtId="0" fontId="59" fillId="0" borderId="1" xfId="58" applyFont="1" applyFill="1" applyBorder="1" applyAlignment="1">
      <alignment horizontal="center" vertical="center"/>
    </xf>
    <xf numFmtId="0" fontId="60" fillId="4" borderId="1" xfId="58" applyFont="1" applyFill="1" applyBorder="1" applyAlignment="1">
      <alignment horizontal="center" vertical="center"/>
    </xf>
    <xf numFmtId="0" fontId="64" fillId="4" borderId="1" xfId="58" applyFont="1" applyFill="1" applyBorder="1" applyAlignment="1">
      <alignment horizontal="center" vertical="center"/>
    </xf>
    <xf numFmtId="176" fontId="64" fillId="4" borderId="1" xfId="58" applyNumberFormat="1" applyFont="1" applyFill="1" applyBorder="1" applyAlignment="1">
      <alignment horizontal="right" vertical="center"/>
    </xf>
    <xf numFmtId="176" fontId="64" fillId="4" borderId="1" xfId="58" applyNumberFormat="1" applyFont="1" applyFill="1" applyBorder="1" applyAlignment="1">
      <alignment horizontal="center" vertical="center"/>
    </xf>
    <xf numFmtId="177" fontId="64" fillId="4" borderId="1" xfId="58" applyNumberFormat="1" applyFont="1" applyFill="1" applyBorder="1" applyAlignment="1">
      <alignment horizontal="right" vertical="center"/>
    </xf>
    <xf numFmtId="0" fontId="64" fillId="4" borderId="19" xfId="58" applyFont="1" applyFill="1" applyBorder="1" applyAlignment="1">
      <alignment horizontal="center" vertical="center"/>
    </xf>
    <xf numFmtId="176" fontId="62" fillId="4" borderId="1" xfId="58" applyNumberFormat="1" applyFont="1" applyFill="1" applyBorder="1" applyAlignment="1">
      <alignment horizontal="right" vertical="center"/>
    </xf>
    <xf numFmtId="176" fontId="62" fillId="4" borderId="1" xfId="58" applyNumberFormat="1" applyFont="1" applyFill="1" applyBorder="1" applyAlignment="1">
      <alignment horizontal="center" vertical="center"/>
    </xf>
    <xf numFmtId="0" fontId="65" fillId="0" borderId="0" xfId="58" applyFont="1" applyFill="1" applyBorder="1" applyAlignment="1">
      <alignment horizontal="left"/>
    </xf>
    <xf numFmtId="0" fontId="5" fillId="0" borderId="0" xfId="58" applyFont="1" applyFill="1" applyBorder="1" applyAlignment="1">
      <alignment horizontal="center" vertical="center"/>
    </xf>
    <xf numFmtId="0" fontId="66" fillId="0" borderId="0" xfId="0" applyFont="1" applyFill="1" applyAlignment="1">
      <alignment horizontal="center" vertical="center"/>
    </xf>
    <xf numFmtId="0" fontId="67" fillId="0" borderId="0" xfId="0" applyFont="1" applyFill="1" applyAlignment="1">
      <alignment vertical="center"/>
    </xf>
    <xf numFmtId="0" fontId="68" fillId="0" borderId="0" xfId="0" applyFont="1" applyFill="1" applyAlignment="1">
      <alignment vertical="center"/>
    </xf>
    <xf numFmtId="10" fontId="0" fillId="0" borderId="0" xfId="0" applyNumberFormat="1" applyFont="1" applyFill="1" applyAlignment="1">
      <alignment vertical="center"/>
    </xf>
    <xf numFmtId="0" fontId="20" fillId="0" borderId="0" xfId="0" applyFont="1" applyFill="1" applyAlignment="1">
      <alignment horizontal="center" vertical="center"/>
    </xf>
    <xf numFmtId="0" fontId="22" fillId="0" borderId="0" xfId="0" applyFont="1" applyFill="1" applyAlignment="1">
      <alignment horizontal="center" vertical="center"/>
    </xf>
    <xf numFmtId="0" fontId="25" fillId="0" borderId="16" xfId="0" applyFont="1" applyFill="1" applyBorder="1" applyAlignment="1">
      <alignment vertical="center"/>
    </xf>
    <xf numFmtId="0" fontId="25" fillId="0" borderId="16" xfId="0" applyFont="1" applyFill="1" applyBorder="1" applyAlignment="1">
      <alignment horizontal="right" vertical="center"/>
    </xf>
    <xf numFmtId="0" fontId="25" fillId="0" borderId="16" xfId="0" applyFont="1" applyFill="1" applyBorder="1" applyAlignment="1">
      <alignment horizontal="center" vertical="center"/>
    </xf>
    <xf numFmtId="0" fontId="22" fillId="0" borderId="1" xfId="0" applyFont="1" applyFill="1" applyBorder="1" applyAlignment="1">
      <alignment horizontal="center" vertical="center" wrapText="1"/>
    </xf>
    <xf numFmtId="10" fontId="22" fillId="0" borderId="1" xfId="0" applyNumberFormat="1" applyFont="1" applyFill="1" applyBorder="1" applyAlignment="1">
      <alignment horizontal="center" vertical="center"/>
    </xf>
    <xf numFmtId="0" fontId="15" fillId="0" borderId="1" xfId="63" applyFont="1" applyFill="1" applyBorder="1" applyAlignment="1">
      <alignment horizontal="left" vertical="center" wrapText="1"/>
    </xf>
    <xf numFmtId="177" fontId="26"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xf>
    <xf numFmtId="10" fontId="26" fillId="0" borderId="1" xfId="0" applyNumberFormat="1" applyFont="1" applyFill="1" applyBorder="1" applyAlignment="1">
      <alignment horizontal="center" vertical="center"/>
    </xf>
    <xf numFmtId="0" fontId="15" fillId="0" borderId="1" xfId="0" applyFont="1" applyFill="1" applyBorder="1" applyAlignment="1" applyProtection="1">
      <alignmen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2" borderId="1" xfId="0" applyFont="1" applyFill="1" applyBorder="1" applyAlignment="1" applyProtection="1">
      <alignment vertical="center" wrapText="1"/>
    </xf>
    <xf numFmtId="0" fontId="15" fillId="2" borderId="1" xfId="63" applyFont="1" applyFill="1" applyBorder="1" applyAlignment="1">
      <alignment vertical="center" wrapText="1"/>
    </xf>
    <xf numFmtId="0" fontId="15" fillId="2" borderId="1" xfId="0" applyNumberFormat="1" applyFont="1" applyFill="1" applyBorder="1" applyAlignment="1" applyProtection="1">
      <alignment horizontal="left" vertical="center"/>
    </xf>
    <xf numFmtId="0" fontId="15" fillId="0" borderId="1" xfId="63" applyFont="1" applyFill="1" applyBorder="1" applyAlignment="1">
      <alignment vertical="center" wrapText="1"/>
    </xf>
    <xf numFmtId="0" fontId="34" fillId="0" borderId="1" xfId="63" applyFont="1" applyFill="1" applyBorder="1" applyAlignment="1">
      <alignment horizontal="center" vertical="center" wrapText="1"/>
    </xf>
    <xf numFmtId="177" fontId="35" fillId="0" borderId="1" xfId="63" applyNumberFormat="1" applyFont="1" applyFill="1" applyBorder="1" applyAlignment="1">
      <alignment horizontal="center" vertical="center" wrapText="1"/>
    </xf>
    <xf numFmtId="0" fontId="0" fillId="0" borderId="0" xfId="0" applyFont="1" applyFill="1" applyAlignment="1">
      <alignment horizontal="center" vertical="center"/>
    </xf>
    <xf numFmtId="182" fontId="0" fillId="0" borderId="0" xfId="0" applyNumberFormat="1" applyFont="1" applyFill="1" applyAlignment="1">
      <alignment vertical="center"/>
    </xf>
    <xf numFmtId="0" fontId="22" fillId="0" borderId="0" xfId="0" applyFont="1" applyFill="1" applyAlignment="1">
      <alignment vertical="center"/>
    </xf>
    <xf numFmtId="0" fontId="66" fillId="0" borderId="0" xfId="0" applyFont="1" applyFill="1" applyAlignment="1">
      <alignment vertical="center"/>
    </xf>
    <xf numFmtId="0" fontId="25" fillId="0" borderId="0" xfId="0" applyFont="1" applyFill="1" applyAlignment="1">
      <alignment vertical="center"/>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xf>
    <xf numFmtId="10" fontId="24" fillId="0" borderId="1" xfId="3" applyNumberFormat="1" applyFont="1" applyFill="1" applyBorder="1" applyAlignment="1">
      <alignment horizontal="center" vertical="center"/>
    </xf>
    <xf numFmtId="0" fontId="25" fillId="0" borderId="1" xfId="0" applyFont="1" applyFill="1" applyBorder="1" applyAlignment="1">
      <alignment vertical="center"/>
    </xf>
    <xf numFmtId="177" fontId="25" fillId="0" borderId="1" xfId="0" applyNumberFormat="1" applyFont="1" applyFill="1" applyBorder="1" applyAlignment="1">
      <alignment horizontal="center" vertical="center"/>
    </xf>
    <xf numFmtId="177" fontId="25" fillId="0" borderId="0"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1" fillId="0" borderId="0" xfId="0" applyFont="1" applyFill="1" applyAlignment="1">
      <alignment vertical="center"/>
    </xf>
    <xf numFmtId="177" fontId="0" fillId="0" borderId="0" xfId="0" applyNumberFormat="1" applyFont="1" applyFill="1" applyAlignment="1">
      <alignment vertical="center"/>
    </xf>
    <xf numFmtId="177" fontId="1" fillId="0" borderId="0" xfId="0" applyNumberFormat="1" applyFont="1" applyFill="1" applyAlignment="1">
      <alignment vertical="center"/>
    </xf>
    <xf numFmtId="0" fontId="21" fillId="0" borderId="0" xfId="0" applyFont="1" applyFill="1" applyAlignment="1" applyProtection="1">
      <alignment horizontal="center" vertical="center"/>
    </xf>
    <xf numFmtId="177" fontId="21" fillId="0" borderId="0" xfId="0" applyNumberFormat="1" applyFont="1" applyFill="1" applyAlignment="1" applyProtection="1">
      <alignment horizontal="center" vertical="center"/>
    </xf>
    <xf numFmtId="0" fontId="9" fillId="0" borderId="0" xfId="0" applyFont="1" applyFill="1" applyAlignment="1" applyProtection="1">
      <alignment horizontal="center" vertical="center"/>
    </xf>
    <xf numFmtId="177" fontId="44" fillId="0" borderId="0" xfId="0" applyNumberFormat="1" applyFont="1" applyFill="1" applyAlignment="1" applyProtection="1">
      <alignment vertical="center"/>
    </xf>
    <xf numFmtId="177" fontId="15" fillId="0" borderId="0" xfId="0" applyNumberFormat="1" applyFont="1" applyFill="1" applyAlignment="1" applyProtection="1">
      <alignment vertical="center"/>
    </xf>
    <xf numFmtId="0" fontId="15" fillId="0" borderId="0" xfId="0" applyFont="1" applyFill="1" applyAlignment="1" applyProtection="1">
      <alignment horizontal="right" vertical="center"/>
    </xf>
    <xf numFmtId="0" fontId="9" fillId="0" borderId="1" xfId="0"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wrapText="1"/>
    </xf>
    <xf numFmtId="0" fontId="23" fillId="0" borderId="1" xfId="0" applyFont="1" applyFill="1" applyBorder="1" applyAlignment="1" applyProtection="1">
      <alignment vertical="center" wrapText="1"/>
    </xf>
    <xf numFmtId="177" fontId="24" fillId="0" borderId="1" xfId="0" applyNumberFormat="1" applyFont="1" applyFill="1" applyBorder="1" applyAlignment="1" applyProtection="1">
      <alignment horizontal="center" vertical="center" wrapText="1"/>
    </xf>
    <xf numFmtId="0" fontId="25" fillId="0" borderId="1" xfId="0" applyFont="1" applyFill="1" applyBorder="1" applyAlignment="1" applyProtection="1">
      <alignment vertical="center" wrapText="1"/>
    </xf>
    <xf numFmtId="0" fontId="15" fillId="0" borderId="1" xfId="0" applyFont="1" applyFill="1" applyBorder="1" applyAlignment="1">
      <alignment horizontal="left" vertical="center" wrapText="1"/>
    </xf>
    <xf numFmtId="177" fontId="26" fillId="0" borderId="1" xfId="0" applyNumberFormat="1" applyFont="1" applyFill="1" applyBorder="1" applyAlignment="1" applyProtection="1">
      <alignment horizontal="center" vertical="center"/>
    </xf>
    <xf numFmtId="0" fontId="0" fillId="0" borderId="0" xfId="0" applyFont="1" applyFill="1" applyAlignment="1">
      <alignment vertical="center" wrapText="1"/>
    </xf>
    <xf numFmtId="0" fontId="23" fillId="0" borderId="1" xfId="0" applyFont="1" applyFill="1" applyBorder="1" applyAlignment="1" applyProtection="1">
      <alignment vertical="center"/>
    </xf>
    <xf numFmtId="177" fontId="24" fillId="0" borderId="1" xfId="0" applyNumberFormat="1" applyFont="1" applyFill="1" applyBorder="1" applyAlignment="1" applyProtection="1">
      <alignment horizontal="center" vertical="center"/>
    </xf>
    <xf numFmtId="0" fontId="69" fillId="0" borderId="1" xfId="0" applyFont="1" applyFill="1" applyBorder="1" applyAlignment="1" applyProtection="1">
      <alignment vertical="center" wrapText="1"/>
    </xf>
    <xf numFmtId="0" fontId="25" fillId="0" borderId="1" xfId="0" applyFont="1" applyFill="1" applyBorder="1" applyAlignment="1" applyProtection="1">
      <alignment vertical="center"/>
    </xf>
    <xf numFmtId="177" fontId="35" fillId="0" borderId="1" xfId="0" applyNumberFormat="1" applyFont="1" applyFill="1" applyBorder="1" applyAlignment="1" applyProtection="1">
      <alignment horizontal="center" vertical="center"/>
    </xf>
    <xf numFmtId="0" fontId="25" fillId="0" borderId="1" xfId="0" applyFont="1" applyFill="1" applyBorder="1" applyAlignment="1" applyProtection="1">
      <alignment horizontal="left" vertical="center" wrapText="1"/>
    </xf>
    <xf numFmtId="0" fontId="70" fillId="0" borderId="0" xfId="0" applyFont="1" applyFill="1" applyAlignment="1">
      <alignment vertical="center"/>
    </xf>
    <xf numFmtId="0" fontId="18" fillId="0" borderId="0" xfId="0" applyFont="1" applyFill="1" applyAlignment="1">
      <alignment vertical="center" wrapText="1"/>
    </xf>
    <xf numFmtId="0" fontId="15" fillId="0" borderId="1" xfId="0" applyFont="1" applyFill="1" applyBorder="1" applyAlignment="1" applyProtection="1">
      <alignment vertical="center"/>
    </xf>
    <xf numFmtId="0" fontId="34" fillId="0" borderId="1" xfId="0" applyFont="1" applyFill="1" applyBorder="1" applyAlignment="1" applyProtection="1">
      <alignment horizontal="center" vertical="center"/>
    </xf>
    <xf numFmtId="180" fontId="15" fillId="0" borderId="1" xfId="0" applyNumberFormat="1" applyFont="1" applyFill="1" applyBorder="1" applyAlignment="1" applyProtection="1">
      <alignment horizontal="center" vertical="center"/>
    </xf>
    <xf numFmtId="1" fontId="34" fillId="0" borderId="1" xfId="0" applyNumberFormat="1" applyFont="1" applyFill="1" applyBorder="1" applyAlignment="1" applyProtection="1">
      <alignment horizontal="center" vertical="center"/>
      <protection locked="0"/>
    </xf>
    <xf numFmtId="177" fontId="35" fillId="0" borderId="1" xfId="0" applyNumberFormat="1" applyFont="1" applyFill="1" applyBorder="1" applyAlignment="1" applyProtection="1">
      <alignment horizontal="center" vertical="center"/>
      <protection locked="0"/>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1" xfId="0" applyNumberFormat="1" applyFont="1" applyFill="1" applyBorder="1" applyAlignment="1" applyProtection="1">
      <alignment horizontal="left" vertical="center"/>
    </xf>
    <xf numFmtId="0" fontId="5" fillId="0" borderId="19" xfId="0" applyNumberFormat="1" applyFont="1" applyFill="1" applyBorder="1" applyAlignment="1" applyProtection="1">
      <alignment vertical="center"/>
    </xf>
    <xf numFmtId="0" fontId="48" fillId="0" borderId="0" xfId="0" applyFont="1" applyFill="1" applyBorder="1" applyAlignment="1">
      <alignment vertical="center"/>
    </xf>
    <xf numFmtId="0" fontId="71" fillId="0" borderId="0" xfId="0" applyFont="1" applyFill="1" applyAlignment="1">
      <alignment vertical="center"/>
    </xf>
    <xf numFmtId="10" fontId="48" fillId="0" borderId="0" xfId="0" applyNumberFormat="1" applyFont="1" applyFill="1" applyBorder="1" applyAlignment="1">
      <alignment vertical="center"/>
    </xf>
    <xf numFmtId="0" fontId="72" fillId="0" borderId="0" xfId="0" applyFont="1" applyFill="1" applyAlignment="1">
      <alignment horizontal="center" vertical="center"/>
    </xf>
    <xf numFmtId="0" fontId="48" fillId="0" borderId="0" xfId="0" applyFont="1" applyFill="1" applyBorder="1" applyAlignment="1">
      <alignment horizontal="center" vertical="center"/>
    </xf>
    <xf numFmtId="0" fontId="25" fillId="0" borderId="0" xfId="0" applyFont="1" applyFill="1" applyAlignment="1">
      <alignment horizontal="right"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2" xfId="0" applyFont="1" applyFill="1" applyBorder="1" applyAlignment="1">
      <alignment vertical="center"/>
    </xf>
    <xf numFmtId="0" fontId="8" fillId="0" borderId="1" xfId="0" applyFont="1" applyFill="1" applyBorder="1" applyAlignment="1">
      <alignment horizontal="center" vertical="center"/>
    </xf>
    <xf numFmtId="180" fontId="8" fillId="0" borderId="2" xfId="0" applyNumberFormat="1" applyFont="1" applyFill="1" applyBorder="1" applyAlignment="1" applyProtection="1">
      <alignment horizontal="left" vertical="center"/>
      <protection locked="0"/>
    </xf>
    <xf numFmtId="184" fontId="8" fillId="0" borderId="2" xfId="0" applyNumberFormat="1" applyFont="1" applyFill="1" applyBorder="1" applyAlignment="1" applyProtection="1">
      <alignment horizontal="left" vertical="center"/>
      <protection locked="0"/>
    </xf>
    <xf numFmtId="180" fontId="8" fillId="0" borderId="21" xfId="0" applyNumberFormat="1" applyFont="1" applyFill="1" applyBorder="1" applyAlignment="1" applyProtection="1">
      <alignment horizontal="left" vertical="center"/>
      <protection locked="0"/>
    </xf>
    <xf numFmtId="184" fontId="8" fillId="0" borderId="21" xfId="0" applyNumberFormat="1" applyFont="1" applyFill="1" applyBorder="1" applyAlignment="1" applyProtection="1">
      <alignment horizontal="left" vertical="center"/>
      <protection locked="0"/>
    </xf>
    <xf numFmtId="0" fontId="8" fillId="0" borderId="21" xfId="0" applyFont="1" applyFill="1" applyBorder="1" applyAlignment="1">
      <alignment vertical="center"/>
    </xf>
    <xf numFmtId="1" fontId="8" fillId="0" borderId="1"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2" xfId="0" applyFont="1" applyFill="1" applyBorder="1" applyAlignment="1">
      <alignment horizontal="left" vertical="center"/>
    </xf>
    <xf numFmtId="0" fontId="70" fillId="0" borderId="1" xfId="0" applyFont="1" applyFill="1" applyBorder="1" applyAlignment="1">
      <alignment horizontal="center" vertical="center"/>
    </xf>
    <xf numFmtId="0" fontId="8" fillId="0" borderId="3" xfId="0" applyFont="1" applyFill="1" applyBorder="1" applyAlignment="1">
      <alignment vertical="center"/>
    </xf>
    <xf numFmtId="0" fontId="8" fillId="0" borderId="0" xfId="0" applyFont="1" applyFill="1" applyAlignment="1">
      <alignment vertical="center"/>
    </xf>
    <xf numFmtId="0" fontId="12" fillId="0" borderId="19" xfId="0" applyFont="1" applyFill="1" applyBorder="1" applyAlignment="1">
      <alignment horizontal="center" vertical="center"/>
    </xf>
    <xf numFmtId="0" fontId="12" fillId="0" borderId="2" xfId="0" applyFont="1" applyFill="1" applyBorder="1" applyAlignment="1">
      <alignment horizontal="distributed" vertical="center"/>
    </xf>
    <xf numFmtId="0" fontId="12" fillId="0" borderId="0" xfId="52" applyFont="1" applyFill="1" applyBorder="1" applyAlignment="1">
      <alignment vertical="center"/>
    </xf>
    <xf numFmtId="0" fontId="8" fillId="0" borderId="0" xfId="52" applyFont="1" applyFill="1" applyBorder="1" applyAlignment="1">
      <alignment vertical="center"/>
    </xf>
    <xf numFmtId="0" fontId="5" fillId="0" borderId="0" xfId="52" applyFont="1" applyFill="1" applyBorder="1" applyAlignment="1">
      <alignment horizontal="center" vertical="center"/>
    </xf>
    <xf numFmtId="0" fontId="8" fillId="0" borderId="0" xfId="52" applyFont="1" applyFill="1" applyBorder="1" applyAlignment="1">
      <alignment horizontal="center" vertical="center"/>
    </xf>
    <xf numFmtId="0" fontId="12" fillId="0" borderId="0" xfId="52" applyFont="1" applyFill="1" applyBorder="1" applyAlignment="1">
      <alignment horizontal="center" vertical="center"/>
    </xf>
    <xf numFmtId="0" fontId="14" fillId="0" borderId="0" xfId="52" applyFont="1" applyFill="1" applyBorder="1" applyAlignment="1" applyProtection="1">
      <alignment horizontal="center" vertical="center"/>
    </xf>
    <xf numFmtId="0" fontId="15" fillId="0" borderId="0" xfId="52" applyFont="1" applyFill="1" applyBorder="1" applyAlignment="1" applyProtection="1">
      <alignment vertical="center"/>
    </xf>
    <xf numFmtId="0" fontId="16" fillId="0" borderId="0" xfId="52" applyFont="1" applyFill="1" applyBorder="1" applyAlignment="1" applyProtection="1">
      <alignment horizontal="right" vertical="center"/>
    </xf>
    <xf numFmtId="0" fontId="10" fillId="2" borderId="2" xfId="52" applyFont="1" applyFill="1" applyBorder="1" applyAlignment="1" applyProtection="1">
      <alignment horizontal="center" vertical="center"/>
    </xf>
    <xf numFmtId="0" fontId="10" fillId="2" borderId="3" xfId="52" applyFont="1" applyFill="1" applyBorder="1" applyAlignment="1" applyProtection="1">
      <alignment horizontal="center" vertical="center" wrapText="1"/>
    </xf>
    <xf numFmtId="177" fontId="17" fillId="2" borderId="4" xfId="52" applyNumberFormat="1" applyFont="1" applyFill="1" applyBorder="1" applyAlignment="1" applyProtection="1">
      <alignment vertical="center" wrapText="1"/>
    </xf>
    <xf numFmtId="177" fontId="17" fillId="0" borderId="0" xfId="52" applyNumberFormat="1" applyFont="1" applyFill="1" applyBorder="1" applyAlignment="1">
      <alignment horizontal="center" vertical="center"/>
    </xf>
    <xf numFmtId="177" fontId="41" fillId="0" borderId="0" xfId="52" applyNumberFormat="1" applyFont="1" applyFill="1" applyBorder="1" applyAlignment="1">
      <alignment horizontal="center" vertical="center"/>
    </xf>
    <xf numFmtId="177" fontId="12" fillId="0" borderId="0" xfId="52" applyNumberFormat="1" applyFont="1" applyFill="1" applyBorder="1" applyAlignment="1">
      <alignment horizontal="center" vertical="center"/>
    </xf>
    <xf numFmtId="177" fontId="17" fillId="2" borderId="4" xfId="52" applyNumberFormat="1" applyFont="1" applyFill="1" applyBorder="1" applyAlignment="1" applyProtection="1">
      <alignment horizontal="center" vertical="center" wrapText="1"/>
    </xf>
    <xf numFmtId="177" fontId="6" fillId="0" borderId="0" xfId="52" applyNumberFormat="1" applyFont="1" applyFill="1" applyBorder="1" applyAlignment="1">
      <alignment horizontal="center" vertical="center"/>
    </xf>
    <xf numFmtId="177" fontId="17" fillId="2" borderId="2" xfId="52" applyNumberFormat="1" applyFont="1" applyFill="1" applyBorder="1" applyAlignment="1" applyProtection="1">
      <alignment horizontal="center" vertical="center" wrapText="1"/>
    </xf>
    <xf numFmtId="177" fontId="6" fillId="0" borderId="3" xfId="52" applyNumberFormat="1" applyFont="1" applyFill="1" applyBorder="1" applyAlignment="1">
      <alignment horizontal="center" vertical="center"/>
    </xf>
    <xf numFmtId="0" fontId="15" fillId="0" borderId="0" xfId="52" applyFont="1" applyFill="1" applyBorder="1" applyAlignment="1">
      <alignment horizontal="center" vertical="center"/>
    </xf>
    <xf numFmtId="0" fontId="15" fillId="0" borderId="0" xfId="52" applyFont="1" applyFill="1" applyBorder="1" applyAlignment="1" applyProtection="1">
      <alignment horizontal="right" vertical="center"/>
    </xf>
    <xf numFmtId="0" fontId="10" fillId="2" borderId="3" xfId="52" applyFont="1" applyFill="1" applyBorder="1" applyAlignment="1" applyProtection="1">
      <alignment horizontal="center" vertical="center"/>
    </xf>
    <xf numFmtId="0" fontId="10" fillId="2" borderId="19" xfId="52" applyFont="1" applyFill="1" applyBorder="1" applyAlignment="1" applyProtection="1">
      <alignment horizontal="center" vertical="center" wrapText="1"/>
    </xf>
    <xf numFmtId="0" fontId="17" fillId="2" borderId="22" xfId="52" applyFont="1" applyFill="1" applyBorder="1" applyAlignment="1" applyProtection="1">
      <alignment vertical="center" wrapText="1"/>
    </xf>
    <xf numFmtId="177" fontId="17" fillId="2" borderId="0" xfId="52" applyNumberFormat="1" applyFont="1" applyFill="1" applyBorder="1" applyAlignment="1" applyProtection="1">
      <alignment horizontal="center" vertical="center"/>
    </xf>
    <xf numFmtId="0" fontId="17" fillId="2" borderId="4" xfId="52" applyFont="1" applyFill="1" applyBorder="1" applyAlignment="1" applyProtection="1">
      <alignment vertical="center" wrapText="1"/>
    </xf>
    <xf numFmtId="0" fontId="16" fillId="2" borderId="4" xfId="52" applyFont="1" applyFill="1" applyBorder="1" applyAlignment="1" applyProtection="1">
      <alignment vertical="center" wrapText="1"/>
    </xf>
    <xf numFmtId="177" fontId="16" fillId="2" borderId="0" xfId="52" applyNumberFormat="1" applyFont="1" applyFill="1" applyBorder="1" applyAlignment="1" applyProtection="1">
      <alignment horizontal="center" vertical="center"/>
    </xf>
    <xf numFmtId="177" fontId="16" fillId="0" borderId="0" xfId="52" applyNumberFormat="1" applyFont="1" applyFill="1" applyBorder="1" applyAlignment="1">
      <alignment horizontal="center" vertical="center"/>
    </xf>
    <xf numFmtId="177" fontId="16" fillId="0" borderId="0" xfId="52" applyNumberFormat="1" applyFont="1" applyFill="1" applyBorder="1" applyAlignment="1" applyProtection="1">
      <alignment horizontal="center" vertical="center"/>
    </xf>
    <xf numFmtId="177" fontId="16" fillId="2" borderId="0" xfId="52" applyNumberFormat="1" applyFont="1" applyFill="1" applyBorder="1" applyAlignment="1" applyProtection="1">
      <alignment horizontal="center" vertical="center" wrapText="1"/>
    </xf>
    <xf numFmtId="0" fontId="17" fillId="2" borderId="2" xfId="52" applyFont="1" applyFill="1" applyBorder="1" applyAlignment="1" applyProtection="1">
      <alignment horizontal="center" vertical="center" wrapText="1"/>
    </xf>
    <xf numFmtId="177" fontId="17" fillId="2" borderId="3" xfId="52" applyNumberFormat="1" applyFont="1" applyFill="1" applyBorder="1" applyAlignment="1" applyProtection="1">
      <alignment horizontal="center" vertical="center"/>
    </xf>
    <xf numFmtId="0" fontId="73" fillId="0" borderId="0" xfId="56" applyFont="1" applyFill="1" applyAlignment="1" applyProtection="1">
      <alignment horizontal="center" vertical="center"/>
    </xf>
    <xf numFmtId="0" fontId="36" fillId="0" borderId="0" xfId="56" applyFont="1" applyFill="1" applyAlignment="1">
      <alignment horizontal="center" vertical="center"/>
    </xf>
    <xf numFmtId="0" fontId="36" fillId="0" borderId="16" xfId="56" applyFont="1" applyFill="1" applyBorder="1" applyAlignment="1" applyProtection="1">
      <alignment horizontal="center" vertical="center"/>
    </xf>
    <xf numFmtId="0" fontId="36" fillId="0" borderId="16" xfId="56" applyFont="1" applyFill="1" applyBorder="1" applyAlignment="1" applyProtection="1">
      <alignment vertical="center"/>
    </xf>
    <xf numFmtId="0" fontId="74" fillId="0" borderId="16" xfId="56" applyFont="1" applyFill="1" applyBorder="1" applyAlignment="1" applyProtection="1">
      <alignment horizontal="right" vertical="center"/>
    </xf>
    <xf numFmtId="0" fontId="11" fillId="0" borderId="19" xfId="56" applyFont="1" applyFill="1" applyBorder="1" applyAlignment="1" applyProtection="1">
      <alignment horizontal="center" vertical="center"/>
    </xf>
    <xf numFmtId="0" fontId="11" fillId="0" borderId="3" xfId="56" applyFont="1" applyFill="1" applyBorder="1" applyAlignment="1" applyProtection="1">
      <alignment horizontal="center" vertical="center"/>
    </xf>
    <xf numFmtId="0" fontId="11" fillId="0" borderId="2" xfId="56" applyFont="1" applyFill="1" applyBorder="1" applyAlignment="1" applyProtection="1">
      <alignment horizontal="center" vertical="center"/>
    </xf>
    <xf numFmtId="0" fontId="11" fillId="0" borderId="1" xfId="56" applyFont="1" applyFill="1" applyBorder="1" applyAlignment="1" applyProtection="1">
      <alignment horizontal="center" vertical="center"/>
    </xf>
    <xf numFmtId="0" fontId="11" fillId="3" borderId="1" xfId="56" applyFont="1" applyFill="1" applyBorder="1" applyAlignment="1" applyProtection="1">
      <alignment horizontal="center" vertical="center"/>
    </xf>
    <xf numFmtId="0" fontId="11" fillId="3" borderId="1" xfId="56" applyFont="1" applyFill="1" applyBorder="1" applyAlignment="1" applyProtection="1">
      <alignment horizontal="center" vertical="center" wrapText="1"/>
    </xf>
    <xf numFmtId="0" fontId="75" fillId="2" borderId="1" xfId="56" applyFont="1" applyFill="1" applyBorder="1" applyAlignment="1" applyProtection="1">
      <alignment horizontal="center" vertical="center" wrapText="1"/>
    </xf>
    <xf numFmtId="0" fontId="34" fillId="2" borderId="1" xfId="56" applyFont="1" applyFill="1" applyBorder="1" applyAlignment="1" applyProtection="1">
      <alignment vertical="center" wrapText="1"/>
    </xf>
    <xf numFmtId="177" fontId="35" fillId="3" borderId="1" xfId="56" applyNumberFormat="1" applyFont="1" applyFill="1" applyBorder="1" applyAlignment="1" applyProtection="1">
      <alignment horizontal="center" vertical="center" wrapText="1"/>
    </xf>
    <xf numFmtId="177" fontId="35" fillId="3" borderId="1" xfId="56" applyNumberFormat="1" applyFont="1" applyFill="1" applyBorder="1" applyAlignment="1" applyProtection="1">
      <alignment horizontal="center" vertical="center"/>
    </xf>
    <xf numFmtId="177" fontId="34" fillId="2" borderId="1" xfId="56" applyNumberFormat="1" applyFont="1" applyFill="1" applyBorder="1" applyAlignment="1" applyProtection="1">
      <alignment horizontal="left" vertical="center" wrapText="1"/>
    </xf>
    <xf numFmtId="177" fontId="35" fillId="0" borderId="1" xfId="56" applyNumberFormat="1" applyFont="1" applyFill="1" applyBorder="1" applyAlignment="1">
      <alignment horizontal="center" vertical="center"/>
    </xf>
    <xf numFmtId="0" fontId="15" fillId="2" borderId="1" xfId="56" applyFont="1" applyFill="1" applyBorder="1" applyAlignment="1" applyProtection="1">
      <alignment vertical="center" wrapText="1"/>
    </xf>
    <xf numFmtId="177" fontId="36" fillId="3" borderId="1" xfId="56" applyNumberFormat="1" applyFont="1" applyFill="1" applyBorder="1" applyAlignment="1" applyProtection="1">
      <alignment horizontal="center" vertical="center" wrapText="1"/>
    </xf>
    <xf numFmtId="177" fontId="36" fillId="3" borderId="1" xfId="56" applyNumberFormat="1" applyFont="1" applyFill="1" applyBorder="1" applyAlignment="1" applyProtection="1">
      <alignment horizontal="center" vertical="center"/>
    </xf>
    <xf numFmtId="177" fontId="36" fillId="2" borderId="1" xfId="56" applyNumberFormat="1" applyFont="1" applyFill="1" applyBorder="1" applyAlignment="1" applyProtection="1">
      <alignment horizontal="left" vertical="center" wrapText="1"/>
    </xf>
    <xf numFmtId="177" fontId="36" fillId="0" borderId="1" xfId="56" applyNumberFormat="1" applyFont="1" applyFill="1" applyBorder="1" applyAlignment="1">
      <alignment horizontal="center" vertical="center"/>
    </xf>
    <xf numFmtId="177" fontId="76" fillId="0" borderId="1" xfId="0" applyNumberFormat="1" applyFont="1" applyFill="1" applyBorder="1" applyAlignment="1">
      <alignment vertical="center" wrapText="1"/>
    </xf>
    <xf numFmtId="177" fontId="36" fillId="0" borderId="1" xfId="56" applyNumberFormat="1" applyFont="1" applyFill="1" applyBorder="1" applyAlignment="1" applyProtection="1">
      <alignment vertical="center" wrapText="1"/>
    </xf>
    <xf numFmtId="0" fontId="35" fillId="2" borderId="1" xfId="56" applyFont="1" applyFill="1" applyBorder="1" applyAlignment="1" applyProtection="1">
      <alignment vertical="center" wrapText="1"/>
    </xf>
    <xf numFmtId="0" fontId="15" fillId="3" borderId="1" xfId="56" applyFont="1" applyFill="1" applyBorder="1" applyAlignment="1" applyProtection="1">
      <alignment vertical="center" wrapText="1"/>
    </xf>
    <xf numFmtId="177" fontId="36" fillId="3" borderId="1" xfId="56" applyNumberFormat="1" applyFont="1" applyFill="1" applyBorder="1" applyAlignment="1">
      <alignment horizontal="center" vertical="center"/>
    </xf>
    <xf numFmtId="177" fontId="76" fillId="3" borderId="1" xfId="0" applyNumberFormat="1" applyFont="1" applyFill="1" applyBorder="1" applyAlignment="1">
      <alignment horizontal="center" vertical="center"/>
    </xf>
    <xf numFmtId="177" fontId="36" fillId="3" borderId="19" xfId="56" applyNumberFormat="1" applyFont="1" applyFill="1" applyBorder="1" applyAlignment="1" applyProtection="1">
      <alignment horizontal="center" vertical="center"/>
    </xf>
    <xf numFmtId="177" fontId="36" fillId="0" borderId="1" xfId="56" applyNumberFormat="1" applyFont="1" applyFill="1" applyBorder="1" applyAlignment="1" applyProtection="1">
      <alignment horizontal="center" vertical="center"/>
    </xf>
    <xf numFmtId="177" fontId="36" fillId="0" borderId="1" xfId="56" applyNumberFormat="1" applyFont="1" applyFill="1" applyBorder="1" applyAlignment="1" applyProtection="1">
      <alignment horizontal="center" wrapText="1"/>
    </xf>
    <xf numFmtId="177" fontId="24" fillId="3" borderId="1" xfId="56" applyNumberFormat="1" applyFont="1" applyFill="1" applyBorder="1" applyAlignment="1" applyProtection="1">
      <alignment horizontal="center" vertical="center"/>
    </xf>
    <xf numFmtId="177" fontId="35" fillId="2" borderId="1" xfId="56" applyNumberFormat="1" applyFont="1" applyFill="1" applyBorder="1" applyAlignment="1" applyProtection="1">
      <alignment horizontal="left" vertical="center" wrapText="1"/>
    </xf>
    <xf numFmtId="177" fontId="35" fillId="0" borderId="1" xfId="56" applyNumberFormat="1" applyFont="1" applyFill="1" applyBorder="1" applyAlignment="1" applyProtection="1">
      <alignment horizontal="center" vertical="center"/>
    </xf>
    <xf numFmtId="177" fontId="34" fillId="3" borderId="1" xfId="56" applyNumberFormat="1" applyFont="1" applyFill="1" applyBorder="1" applyAlignment="1" applyProtection="1">
      <alignment horizontal="left" vertical="center" wrapText="1"/>
    </xf>
    <xf numFmtId="0" fontId="34" fillId="2" borderId="1" xfId="56" applyFont="1" applyFill="1" applyBorder="1" applyAlignment="1" applyProtection="1">
      <alignment horizontal="center" vertical="center" wrapText="1"/>
    </xf>
    <xf numFmtId="177" fontId="34" fillId="3" borderId="1" xfId="56" applyNumberFormat="1" applyFont="1" applyFill="1" applyBorder="1" applyAlignment="1" applyProtection="1">
      <alignment horizontal="center" vertical="center" wrapText="1"/>
    </xf>
    <xf numFmtId="0" fontId="77" fillId="0" borderId="0" xfId="0" applyFont="1" applyFill="1" applyBorder="1" applyAlignment="1">
      <alignment vertical="center"/>
    </xf>
    <xf numFmtId="0" fontId="78" fillId="0" borderId="0" xfId="0" applyFont="1" applyFill="1" applyBorder="1" applyAlignment="1">
      <alignment horizontal="center" vertical="center"/>
    </xf>
    <xf numFmtId="0" fontId="79" fillId="0" borderId="0" xfId="0" applyFont="1" applyFill="1" applyBorder="1" applyAlignment="1">
      <alignment horizontal="center" vertical="center"/>
    </xf>
    <xf numFmtId="0" fontId="39" fillId="0" borderId="0" xfId="0" applyFont="1" applyFill="1" applyBorder="1" applyAlignment="1">
      <alignment horizontal="justify" vertical="center"/>
    </xf>
    <xf numFmtId="0" fontId="80" fillId="0" borderId="0" xfId="0" applyFont="1" applyFill="1" applyBorder="1" applyAlignment="1">
      <alignment horizontal="justify" vertical="center"/>
    </xf>
    <xf numFmtId="0" fontId="81" fillId="0" borderId="0" xfId="0" applyFont="1" applyFill="1" applyBorder="1" applyAlignment="1">
      <alignment horizontal="justify"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2" xfId="49"/>
    <cellStyle name="常规 30" xfId="50"/>
    <cellStyle name="常规 16" xfId="51"/>
    <cellStyle name="常规 2 2 2" xfId="52"/>
    <cellStyle name="常规 10" xfId="53"/>
    <cellStyle name="Normal" xfId="54"/>
    <cellStyle name="常规 15" xfId="55"/>
    <cellStyle name="常规 18" xfId="56"/>
    <cellStyle name="常规 19" xfId="57"/>
    <cellStyle name="常规 2" xfId="58"/>
    <cellStyle name="常规 3" xfId="59"/>
    <cellStyle name="常规 4" xfId="60"/>
    <cellStyle name="常规 5" xfId="61"/>
    <cellStyle name="常规_2020年公共财政预算和政府性基金预算表(草案)12-21 发打印店 (version 6)" xfId="62"/>
    <cellStyle name="常规_Sheet1_1" xfId="63"/>
    <cellStyle name="常规_全省收入" xfId="64"/>
    <cellStyle name="常规 10_2020年公共财政政府预算表测算编制稿12.6" xfId="65"/>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3"/>
  <sheetViews>
    <sheetView workbookViewId="0">
      <selection activeCell="A15" sqref="A15"/>
    </sheetView>
  </sheetViews>
  <sheetFormatPr defaultColWidth="9" defaultRowHeight="14.25"/>
  <cols>
    <col min="1" max="1" width="83.125" style="229" customWidth="1"/>
    <col min="2" max="16384" width="9" style="229"/>
  </cols>
  <sheetData>
    <row r="1" s="229" customFormat="1" ht="31.5" spans="1:1">
      <c r="A1" s="439" t="s">
        <v>0</v>
      </c>
    </row>
    <row r="2" s="229" customFormat="1" ht="27" spans="1:1">
      <c r="A2" s="440"/>
    </row>
    <row r="3" s="438" customFormat="1" ht="30" customHeight="1" spans="1:1">
      <c r="A3" s="441" t="s">
        <v>1</v>
      </c>
    </row>
    <row r="4" s="438" customFormat="1" ht="30" customHeight="1" spans="1:1">
      <c r="A4" s="442" t="s">
        <v>2</v>
      </c>
    </row>
    <row r="5" s="438" customFormat="1" ht="30" customHeight="1" spans="1:1">
      <c r="A5" s="443" t="s">
        <v>3</v>
      </c>
    </row>
    <row r="6" s="438" customFormat="1" ht="30" customHeight="1" spans="1:1">
      <c r="A6" s="443" t="s">
        <v>4</v>
      </c>
    </row>
    <row r="7" s="438" customFormat="1" ht="30" customHeight="1" spans="1:1">
      <c r="A7" s="443" t="s">
        <v>5</v>
      </c>
    </row>
    <row r="8" s="438" customFormat="1" ht="30" customHeight="1" spans="1:1">
      <c r="A8" s="443" t="s">
        <v>6</v>
      </c>
    </row>
    <row r="9" s="438" customFormat="1" ht="30" customHeight="1" spans="1:1">
      <c r="A9" s="443" t="s">
        <v>7</v>
      </c>
    </row>
    <row r="10" s="438" customFormat="1" ht="30" customHeight="1" spans="1:1">
      <c r="A10" s="443" t="s">
        <v>8</v>
      </c>
    </row>
    <row r="11" s="438" customFormat="1" ht="30" customHeight="1" spans="1:1">
      <c r="A11" s="443" t="s">
        <v>9</v>
      </c>
    </row>
    <row r="12" s="438" customFormat="1" ht="30" customHeight="1" spans="1:1">
      <c r="A12" s="443" t="s">
        <v>10</v>
      </c>
    </row>
    <row r="13" s="438" customFormat="1" ht="40" customHeight="1" spans="1:1">
      <c r="A13" s="443" t="s">
        <v>11</v>
      </c>
    </row>
    <row r="14" s="438" customFormat="1" ht="30" customHeight="1" spans="1:1">
      <c r="A14" s="443" t="s">
        <v>12</v>
      </c>
    </row>
    <row r="15" s="438" customFormat="1" ht="30" customHeight="1" spans="1:1">
      <c r="A15" s="443" t="s">
        <v>13</v>
      </c>
    </row>
    <row r="16" s="438" customFormat="1" ht="30" customHeight="1" spans="1:1">
      <c r="A16" s="442" t="s">
        <v>14</v>
      </c>
    </row>
    <row r="17" s="438" customFormat="1" ht="30" customHeight="1" spans="1:1">
      <c r="A17" s="443" t="s">
        <v>15</v>
      </c>
    </row>
    <row r="18" s="438" customFormat="1" ht="30" customHeight="1" spans="1:1">
      <c r="A18" s="443" t="s">
        <v>16</v>
      </c>
    </row>
    <row r="19" s="438" customFormat="1" ht="30" customHeight="1" spans="1:1">
      <c r="A19" s="443" t="s">
        <v>17</v>
      </c>
    </row>
    <row r="20" s="438" customFormat="1" ht="30" customHeight="1" spans="1:1">
      <c r="A20" s="443" t="s">
        <v>18</v>
      </c>
    </row>
    <row r="21" s="438" customFormat="1" ht="30" customHeight="1" spans="1:1">
      <c r="A21" s="443" t="s">
        <v>19</v>
      </c>
    </row>
    <row r="22" s="438" customFormat="1" ht="30" customHeight="1" spans="1:1">
      <c r="A22" s="443" t="s">
        <v>20</v>
      </c>
    </row>
    <row r="23" s="438" customFormat="1" ht="30" customHeight="1" spans="1:1">
      <c r="A23" s="443" t="s">
        <v>21</v>
      </c>
    </row>
    <row r="24" s="438" customFormat="1" ht="30" customHeight="1" spans="1:1">
      <c r="A24" s="443" t="s">
        <v>22</v>
      </c>
    </row>
    <row r="25" s="438" customFormat="1" ht="30" customHeight="1" spans="1:1">
      <c r="A25" s="442" t="s">
        <v>23</v>
      </c>
    </row>
    <row r="26" s="438" customFormat="1" ht="30" customHeight="1" spans="1:1">
      <c r="A26" s="443" t="s">
        <v>24</v>
      </c>
    </row>
    <row r="27" s="438" customFormat="1" ht="30" customHeight="1" spans="1:1">
      <c r="A27" s="443" t="s">
        <v>25</v>
      </c>
    </row>
    <row r="28" s="438" customFormat="1" ht="30" customHeight="1" spans="1:1">
      <c r="A28" s="443" t="s">
        <v>26</v>
      </c>
    </row>
    <row r="29" s="438" customFormat="1" ht="30" customHeight="1" spans="1:1">
      <c r="A29" s="442" t="s">
        <v>27</v>
      </c>
    </row>
    <row r="30" s="229" customFormat="1" ht="30" customHeight="1" spans="1:1">
      <c r="A30" s="443" t="s">
        <v>28</v>
      </c>
    </row>
    <row r="31" s="229" customFormat="1" ht="30" customHeight="1" spans="1:1">
      <c r="A31" s="443" t="s">
        <v>29</v>
      </c>
    </row>
    <row r="32" s="229" customFormat="1" ht="30" customHeight="1" spans="1:1">
      <c r="A32" s="443" t="s">
        <v>30</v>
      </c>
    </row>
    <row r="33" s="229" customFormat="1" ht="30" customHeight="1" spans="1:1">
      <c r="A33" s="443" t="s">
        <v>31</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E7" sqref="E7"/>
    </sheetView>
  </sheetViews>
  <sheetFormatPr defaultColWidth="9" defaultRowHeight="11.25"/>
  <cols>
    <col min="1" max="1" width="16.8666666666667" style="254" customWidth="1"/>
    <col min="2" max="9" width="11.625" style="254" customWidth="1"/>
    <col min="10" max="16384" width="9" style="254"/>
  </cols>
  <sheetData>
    <row r="1" s="253" customFormat="1" ht="23" customHeight="1" spans="1:1">
      <c r="A1" s="256" t="s">
        <v>1217</v>
      </c>
    </row>
    <row r="2" s="254" customFormat="1" ht="27" spans="1:9">
      <c r="A2" s="257" t="s">
        <v>1218</v>
      </c>
      <c r="B2" s="257"/>
      <c r="C2" s="257"/>
      <c r="D2" s="257"/>
      <c r="E2" s="257"/>
      <c r="F2" s="257"/>
      <c r="G2" s="257"/>
      <c r="H2" s="257"/>
      <c r="I2" s="257"/>
    </row>
    <row r="3" s="254" customFormat="1" ht="18" spans="1:9">
      <c r="A3" s="258"/>
      <c r="B3" s="259"/>
      <c r="C3" s="259"/>
      <c r="D3" s="259"/>
      <c r="E3" s="259"/>
      <c r="F3" s="259"/>
      <c r="G3" s="259"/>
      <c r="H3" s="260"/>
      <c r="I3" s="272" t="s">
        <v>34</v>
      </c>
    </row>
    <row r="4" s="254" customFormat="1" ht="21" customHeight="1" spans="1:9">
      <c r="A4" s="261" t="s">
        <v>1219</v>
      </c>
      <c r="B4" s="262" t="s">
        <v>1220</v>
      </c>
      <c r="C4" s="262"/>
      <c r="D4" s="262"/>
      <c r="E4" s="262"/>
      <c r="F4" s="262" t="s">
        <v>1221</v>
      </c>
      <c r="G4" s="262"/>
      <c r="H4" s="262"/>
      <c r="I4" s="262"/>
    </row>
    <row r="5" s="255" customFormat="1" ht="21" customHeight="1" spans="1:9">
      <c r="A5" s="261"/>
      <c r="B5" s="263" t="s">
        <v>1222</v>
      </c>
      <c r="C5" s="263" t="s">
        <v>1223</v>
      </c>
      <c r="D5" s="263" t="s">
        <v>1224</v>
      </c>
      <c r="E5" s="263" t="s">
        <v>1225</v>
      </c>
      <c r="F5" s="263" t="s">
        <v>1222</v>
      </c>
      <c r="G5" s="263" t="s">
        <v>1223</v>
      </c>
      <c r="H5" s="263" t="s">
        <v>1224</v>
      </c>
      <c r="I5" s="263" t="s">
        <v>1225</v>
      </c>
    </row>
    <row r="6" s="255" customFormat="1" ht="21" customHeight="1" spans="1:9">
      <c r="A6" s="264" t="s">
        <v>1226</v>
      </c>
      <c r="B6" s="264"/>
      <c r="C6" s="265"/>
      <c r="D6" s="265"/>
      <c r="E6" s="265"/>
      <c r="F6" s="266"/>
      <c r="G6" s="265"/>
      <c r="H6" s="265"/>
      <c r="I6" s="265"/>
    </row>
    <row r="7" s="255" customFormat="1" ht="21" customHeight="1" spans="1:9">
      <c r="A7" s="264"/>
      <c r="B7" s="264"/>
      <c r="C7" s="265"/>
      <c r="D7" s="265"/>
      <c r="E7" s="265"/>
      <c r="F7" s="266"/>
      <c r="G7" s="265"/>
      <c r="H7" s="265"/>
      <c r="I7" s="265"/>
    </row>
    <row r="8" s="255" customFormat="1" ht="21" customHeight="1" spans="1:9">
      <c r="A8" s="264"/>
      <c r="B8" s="264"/>
      <c r="C8" s="265"/>
      <c r="D8" s="265"/>
      <c r="E8" s="265"/>
      <c r="F8" s="266"/>
      <c r="G8" s="265"/>
      <c r="H8" s="265"/>
      <c r="I8" s="265"/>
    </row>
    <row r="9" s="255" customFormat="1" ht="21" customHeight="1" spans="1:9">
      <c r="A9" s="264"/>
      <c r="B9" s="264"/>
      <c r="C9" s="267"/>
      <c r="D9" s="265"/>
      <c r="E9" s="265"/>
      <c r="F9" s="266"/>
      <c r="G9" s="267"/>
      <c r="H9" s="265"/>
      <c r="I9" s="265"/>
    </row>
    <row r="10" s="255" customFormat="1" ht="21" customHeight="1" spans="1:9">
      <c r="A10" s="268"/>
      <c r="B10" s="264"/>
      <c r="C10" s="265"/>
      <c r="D10" s="265"/>
      <c r="E10" s="265"/>
      <c r="F10" s="266"/>
      <c r="G10" s="265"/>
      <c r="H10" s="265"/>
      <c r="I10" s="265"/>
    </row>
    <row r="11" s="255" customFormat="1" ht="21" customHeight="1" spans="1:9">
      <c r="A11" s="264"/>
      <c r="B11" s="264"/>
      <c r="C11" s="265"/>
      <c r="D11" s="265"/>
      <c r="E11" s="265"/>
      <c r="F11" s="266"/>
      <c r="G11" s="265"/>
      <c r="H11" s="265"/>
      <c r="I11" s="265"/>
    </row>
    <row r="12" s="255" customFormat="1" ht="21" customHeight="1" spans="1:9">
      <c r="A12" s="264"/>
      <c r="B12" s="264"/>
      <c r="C12" s="265"/>
      <c r="D12" s="265"/>
      <c r="E12" s="265"/>
      <c r="F12" s="266"/>
      <c r="G12" s="265"/>
      <c r="H12" s="265"/>
      <c r="I12" s="265"/>
    </row>
    <row r="13" s="255" customFormat="1" ht="21" customHeight="1" spans="1:9">
      <c r="A13" s="264"/>
      <c r="B13" s="264"/>
      <c r="C13" s="265"/>
      <c r="D13" s="265"/>
      <c r="E13" s="265"/>
      <c r="F13" s="266"/>
      <c r="G13" s="265"/>
      <c r="H13" s="265"/>
      <c r="I13" s="265"/>
    </row>
    <row r="14" s="255" customFormat="1" ht="21" customHeight="1" spans="1:9">
      <c r="A14" s="264"/>
      <c r="B14" s="264"/>
      <c r="C14" s="265"/>
      <c r="D14" s="265"/>
      <c r="E14" s="265"/>
      <c r="F14" s="266"/>
      <c r="G14" s="265"/>
      <c r="H14" s="265"/>
      <c r="I14" s="265"/>
    </row>
    <row r="15" s="255" customFormat="1" ht="21" customHeight="1" spans="1:9">
      <c r="A15" s="264"/>
      <c r="B15" s="264"/>
      <c r="C15" s="265"/>
      <c r="D15" s="265"/>
      <c r="E15" s="265"/>
      <c r="F15" s="266"/>
      <c r="G15" s="265"/>
      <c r="H15" s="265"/>
      <c r="I15" s="265"/>
    </row>
    <row r="16" s="255" customFormat="1" ht="21" customHeight="1" spans="1:9">
      <c r="A16" s="264"/>
      <c r="B16" s="264"/>
      <c r="C16" s="265"/>
      <c r="D16" s="265"/>
      <c r="E16" s="265"/>
      <c r="F16" s="266"/>
      <c r="G16" s="265"/>
      <c r="H16" s="265"/>
      <c r="I16" s="265"/>
    </row>
    <row r="17" s="255" customFormat="1" ht="21" customHeight="1" spans="1:9">
      <c r="A17" s="264"/>
      <c r="B17" s="264"/>
      <c r="C17" s="265"/>
      <c r="D17" s="265"/>
      <c r="E17" s="265"/>
      <c r="F17" s="266"/>
      <c r="G17" s="265"/>
      <c r="H17" s="265"/>
      <c r="I17" s="265"/>
    </row>
    <row r="18" s="255" customFormat="1" ht="21" customHeight="1" spans="1:9">
      <c r="A18" s="264"/>
      <c r="B18" s="264"/>
      <c r="C18" s="265"/>
      <c r="D18" s="265"/>
      <c r="E18" s="265"/>
      <c r="F18" s="266"/>
      <c r="G18" s="265"/>
      <c r="H18" s="265"/>
      <c r="I18" s="265"/>
    </row>
    <row r="19" s="254" customFormat="1" ht="21" customHeight="1" spans="1:9">
      <c r="A19" s="261" t="s">
        <v>92</v>
      </c>
      <c r="B19" s="261"/>
      <c r="C19" s="265">
        <f t="shared" ref="C19:H19" si="0">SUM(C6:C18)</f>
        <v>0</v>
      </c>
      <c r="D19" s="265">
        <f t="shared" si="0"/>
        <v>0</v>
      </c>
      <c r="E19" s="269">
        <f>SUM(B19:D19)</f>
        <v>0</v>
      </c>
      <c r="F19" s="270"/>
      <c r="G19" s="265">
        <f t="shared" si="0"/>
        <v>0</v>
      </c>
      <c r="H19" s="265">
        <f t="shared" si="0"/>
        <v>0</v>
      </c>
      <c r="I19" s="269">
        <f>SUM(F19:H19)</f>
        <v>0</v>
      </c>
    </row>
    <row r="20" s="254" customFormat="1" ht="21" customHeight="1" spans="1:9">
      <c r="A20" s="271" t="s">
        <v>1227</v>
      </c>
      <c r="B20" s="271"/>
      <c r="C20" s="271"/>
      <c r="D20" s="271"/>
      <c r="E20" s="271"/>
      <c r="F20" s="271"/>
      <c r="G20" s="271"/>
      <c r="H20" s="271"/>
      <c r="I20" s="271"/>
    </row>
  </sheetData>
  <mergeCells count="5">
    <mergeCell ref="A2:I2"/>
    <mergeCell ref="B4:E4"/>
    <mergeCell ref="F4:I4"/>
    <mergeCell ref="A20:I20"/>
    <mergeCell ref="A4:A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E7" sqref="E7"/>
    </sheetView>
  </sheetViews>
  <sheetFormatPr defaultColWidth="9" defaultRowHeight="13.5" outlineLevelCol="3"/>
  <cols>
    <col min="1" max="1" width="21.5" style="243" customWidth="1"/>
    <col min="2" max="2" width="27" style="242" customWidth="1"/>
    <col min="3" max="4" width="18.875" style="242" customWidth="1"/>
    <col min="5" max="16384" width="9" style="242"/>
  </cols>
  <sheetData>
    <row r="1" ht="20" customHeight="1" spans="1:1">
      <c r="A1" s="231" t="s">
        <v>1228</v>
      </c>
    </row>
    <row r="2" s="242" customFormat="1" ht="37" customHeight="1" spans="1:4">
      <c r="A2" s="244" t="s">
        <v>1229</v>
      </c>
      <c r="B2" s="244"/>
      <c r="C2" s="244"/>
      <c r="D2" s="244"/>
    </row>
    <row r="3" s="242" customFormat="1" ht="25" customHeight="1" spans="1:4">
      <c r="A3" s="245"/>
      <c r="B3" s="246"/>
      <c r="C3" s="245"/>
      <c r="D3" s="245" t="s">
        <v>1060</v>
      </c>
    </row>
    <row r="4" s="242" customFormat="1" ht="25" customHeight="1" spans="1:4">
      <c r="A4" s="247" t="s">
        <v>1230</v>
      </c>
      <c r="B4" s="247"/>
      <c r="C4" s="245"/>
      <c r="D4" s="245"/>
    </row>
    <row r="5" s="242" customFormat="1" ht="24" customHeight="1" spans="1:4">
      <c r="A5" s="248" t="s">
        <v>1231</v>
      </c>
      <c r="B5" s="248" t="s">
        <v>1232</v>
      </c>
      <c r="C5" s="248" t="s">
        <v>101</v>
      </c>
      <c r="D5" s="248" t="s">
        <v>1226</v>
      </c>
    </row>
    <row r="6" s="242" customFormat="1" ht="24" customHeight="1" spans="1:4">
      <c r="A6" s="248"/>
      <c r="B6" s="248" t="s">
        <v>1233</v>
      </c>
      <c r="C6" s="249">
        <f>SUM(C7:C25)</f>
        <v>34168</v>
      </c>
      <c r="D6" s="249">
        <f>SUM(D7:D25)</f>
        <v>34168</v>
      </c>
    </row>
    <row r="7" s="242" customFormat="1" ht="28" customHeight="1" spans="1:4">
      <c r="A7" s="250" t="s">
        <v>1234</v>
      </c>
      <c r="B7" s="251" t="s">
        <v>1235</v>
      </c>
      <c r="C7" s="252">
        <v>2149</v>
      </c>
      <c r="D7" s="252">
        <v>2149</v>
      </c>
    </row>
    <row r="8" s="242" customFormat="1" ht="28" customHeight="1" spans="1:4">
      <c r="A8" s="250" t="s">
        <v>1236</v>
      </c>
      <c r="B8" s="251" t="s">
        <v>1237</v>
      </c>
      <c r="C8" s="252">
        <v>500.3</v>
      </c>
      <c r="D8" s="252">
        <v>500.3</v>
      </c>
    </row>
    <row r="9" s="242" customFormat="1" ht="28" customHeight="1" spans="1:4">
      <c r="A9" s="250" t="s">
        <v>1238</v>
      </c>
      <c r="B9" s="251" t="s">
        <v>296</v>
      </c>
      <c r="C9" s="252">
        <v>3098</v>
      </c>
      <c r="D9" s="252">
        <v>3098</v>
      </c>
    </row>
    <row r="10" s="242" customFormat="1" ht="28" customHeight="1" spans="1:4">
      <c r="A10" s="250" t="s">
        <v>1239</v>
      </c>
      <c r="B10" s="251" t="s">
        <v>344</v>
      </c>
      <c r="C10" s="252">
        <v>463.1</v>
      </c>
      <c r="D10" s="252">
        <v>463.1</v>
      </c>
    </row>
    <row r="11" s="242" customFormat="1" ht="28" customHeight="1" spans="1:4">
      <c r="A11" s="250" t="s">
        <v>1240</v>
      </c>
      <c r="B11" s="251" t="s">
        <v>393</v>
      </c>
      <c r="C11" s="252">
        <v>802.4</v>
      </c>
      <c r="D11" s="252">
        <v>802.4</v>
      </c>
    </row>
    <row r="12" s="242" customFormat="1" ht="28" customHeight="1" spans="1:4">
      <c r="A12" s="250" t="s">
        <v>1241</v>
      </c>
      <c r="B12" s="251" t="s">
        <v>435</v>
      </c>
      <c r="C12" s="252">
        <v>750.2</v>
      </c>
      <c r="D12" s="252">
        <v>750.2</v>
      </c>
    </row>
    <row r="13" s="242" customFormat="1" ht="28" customHeight="1" spans="1:4">
      <c r="A13" s="250" t="s">
        <v>1242</v>
      </c>
      <c r="B13" s="251" t="s">
        <v>1243</v>
      </c>
      <c r="C13" s="252">
        <v>3215.3</v>
      </c>
      <c r="D13" s="252">
        <v>3215.3</v>
      </c>
    </row>
    <row r="14" s="242" customFormat="1" ht="28" customHeight="1" spans="1:4">
      <c r="A14" s="250" t="s">
        <v>1244</v>
      </c>
      <c r="B14" s="251" t="s">
        <v>606</v>
      </c>
      <c r="C14" s="252">
        <v>5247</v>
      </c>
      <c r="D14" s="252">
        <v>5247</v>
      </c>
    </row>
    <row r="15" s="242" customFormat="1" ht="28" customHeight="1" spans="1:4">
      <c r="A15" s="250" t="s">
        <v>1245</v>
      </c>
      <c r="B15" s="251" t="s">
        <v>670</v>
      </c>
      <c r="C15" s="252">
        <v>182</v>
      </c>
      <c r="D15" s="252">
        <v>182</v>
      </c>
    </row>
    <row r="16" s="242" customFormat="1" ht="28" customHeight="1" spans="1:4">
      <c r="A16" s="250" t="s">
        <v>1246</v>
      </c>
      <c r="B16" s="251" t="s">
        <v>686</v>
      </c>
      <c r="C16" s="252">
        <v>5271</v>
      </c>
      <c r="D16" s="252">
        <v>5271</v>
      </c>
    </row>
    <row r="17" s="242" customFormat="1" ht="28" customHeight="1" spans="1:4">
      <c r="A17" s="250" t="s">
        <v>1247</v>
      </c>
      <c r="B17" s="251" t="s">
        <v>777</v>
      </c>
      <c r="C17" s="252">
        <v>8570.7</v>
      </c>
      <c r="D17" s="252">
        <v>8570.7</v>
      </c>
    </row>
    <row r="18" s="242" customFormat="1" ht="28" customHeight="1" spans="1:4">
      <c r="A18" s="250" t="s">
        <v>1248</v>
      </c>
      <c r="B18" s="251" t="s">
        <v>822</v>
      </c>
      <c r="C18" s="252">
        <v>1031</v>
      </c>
      <c r="D18" s="252">
        <v>1031</v>
      </c>
    </row>
    <row r="19" s="242" customFormat="1" ht="28" customHeight="1" spans="1:4">
      <c r="A19" s="250" t="s">
        <v>1249</v>
      </c>
      <c r="B19" s="251" t="s">
        <v>867</v>
      </c>
      <c r="C19" s="252">
        <v>153</v>
      </c>
      <c r="D19" s="252">
        <v>153</v>
      </c>
    </row>
    <row r="20" s="242" customFormat="1" ht="28" customHeight="1" spans="1:4">
      <c r="A20" s="250" t="s">
        <v>1250</v>
      </c>
      <c r="B20" s="251" t="s">
        <v>880</v>
      </c>
      <c r="C20" s="252">
        <v>108</v>
      </c>
      <c r="D20" s="252">
        <v>108</v>
      </c>
    </row>
    <row r="21" s="242" customFormat="1" ht="28" customHeight="1" spans="1:4">
      <c r="A21" s="250" t="s">
        <v>1251</v>
      </c>
      <c r="B21" s="251" t="s">
        <v>915</v>
      </c>
      <c r="C21" s="252">
        <v>40</v>
      </c>
      <c r="D21" s="252">
        <v>40</v>
      </c>
    </row>
    <row r="22" s="242" customFormat="1" ht="28" customHeight="1" spans="1:4">
      <c r="A22" s="250" t="s">
        <v>1252</v>
      </c>
      <c r="B22" s="251" t="s">
        <v>952</v>
      </c>
      <c r="C22" s="252">
        <v>1950</v>
      </c>
      <c r="D22" s="252">
        <v>1950</v>
      </c>
    </row>
    <row r="23" s="242" customFormat="1" ht="28" customHeight="1" spans="1:4">
      <c r="A23" s="250" t="s">
        <v>1253</v>
      </c>
      <c r="B23" s="251" t="s">
        <v>972</v>
      </c>
      <c r="C23" s="252">
        <v>50</v>
      </c>
      <c r="D23" s="252">
        <v>50</v>
      </c>
    </row>
    <row r="24" s="242" customFormat="1" ht="28" customHeight="1" spans="1:4">
      <c r="A24" s="250" t="s">
        <v>1254</v>
      </c>
      <c r="B24" s="251" t="s">
        <v>1012</v>
      </c>
      <c r="C24" s="252">
        <v>587</v>
      </c>
      <c r="D24" s="252">
        <v>587</v>
      </c>
    </row>
    <row r="25" s="242" customFormat="1" ht="28" customHeight="1" spans="1:4">
      <c r="A25" s="250" t="s">
        <v>1255</v>
      </c>
      <c r="B25" s="251" t="s">
        <v>1047</v>
      </c>
      <c r="C25" s="252"/>
      <c r="D25" s="252"/>
    </row>
    <row r="26" s="242" customFormat="1" ht="29" customHeight="1" spans="1:1">
      <c r="A26" s="243"/>
    </row>
  </sheetData>
  <mergeCells count="2">
    <mergeCell ref="A2:D2"/>
    <mergeCell ref="A4: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8" sqref="C8"/>
    </sheetView>
  </sheetViews>
  <sheetFormatPr defaultColWidth="9" defaultRowHeight="13.5" outlineLevelRow="7" outlineLevelCol="5"/>
  <cols>
    <col min="2" max="6" width="18.25" customWidth="1"/>
  </cols>
  <sheetData>
    <row r="1" s="229" customFormat="1" ht="25" customHeight="1" spans="1:6">
      <c r="A1" s="231" t="s">
        <v>1256</v>
      </c>
      <c r="B1" s="232"/>
      <c r="C1" s="232"/>
      <c r="D1" s="232"/>
      <c r="E1" s="232"/>
      <c r="F1" s="232"/>
    </row>
    <row r="2" s="230" customFormat="1" ht="38.25" customHeight="1" spans="1:6">
      <c r="A2" s="233" t="s">
        <v>1257</v>
      </c>
      <c r="B2" s="233"/>
      <c r="C2" s="233"/>
      <c r="D2" s="233"/>
      <c r="E2" s="233"/>
      <c r="F2" s="233"/>
    </row>
    <row r="3" s="230" customFormat="1" ht="19.5" customHeight="1" spans="3:6">
      <c r="C3" s="234"/>
      <c r="D3" s="234"/>
      <c r="E3" s="235" t="s">
        <v>34</v>
      </c>
      <c r="F3" s="235"/>
    </row>
    <row r="4" s="229" customFormat="1" ht="20" customHeight="1" spans="1:6">
      <c r="A4" s="236" t="s">
        <v>1258</v>
      </c>
      <c r="B4" s="237"/>
      <c r="C4" s="237"/>
      <c r="D4" s="237"/>
      <c r="E4" s="237"/>
      <c r="F4" s="238"/>
    </row>
    <row r="5" s="229" customFormat="1" ht="20" customHeight="1" spans="1:6">
      <c r="A5" s="239" t="s">
        <v>1259</v>
      </c>
      <c r="B5" s="239" t="s">
        <v>1260</v>
      </c>
      <c r="C5" s="239" t="s">
        <v>1261</v>
      </c>
      <c r="D5" s="239" t="s">
        <v>1262</v>
      </c>
      <c r="E5" s="239"/>
      <c r="F5" s="239" t="s">
        <v>1263</v>
      </c>
    </row>
    <row r="6" s="229" customFormat="1" ht="20" customHeight="1" spans="1:6">
      <c r="A6" s="239"/>
      <c r="B6" s="239"/>
      <c r="C6" s="239"/>
      <c r="D6" s="239" t="s">
        <v>1264</v>
      </c>
      <c r="E6" s="239" t="s">
        <v>1265</v>
      </c>
      <c r="F6" s="239"/>
    </row>
    <row r="7" ht="34" customHeight="1" spans="1:6">
      <c r="A7" s="240" t="s">
        <v>1266</v>
      </c>
      <c r="B7" s="241">
        <f>SUM(C7:F7)</f>
        <v>1654.56</v>
      </c>
      <c r="C7" s="241">
        <v>577.56</v>
      </c>
      <c r="D7" s="241">
        <v>320</v>
      </c>
      <c r="E7" s="241">
        <v>757</v>
      </c>
      <c r="F7" s="241">
        <v>0</v>
      </c>
    </row>
    <row r="8" s="229" customFormat="1" ht="34" customHeight="1" spans="1:6">
      <c r="A8" s="240" t="s">
        <v>1267</v>
      </c>
      <c r="B8" s="241">
        <f>SUM(C8:E8)</f>
        <v>1656.74</v>
      </c>
      <c r="C8" s="241">
        <v>851.63</v>
      </c>
      <c r="D8" s="241">
        <v>48</v>
      </c>
      <c r="E8" s="241">
        <v>757.11</v>
      </c>
      <c r="F8" s="241">
        <v>0</v>
      </c>
    </row>
  </sheetData>
  <mergeCells count="8">
    <mergeCell ref="A2:F2"/>
    <mergeCell ref="E3:F3"/>
    <mergeCell ref="A4:F4"/>
    <mergeCell ref="D5:E5"/>
    <mergeCell ref="A5:A6"/>
    <mergeCell ref="B5:B6"/>
    <mergeCell ref="C5:C6"/>
    <mergeCell ref="F5:F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E7" sqref="E7"/>
    </sheetView>
  </sheetViews>
  <sheetFormatPr defaultColWidth="9" defaultRowHeight="13.5"/>
  <cols>
    <col min="1" max="1" width="29" style="196" customWidth="1"/>
    <col min="2" max="2" width="12.625" style="196" hidden="1" customWidth="1"/>
    <col min="3" max="4" width="10.375" style="196" customWidth="1"/>
    <col min="5" max="5" width="13.625" style="196" customWidth="1"/>
    <col min="6" max="6" width="31.375" style="196" customWidth="1"/>
    <col min="7" max="7" width="11.75" style="196" hidden="1" customWidth="1"/>
    <col min="8" max="9" width="11.5" style="196" customWidth="1"/>
    <col min="10" max="10" width="12.625" style="196" customWidth="1"/>
    <col min="11" max="16384" width="9" style="196"/>
  </cols>
  <sheetData>
    <row r="1" ht="18.75" spans="1:1">
      <c r="A1" s="197" t="s">
        <v>1268</v>
      </c>
    </row>
    <row r="2" ht="28.5" customHeight="1" spans="1:10">
      <c r="A2" s="198" t="s">
        <v>1269</v>
      </c>
      <c r="B2" s="198"/>
      <c r="C2" s="198"/>
      <c r="D2" s="198"/>
      <c r="E2" s="198"/>
      <c r="F2" s="198"/>
      <c r="G2" s="198"/>
      <c r="H2" s="198"/>
      <c r="I2" s="198"/>
      <c r="J2" s="198"/>
    </row>
    <row r="3" ht="26.25" customHeight="1" spans="1:10">
      <c r="A3" s="199"/>
      <c r="B3" s="200"/>
      <c r="C3" s="200"/>
      <c r="D3" s="200"/>
      <c r="E3" s="200"/>
      <c r="F3" s="201"/>
      <c r="G3" s="200" t="s">
        <v>34</v>
      </c>
      <c r="H3" s="200"/>
      <c r="I3" s="200"/>
      <c r="J3" s="200"/>
    </row>
    <row r="4" ht="25.5" customHeight="1" spans="1:10">
      <c r="A4" s="202" t="s">
        <v>1270</v>
      </c>
      <c r="B4" s="202"/>
      <c r="C4" s="202"/>
      <c r="D4" s="202"/>
      <c r="E4" s="202"/>
      <c r="F4" s="202" t="s">
        <v>1271</v>
      </c>
      <c r="G4" s="202"/>
      <c r="H4" s="202"/>
      <c r="I4" s="202"/>
      <c r="J4" s="202"/>
    </row>
    <row r="5" ht="38.25" customHeight="1" spans="1:10">
      <c r="A5" s="202" t="s">
        <v>1272</v>
      </c>
      <c r="B5" s="203" t="s">
        <v>1273</v>
      </c>
      <c r="C5" s="203" t="s">
        <v>38</v>
      </c>
      <c r="D5" s="203" t="s">
        <v>1129</v>
      </c>
      <c r="E5" s="203" t="s">
        <v>40</v>
      </c>
      <c r="F5" s="202" t="s">
        <v>1274</v>
      </c>
      <c r="G5" s="203" t="s">
        <v>1273</v>
      </c>
      <c r="H5" s="203" t="s">
        <v>38</v>
      </c>
      <c r="I5" s="203" t="s">
        <v>39</v>
      </c>
      <c r="J5" s="203" t="s">
        <v>40</v>
      </c>
    </row>
    <row r="6" ht="22.5" customHeight="1" spans="1:10">
      <c r="A6" s="204" t="s">
        <v>1275</v>
      </c>
      <c r="B6" s="205">
        <f>SUM(B7:B11)</f>
        <v>16336</v>
      </c>
      <c r="C6" s="206">
        <f>C7+C8+C9+C10+C11</f>
        <v>101321</v>
      </c>
      <c r="D6" s="207">
        <f>D7+D8+D9+D10+D11</f>
        <v>54618</v>
      </c>
      <c r="E6" s="206">
        <f t="shared" ref="E6:E16" si="0">D6-C6</f>
        <v>-46703</v>
      </c>
      <c r="F6" s="208" t="s">
        <v>1276</v>
      </c>
      <c r="G6" s="206">
        <f>SUM(G7:G11)</f>
        <v>17986</v>
      </c>
      <c r="H6" s="206">
        <f>H7+H8+H9+H10+H11</f>
        <v>73319</v>
      </c>
      <c r="I6" s="206">
        <f>I7+I8+I9+I10+I11</f>
        <v>22105</v>
      </c>
      <c r="J6" s="206">
        <f t="shared" ref="J6:J13" si="1">I6-H6</f>
        <v>-51214</v>
      </c>
    </row>
    <row r="7" ht="22.5" customHeight="1" spans="1:10">
      <c r="A7" s="209" t="s">
        <v>1277</v>
      </c>
      <c r="B7" s="210">
        <v>813</v>
      </c>
      <c r="C7" s="211">
        <v>3367</v>
      </c>
      <c r="D7" s="212">
        <v>1849</v>
      </c>
      <c r="E7" s="211">
        <f t="shared" si="0"/>
        <v>-1518</v>
      </c>
      <c r="F7" s="213" t="s">
        <v>1278</v>
      </c>
      <c r="G7" s="211"/>
      <c r="H7" s="211">
        <v>66</v>
      </c>
      <c r="I7" s="211">
        <v>50</v>
      </c>
      <c r="J7" s="211">
        <f t="shared" si="1"/>
        <v>-16</v>
      </c>
    </row>
    <row r="8" ht="22.5" customHeight="1" spans="1:10">
      <c r="A8" s="209" t="s">
        <v>1279</v>
      </c>
      <c r="B8" s="210">
        <v>103</v>
      </c>
      <c r="C8" s="211">
        <v>116</v>
      </c>
      <c r="D8" s="212">
        <v>68</v>
      </c>
      <c r="E8" s="211">
        <f t="shared" si="0"/>
        <v>-48</v>
      </c>
      <c r="F8" s="213" t="s">
        <v>1280</v>
      </c>
      <c r="G8" s="211">
        <v>700</v>
      </c>
      <c r="H8" s="211">
        <v>863</v>
      </c>
      <c r="I8" s="211">
        <v>889</v>
      </c>
      <c r="J8" s="211">
        <f t="shared" si="1"/>
        <v>26</v>
      </c>
    </row>
    <row r="9" ht="22.5" customHeight="1" spans="1:10">
      <c r="A9" s="209" t="s">
        <v>1281</v>
      </c>
      <c r="B9" s="210">
        <v>14660</v>
      </c>
      <c r="C9" s="211">
        <v>96328</v>
      </c>
      <c r="D9" s="212">
        <v>51051</v>
      </c>
      <c r="E9" s="211">
        <f t="shared" si="0"/>
        <v>-45277</v>
      </c>
      <c r="F9" s="213" t="s">
        <v>1282</v>
      </c>
      <c r="G9" s="211">
        <v>16226</v>
      </c>
      <c r="H9" s="211">
        <v>69146</v>
      </c>
      <c r="I9" s="211">
        <v>15891</v>
      </c>
      <c r="J9" s="211">
        <f t="shared" si="1"/>
        <v>-53255</v>
      </c>
    </row>
    <row r="10" ht="22.5" customHeight="1" spans="1:10">
      <c r="A10" s="209" t="s">
        <v>1283</v>
      </c>
      <c r="B10" s="203">
        <v>400</v>
      </c>
      <c r="C10" s="214">
        <v>510</v>
      </c>
      <c r="D10" s="215">
        <v>650</v>
      </c>
      <c r="E10" s="211">
        <f t="shared" si="0"/>
        <v>140</v>
      </c>
      <c r="F10" s="213" t="s">
        <v>1284</v>
      </c>
      <c r="G10" s="211">
        <v>1060</v>
      </c>
      <c r="H10" s="211">
        <v>952</v>
      </c>
      <c r="I10" s="211">
        <v>955</v>
      </c>
      <c r="J10" s="211">
        <f t="shared" si="1"/>
        <v>3</v>
      </c>
    </row>
    <row r="11" ht="26" customHeight="1" spans="1:10">
      <c r="A11" s="209" t="s">
        <v>1285</v>
      </c>
      <c r="B11" s="203">
        <v>360</v>
      </c>
      <c r="C11" s="214">
        <v>1000</v>
      </c>
      <c r="D11" s="215">
        <v>1000</v>
      </c>
      <c r="E11" s="211">
        <f t="shared" si="0"/>
        <v>0</v>
      </c>
      <c r="F11" s="216" t="s">
        <v>1286</v>
      </c>
      <c r="G11" s="211"/>
      <c r="H11" s="211">
        <v>2292</v>
      </c>
      <c r="I11" s="211">
        <v>4320</v>
      </c>
      <c r="J11" s="211">
        <f t="shared" si="1"/>
        <v>2028</v>
      </c>
    </row>
    <row r="12" ht="22.5" customHeight="1" spans="1:10">
      <c r="A12" s="204" t="s">
        <v>1287</v>
      </c>
      <c r="B12" s="205">
        <f>B13+B14+B15</f>
        <v>2310</v>
      </c>
      <c r="C12" s="206">
        <f>C13+C14+C15</f>
        <v>1881</v>
      </c>
      <c r="D12" s="207">
        <f>D13+D14+D15</f>
        <v>3460</v>
      </c>
      <c r="E12" s="206">
        <f t="shared" si="0"/>
        <v>1579</v>
      </c>
      <c r="F12" s="217" t="s">
        <v>1288</v>
      </c>
      <c r="G12" s="218">
        <v>110</v>
      </c>
      <c r="H12" s="219">
        <v>110</v>
      </c>
      <c r="I12" s="219">
        <v>35</v>
      </c>
      <c r="J12" s="206">
        <f t="shared" si="1"/>
        <v>-75</v>
      </c>
    </row>
    <row r="13" ht="22.5" customHeight="1" spans="1:10">
      <c r="A13" s="220" t="s">
        <v>1289</v>
      </c>
      <c r="B13" s="210">
        <v>1250</v>
      </c>
      <c r="C13" s="211">
        <v>863</v>
      </c>
      <c r="D13" s="212">
        <v>1637</v>
      </c>
      <c r="E13" s="211">
        <f t="shared" si="0"/>
        <v>774</v>
      </c>
      <c r="F13" s="213"/>
      <c r="G13" s="218"/>
      <c r="H13" s="221"/>
      <c r="I13" s="221"/>
      <c r="J13" s="206"/>
    </row>
    <row r="14" ht="22.5" customHeight="1" spans="1:10">
      <c r="A14" s="220" t="s">
        <v>1290</v>
      </c>
      <c r="B14" s="210">
        <v>1060</v>
      </c>
      <c r="C14" s="211">
        <v>952</v>
      </c>
      <c r="D14" s="212">
        <v>1723</v>
      </c>
      <c r="E14" s="211">
        <f t="shared" si="0"/>
        <v>771</v>
      </c>
      <c r="F14" s="222"/>
      <c r="G14" s="223"/>
      <c r="H14" s="224"/>
      <c r="I14" s="224"/>
      <c r="J14" s="206"/>
    </row>
    <row r="15" ht="22.5" customHeight="1" spans="1:10">
      <c r="A15" s="220" t="s">
        <v>1291</v>
      </c>
      <c r="B15" s="210"/>
      <c r="C15" s="211">
        <v>66</v>
      </c>
      <c r="D15" s="212">
        <v>100</v>
      </c>
      <c r="E15" s="211">
        <f t="shared" si="0"/>
        <v>34</v>
      </c>
      <c r="F15" s="225"/>
      <c r="G15" s="218"/>
      <c r="H15" s="221"/>
      <c r="I15" s="221"/>
      <c r="J15" s="206"/>
    </row>
    <row r="16" ht="22.5" customHeight="1" spans="1:10">
      <c r="A16" s="204" t="s">
        <v>61</v>
      </c>
      <c r="B16" s="226" t="e">
        <f>#REF!+#REF!</f>
        <v>#REF!</v>
      </c>
      <c r="C16" s="219">
        <v>0</v>
      </c>
      <c r="D16" s="207">
        <v>0</v>
      </c>
      <c r="E16" s="206">
        <f t="shared" si="0"/>
        <v>0</v>
      </c>
      <c r="F16" s="227" t="s">
        <v>1292</v>
      </c>
      <c r="G16" s="218"/>
      <c r="H16" s="219">
        <v>0</v>
      </c>
      <c r="I16" s="206">
        <v>20325</v>
      </c>
      <c r="J16" s="206">
        <f>I16-H16</f>
        <v>20325</v>
      </c>
    </row>
    <row r="17" ht="22.5" customHeight="1" spans="1:10">
      <c r="A17" s="204"/>
      <c r="B17" s="226"/>
      <c r="C17" s="206"/>
      <c r="D17" s="206"/>
      <c r="E17" s="206"/>
      <c r="F17" s="228" t="s">
        <v>1293</v>
      </c>
      <c r="G17" s="218"/>
      <c r="H17" s="206">
        <v>32525</v>
      </c>
      <c r="I17" s="206">
        <v>15713</v>
      </c>
      <c r="J17" s="206">
        <f>I17-H17</f>
        <v>-16812</v>
      </c>
    </row>
    <row r="18" ht="22.5" customHeight="1" spans="1:10">
      <c r="A18" s="204" t="s">
        <v>1294</v>
      </c>
      <c r="B18" s="226"/>
      <c r="C18" s="206">
        <v>2752</v>
      </c>
      <c r="D18" s="206">
        <v>100</v>
      </c>
      <c r="E18" s="206">
        <f>D18-C18</f>
        <v>-2652</v>
      </c>
      <c r="F18" s="217" t="s">
        <v>1295</v>
      </c>
      <c r="G18" s="228"/>
      <c r="H18" s="211"/>
      <c r="I18" s="211"/>
      <c r="J18" s="206"/>
    </row>
    <row r="19" ht="22.5" customHeight="1" spans="1:10">
      <c r="A19" s="226" t="s">
        <v>68</v>
      </c>
      <c r="B19" s="205" t="e">
        <f>B6+B12+B16+B17</f>
        <v>#REF!</v>
      </c>
      <c r="C19" s="206">
        <f>C6+C12+C16+C18</f>
        <v>105954</v>
      </c>
      <c r="D19" s="206">
        <f>D6+D12+D16+D18</f>
        <v>58178</v>
      </c>
      <c r="E19" s="206">
        <f>D19-C19</f>
        <v>-47776</v>
      </c>
      <c r="F19" s="206" t="s">
        <v>1296</v>
      </c>
      <c r="G19" s="206">
        <f>G6+G12+G15+G17</f>
        <v>18096</v>
      </c>
      <c r="H19" s="206">
        <f>H6+H12+H16+H17+H18</f>
        <v>105954</v>
      </c>
      <c r="I19" s="206">
        <f>I6+I12+I16+I17+I18</f>
        <v>58178</v>
      </c>
      <c r="J19" s="206">
        <f>I19-H19</f>
        <v>-47776</v>
      </c>
    </row>
    <row r="23" spans="7:7">
      <c r="G23" s="196">
        <f>C19-H19</f>
        <v>0</v>
      </c>
    </row>
  </sheetData>
  <mergeCells count="4">
    <mergeCell ref="A2:J2"/>
    <mergeCell ref="G3:J3"/>
    <mergeCell ref="A4:E4"/>
    <mergeCell ref="F4:J4"/>
  </mergeCells>
  <printOptions horizontalCentered="1"/>
  <pageMargins left="0.161111111111111" right="0.161111111111111" top="1" bottom="1" header="0.5" footer="0.5"/>
  <pageSetup paperSize="9" scale="98" fitToWidth="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E7" sqref="E7"/>
    </sheetView>
  </sheetViews>
  <sheetFormatPr defaultColWidth="8.875" defaultRowHeight="15" outlineLevelCol="2"/>
  <cols>
    <col min="1" max="1" width="55.625" style="175" customWidth="1"/>
    <col min="2" max="2" width="12.625" style="175" hidden="1" customWidth="1"/>
    <col min="3" max="3" width="25.625" style="175" customWidth="1"/>
    <col min="4" max="25" width="9" style="175"/>
    <col min="26" max="16384" width="8.875" style="175"/>
  </cols>
  <sheetData>
    <row r="1" s="175" customFormat="1" spans="1:1">
      <c r="A1" s="176" t="s">
        <v>1297</v>
      </c>
    </row>
    <row r="2" s="175" customFormat="1" ht="24.95" customHeight="1" spans="1:3">
      <c r="A2" s="177" t="s">
        <v>1298</v>
      </c>
      <c r="B2" s="177"/>
      <c r="C2" s="177"/>
    </row>
    <row r="3" s="175" customFormat="1" ht="24.95" customHeight="1" spans="1:3">
      <c r="A3" s="178"/>
      <c r="B3" s="179"/>
      <c r="C3" s="180" t="s">
        <v>34</v>
      </c>
    </row>
    <row r="4" s="175" customFormat="1" ht="27.95" customHeight="1" spans="1:3">
      <c r="A4" s="181" t="s">
        <v>1299</v>
      </c>
      <c r="B4" s="182" t="s">
        <v>1300</v>
      </c>
      <c r="C4" s="183" t="s">
        <v>73</v>
      </c>
    </row>
    <row r="5" s="175" customFormat="1" ht="24.95" customHeight="1" spans="1:3">
      <c r="A5" s="184" t="s">
        <v>1301</v>
      </c>
      <c r="B5" s="185">
        <v>813</v>
      </c>
      <c r="C5" s="185">
        <v>1849</v>
      </c>
    </row>
    <row r="6" s="175" customFormat="1" ht="24.95" customHeight="1" spans="1:3">
      <c r="A6" s="184" t="s">
        <v>1302</v>
      </c>
      <c r="B6" s="185">
        <v>103</v>
      </c>
      <c r="C6" s="185">
        <v>68</v>
      </c>
    </row>
    <row r="7" s="175" customFormat="1" ht="24.95" customHeight="1" spans="1:3">
      <c r="A7" s="184" t="s">
        <v>1303</v>
      </c>
      <c r="B7" s="185">
        <v>14660</v>
      </c>
      <c r="C7" s="185">
        <v>51051</v>
      </c>
    </row>
    <row r="8" s="175" customFormat="1" ht="24.95" customHeight="1" spans="1:3">
      <c r="A8" s="184" t="s">
        <v>1304</v>
      </c>
      <c r="B8" s="186">
        <v>400</v>
      </c>
      <c r="C8" s="186">
        <v>650</v>
      </c>
    </row>
    <row r="9" s="175" customFormat="1" ht="24.95" customHeight="1" spans="1:3">
      <c r="A9" s="184" t="s">
        <v>1305</v>
      </c>
      <c r="B9" s="186">
        <v>360</v>
      </c>
      <c r="C9" s="186">
        <v>1000</v>
      </c>
    </row>
    <row r="10" s="175" customFormat="1" ht="24.95" customHeight="1" spans="1:3">
      <c r="A10" s="187" t="s">
        <v>1306</v>
      </c>
      <c r="B10" s="188">
        <f>SUM(B5:B9)</f>
        <v>16336</v>
      </c>
      <c r="C10" s="188">
        <f>SUM(C5:C9)</f>
        <v>54618</v>
      </c>
    </row>
    <row r="11" s="175" customFormat="1" ht="24.95" customHeight="1" spans="1:3">
      <c r="A11" s="189" t="s">
        <v>1307</v>
      </c>
      <c r="B11" s="185">
        <v>1250</v>
      </c>
      <c r="C11" s="185">
        <v>1637</v>
      </c>
    </row>
    <row r="12" s="175" customFormat="1" ht="24.95" customHeight="1" spans="1:3">
      <c r="A12" s="189" t="s">
        <v>1308</v>
      </c>
      <c r="B12" s="185">
        <v>1060</v>
      </c>
      <c r="C12" s="185">
        <v>1723</v>
      </c>
    </row>
    <row r="13" s="175" customFormat="1" ht="24.95" customHeight="1" spans="1:3">
      <c r="A13" s="189" t="s">
        <v>1309</v>
      </c>
      <c r="B13" s="185"/>
      <c r="C13" s="185">
        <v>100</v>
      </c>
    </row>
    <row r="14" s="175" customFormat="1" ht="24.95" customHeight="1" spans="1:3">
      <c r="A14" s="187" t="s">
        <v>1310</v>
      </c>
      <c r="B14" s="188">
        <f>B11+B12+B13</f>
        <v>2310</v>
      </c>
      <c r="C14" s="188">
        <f>SUM(C11:C13)</f>
        <v>3460</v>
      </c>
    </row>
    <row r="15" s="175" customFormat="1" ht="24.95" customHeight="1" spans="1:3">
      <c r="A15" s="187" t="s">
        <v>1311</v>
      </c>
      <c r="B15" s="190">
        <f>B16+B17</f>
        <v>800</v>
      </c>
      <c r="C15" s="190"/>
    </row>
    <row r="16" s="175" customFormat="1" ht="24.95" customHeight="1" spans="1:3">
      <c r="A16" s="191" t="s">
        <v>1312</v>
      </c>
      <c r="B16" s="190"/>
      <c r="C16" s="185"/>
    </row>
    <row r="17" s="175" customFormat="1" ht="24.95" customHeight="1" spans="1:3">
      <c r="A17" s="191" t="s">
        <v>1313</v>
      </c>
      <c r="B17" s="190">
        <v>800</v>
      </c>
      <c r="C17" s="185"/>
    </row>
    <row r="18" s="175" customFormat="1" ht="24.95" customHeight="1" spans="1:3">
      <c r="A18" s="187" t="s">
        <v>1314</v>
      </c>
      <c r="B18" s="190"/>
      <c r="C18" s="188">
        <v>100</v>
      </c>
    </row>
    <row r="19" s="175" customFormat="1" ht="24.95" customHeight="1" spans="1:3">
      <c r="A19" s="192" t="s">
        <v>1315</v>
      </c>
      <c r="B19" s="193"/>
      <c r="C19" s="188"/>
    </row>
    <row r="20" s="175" customFormat="1" ht="24.95" customHeight="1" spans="1:3">
      <c r="A20" s="194" t="s">
        <v>92</v>
      </c>
      <c r="B20" s="195">
        <f>B10+B14+B15+B18</f>
        <v>19446</v>
      </c>
      <c r="C20" s="195">
        <f>SUM(C10+C14+C18)</f>
        <v>58178</v>
      </c>
    </row>
  </sheetData>
  <mergeCells count="1">
    <mergeCell ref="A2:C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7"/>
  <sheetViews>
    <sheetView workbookViewId="0">
      <selection activeCell="E7" sqref="E7"/>
    </sheetView>
  </sheetViews>
  <sheetFormatPr defaultColWidth="8.875" defaultRowHeight="13.5"/>
  <cols>
    <col min="1" max="1" width="35.8833333333333" style="159" customWidth="1"/>
    <col min="2" max="2" width="47" style="159" customWidth="1"/>
    <col min="3" max="25" width="9" style="159"/>
    <col min="26" max="249" width="8.875" style="159"/>
    <col min="250" max="16384" width="8.875" style="160"/>
  </cols>
  <sheetData>
    <row r="1" ht="23" customHeight="1" spans="1:1">
      <c r="A1" s="161" t="s">
        <v>1316</v>
      </c>
    </row>
    <row r="2" s="159" customFormat="1" ht="20.25" spans="1:256">
      <c r="A2" s="162" t="s">
        <v>1317</v>
      </c>
      <c r="B2" s="162"/>
      <c r="IP2" s="160"/>
      <c r="IQ2" s="160"/>
      <c r="IR2" s="160"/>
      <c r="IS2" s="160"/>
      <c r="IT2" s="160"/>
      <c r="IU2" s="160"/>
      <c r="IV2" s="160"/>
    </row>
    <row r="3" s="159" customFormat="1" ht="26.25" customHeight="1" spans="1:256">
      <c r="A3" s="163"/>
      <c r="B3" s="164" t="s">
        <v>34</v>
      </c>
      <c r="IP3" s="160"/>
      <c r="IQ3" s="160"/>
      <c r="IR3" s="160"/>
      <c r="IS3" s="160"/>
      <c r="IT3" s="160"/>
      <c r="IU3" s="160"/>
      <c r="IV3" s="160"/>
    </row>
    <row r="4" s="159" customFormat="1" ht="25.5" customHeight="1" spans="1:256">
      <c r="A4" s="165" t="s">
        <v>1271</v>
      </c>
      <c r="B4" s="165"/>
      <c r="IP4" s="160"/>
      <c r="IQ4" s="160"/>
      <c r="IR4" s="160"/>
      <c r="IS4" s="160"/>
      <c r="IT4" s="160"/>
      <c r="IU4" s="160"/>
      <c r="IV4" s="160"/>
    </row>
    <row r="5" s="159" customFormat="1" ht="38.25" customHeight="1" spans="1:256">
      <c r="A5" s="166" t="s">
        <v>1274</v>
      </c>
      <c r="B5" s="167" t="s">
        <v>1129</v>
      </c>
      <c r="IP5" s="160"/>
      <c r="IQ5" s="160"/>
      <c r="IR5" s="160"/>
      <c r="IS5" s="160"/>
      <c r="IT5" s="160"/>
      <c r="IU5" s="160"/>
      <c r="IV5" s="160"/>
    </row>
    <row r="6" s="159" customFormat="1" ht="24" customHeight="1" spans="1:256">
      <c r="A6" s="168" t="s">
        <v>1318</v>
      </c>
      <c r="B6" s="169">
        <v>889</v>
      </c>
      <c r="IP6" s="160"/>
      <c r="IQ6" s="160"/>
      <c r="IR6" s="160"/>
      <c r="IS6" s="160"/>
      <c r="IT6" s="160"/>
      <c r="IU6" s="160"/>
      <c r="IV6" s="160"/>
    </row>
    <row r="7" s="159" customFormat="1" ht="24" customHeight="1" spans="1:256">
      <c r="A7" s="168" t="s">
        <v>1319</v>
      </c>
      <c r="B7" s="169">
        <v>50</v>
      </c>
      <c r="IP7" s="160"/>
      <c r="IQ7" s="160"/>
      <c r="IR7" s="160"/>
      <c r="IS7" s="160"/>
      <c r="IT7" s="160"/>
      <c r="IU7" s="160"/>
      <c r="IV7" s="160"/>
    </row>
    <row r="8" s="159" customFormat="1" ht="24" customHeight="1" spans="1:256">
      <c r="A8" s="168" t="s">
        <v>1320</v>
      </c>
      <c r="B8" s="169">
        <v>15891</v>
      </c>
      <c r="IP8" s="160"/>
      <c r="IQ8" s="160"/>
      <c r="IR8" s="160"/>
      <c r="IS8" s="160"/>
      <c r="IT8" s="160"/>
      <c r="IU8" s="160"/>
      <c r="IV8" s="160"/>
    </row>
    <row r="9" s="159" customFormat="1" ht="24" customHeight="1" spans="1:256">
      <c r="A9" s="168" t="s">
        <v>1321</v>
      </c>
      <c r="B9" s="169">
        <v>955</v>
      </c>
      <c r="IP9" s="160"/>
      <c r="IQ9" s="160"/>
      <c r="IR9" s="160"/>
      <c r="IS9" s="160"/>
      <c r="IT9" s="160"/>
      <c r="IU9" s="160"/>
      <c r="IV9" s="160"/>
    </row>
    <row r="10" s="159" customFormat="1" ht="24" customHeight="1" spans="1:256">
      <c r="A10" s="168" t="s">
        <v>1322</v>
      </c>
      <c r="B10" s="169">
        <v>4320</v>
      </c>
      <c r="IP10" s="160"/>
      <c r="IQ10" s="160"/>
      <c r="IR10" s="160"/>
      <c r="IS10" s="160"/>
      <c r="IT10" s="160"/>
      <c r="IU10" s="160"/>
      <c r="IV10" s="160"/>
    </row>
    <row r="11" s="159" customFormat="1" ht="24" customHeight="1" spans="1:256">
      <c r="A11" s="170" t="s">
        <v>1323</v>
      </c>
      <c r="B11" s="171">
        <f>SUM(B6:B10)</f>
        <v>22105</v>
      </c>
      <c r="IP11" s="160"/>
      <c r="IQ11" s="160"/>
      <c r="IR11" s="160"/>
      <c r="IS11" s="160"/>
      <c r="IT11" s="160"/>
      <c r="IU11" s="160"/>
      <c r="IV11" s="160"/>
    </row>
    <row r="12" s="159" customFormat="1" ht="24" customHeight="1" spans="1:256">
      <c r="A12" s="172" t="s">
        <v>1324</v>
      </c>
      <c r="B12" s="171">
        <v>15748</v>
      </c>
      <c r="IP12" s="160"/>
      <c r="IQ12" s="160"/>
      <c r="IR12" s="160"/>
      <c r="IS12" s="160"/>
      <c r="IT12" s="160"/>
      <c r="IU12" s="160"/>
      <c r="IV12" s="160"/>
    </row>
    <row r="13" s="159" customFormat="1" ht="24" customHeight="1" spans="1:256">
      <c r="A13" s="168" t="s">
        <v>1325</v>
      </c>
      <c r="B13" s="169">
        <v>35</v>
      </c>
      <c r="IP13" s="160"/>
      <c r="IQ13" s="160"/>
      <c r="IR13" s="160"/>
      <c r="IS13" s="160"/>
      <c r="IT13" s="160"/>
      <c r="IU13" s="160"/>
      <c r="IV13" s="160"/>
    </row>
    <row r="14" s="159" customFormat="1" ht="24" customHeight="1" spans="1:256">
      <c r="A14" s="168" t="s">
        <v>1326</v>
      </c>
      <c r="B14" s="169">
        <v>15713</v>
      </c>
      <c r="IP14" s="160"/>
      <c r="IQ14" s="160"/>
      <c r="IR14" s="160"/>
      <c r="IS14" s="160"/>
      <c r="IT14" s="160"/>
      <c r="IU14" s="160"/>
      <c r="IV14" s="160"/>
    </row>
    <row r="15" s="159" customFormat="1" ht="24" customHeight="1" spans="1:256">
      <c r="A15" s="172" t="s">
        <v>1327</v>
      </c>
      <c r="B15" s="171">
        <v>20325</v>
      </c>
      <c r="IP15" s="160"/>
      <c r="IQ15" s="160"/>
      <c r="IR15" s="160"/>
      <c r="IS15" s="160"/>
      <c r="IT15" s="160"/>
      <c r="IU15" s="160"/>
      <c r="IV15" s="160"/>
    </row>
    <row r="16" s="159" customFormat="1" ht="24" customHeight="1" spans="1:256">
      <c r="A16" s="170" t="s">
        <v>69</v>
      </c>
      <c r="B16" s="170">
        <f>SUM(B11:B12,B15)</f>
        <v>58178</v>
      </c>
      <c r="IP16" s="160"/>
      <c r="IQ16" s="160"/>
      <c r="IR16" s="160"/>
      <c r="IS16" s="160"/>
      <c r="IT16" s="160"/>
      <c r="IU16" s="160"/>
      <c r="IV16" s="160"/>
    </row>
    <row r="17" s="159" customFormat="1" ht="23.25" customHeight="1" spans="1:256">
      <c r="A17" s="173" t="s">
        <v>67</v>
      </c>
      <c r="B17" s="174">
        <v>0</v>
      </c>
      <c r="IP17" s="160"/>
      <c r="IQ17" s="160"/>
      <c r="IR17" s="160"/>
      <c r="IS17" s="160"/>
      <c r="IT17" s="160"/>
      <c r="IU17" s="160"/>
      <c r="IV17" s="160"/>
    </row>
  </sheetData>
  <mergeCells count="2">
    <mergeCell ref="A2:B2"/>
    <mergeCell ref="A4:B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46"/>
  <sheetViews>
    <sheetView tabSelected="1" topLeftCell="A32" workbookViewId="0">
      <selection activeCell="A45" sqref="A45"/>
    </sheetView>
  </sheetViews>
  <sheetFormatPr defaultColWidth="9" defaultRowHeight="13.5" outlineLevelCol="3"/>
  <cols>
    <col min="1" max="1" width="55.625" style="143" customWidth="1"/>
    <col min="2" max="2" width="25.625" style="144" customWidth="1"/>
    <col min="3" max="4" width="11.625" style="89"/>
    <col min="5" max="16384" width="9" style="89"/>
  </cols>
  <sheetData>
    <row r="1" s="89" customFormat="1" ht="15.75" customHeight="1" spans="1:2">
      <c r="A1" s="145" t="s">
        <v>1328</v>
      </c>
      <c r="B1" s="144"/>
    </row>
    <row r="2" s="89" customFormat="1" ht="32.65" customHeight="1" spans="1:2">
      <c r="A2" s="146" t="s">
        <v>1329</v>
      </c>
      <c r="B2" s="146"/>
    </row>
    <row r="3" s="89" customFormat="1" ht="18" customHeight="1" spans="1:2">
      <c r="A3" s="143"/>
      <c r="B3" s="147" t="s">
        <v>34</v>
      </c>
    </row>
    <row r="4" s="89" customFormat="1" ht="33.75" customHeight="1" spans="1:2">
      <c r="A4" s="27" t="s">
        <v>72</v>
      </c>
      <c r="B4" s="148" t="s">
        <v>73</v>
      </c>
    </row>
    <row r="5" s="140" customFormat="1" ht="21.95" customHeight="1" spans="1:2">
      <c r="A5" s="149" t="s">
        <v>1330</v>
      </c>
      <c r="B5" s="150">
        <v>50</v>
      </c>
    </row>
    <row r="6" s="141" customFormat="1" ht="21.95" customHeight="1" spans="1:2">
      <c r="A6" s="151" t="s">
        <v>1331</v>
      </c>
      <c r="B6" s="152">
        <v>20</v>
      </c>
    </row>
    <row r="7" s="141" customFormat="1" ht="21.95" customHeight="1" spans="1:2">
      <c r="A7" s="151" t="s">
        <v>1332</v>
      </c>
      <c r="B7" s="152">
        <v>20</v>
      </c>
    </row>
    <row r="8" s="141" customFormat="1" ht="21.95" customHeight="1" spans="1:2">
      <c r="A8" s="151" t="s">
        <v>1333</v>
      </c>
      <c r="B8" s="152">
        <v>30</v>
      </c>
    </row>
    <row r="9" s="141" customFormat="1" ht="21.95" customHeight="1" spans="1:2">
      <c r="A9" s="153" t="s">
        <v>1334</v>
      </c>
      <c r="B9" s="152">
        <v>30</v>
      </c>
    </row>
    <row r="10" s="140" customFormat="1" ht="21.95" customHeight="1" spans="1:2">
      <c r="A10" s="149" t="s">
        <v>1335</v>
      </c>
      <c r="B10" s="150">
        <v>889</v>
      </c>
    </row>
    <row r="11" s="89" customFormat="1" ht="21.95" customHeight="1" spans="1:2">
      <c r="A11" s="151" t="s">
        <v>1336</v>
      </c>
      <c r="B11" s="152">
        <v>889</v>
      </c>
    </row>
    <row r="12" s="89" customFormat="1" ht="21.95" customHeight="1" spans="1:2">
      <c r="A12" s="151" t="s">
        <v>1337</v>
      </c>
      <c r="B12" s="152">
        <v>749</v>
      </c>
    </row>
    <row r="13" s="89" customFormat="1" ht="21.95" customHeight="1" spans="1:2">
      <c r="A13" s="151" t="s">
        <v>1338</v>
      </c>
      <c r="B13" s="152">
        <v>140</v>
      </c>
    </row>
    <row r="14" s="140" customFormat="1" ht="21.95" customHeight="1" spans="1:2">
      <c r="A14" s="149" t="s">
        <v>1339</v>
      </c>
      <c r="B14" s="150">
        <v>15891</v>
      </c>
    </row>
    <row r="15" s="89" customFormat="1" ht="21.95" customHeight="1" spans="1:4">
      <c r="A15" s="151" t="s">
        <v>1340</v>
      </c>
      <c r="B15" s="152">
        <v>12324</v>
      </c>
      <c r="D15" s="154"/>
    </row>
    <row r="16" s="89" customFormat="1" ht="21.95" customHeight="1" spans="1:2">
      <c r="A16" s="151" t="s">
        <v>1341</v>
      </c>
      <c r="B16" s="152">
        <v>1200</v>
      </c>
    </row>
    <row r="17" s="89" customFormat="1" ht="21.95" customHeight="1" spans="1:2">
      <c r="A17" s="151" t="s">
        <v>1341</v>
      </c>
      <c r="B17" s="152">
        <v>462</v>
      </c>
    </row>
    <row r="18" s="89" customFormat="1" ht="21.95" customHeight="1" spans="1:3">
      <c r="A18" s="151" t="s">
        <v>1341</v>
      </c>
      <c r="B18" s="152">
        <v>846</v>
      </c>
      <c r="C18" s="154"/>
    </row>
    <row r="19" s="89" customFormat="1" ht="21.95" customHeight="1" spans="1:2">
      <c r="A19" s="151" t="s">
        <v>1342</v>
      </c>
      <c r="B19" s="152">
        <v>5816</v>
      </c>
    </row>
    <row r="20" s="89" customFormat="1" ht="21.95" customHeight="1" spans="1:2">
      <c r="A20" s="151" t="s">
        <v>1342</v>
      </c>
      <c r="B20" s="152">
        <v>4000</v>
      </c>
    </row>
    <row r="21" s="89" customFormat="1" ht="21.95" customHeight="1" spans="1:2">
      <c r="A21" s="151" t="s">
        <v>1343</v>
      </c>
      <c r="B21" s="152">
        <v>1849</v>
      </c>
    </row>
    <row r="22" s="89" customFormat="1" ht="21.95" customHeight="1" spans="1:2">
      <c r="A22" s="151" t="s">
        <v>1344</v>
      </c>
      <c r="B22" s="152">
        <v>1849</v>
      </c>
    </row>
    <row r="23" s="89" customFormat="1" ht="21.95" customHeight="1" spans="1:2">
      <c r="A23" s="151" t="s">
        <v>1345</v>
      </c>
      <c r="B23" s="152">
        <v>68</v>
      </c>
    </row>
    <row r="24" s="89" customFormat="1" ht="21.95" customHeight="1" spans="1:2">
      <c r="A24" s="151" t="s">
        <v>1346</v>
      </c>
      <c r="B24" s="152">
        <v>1000</v>
      </c>
    </row>
    <row r="25" s="89" customFormat="1" ht="21.95" customHeight="1" spans="1:2">
      <c r="A25" s="151" t="s">
        <v>1347</v>
      </c>
      <c r="B25" s="152">
        <v>860</v>
      </c>
    </row>
    <row r="26" s="89" customFormat="1" ht="21.95" customHeight="1" spans="1:2">
      <c r="A26" s="151" t="s">
        <v>1348</v>
      </c>
      <c r="B26" s="152">
        <v>140</v>
      </c>
    </row>
    <row r="27" s="89" customFormat="1" ht="21.95" customHeight="1" spans="1:2">
      <c r="A27" s="151" t="s">
        <v>1349</v>
      </c>
      <c r="B27" s="152">
        <v>650</v>
      </c>
    </row>
    <row r="28" s="89" customFormat="1" ht="21.95" customHeight="1" spans="1:2">
      <c r="A28" s="151" t="s">
        <v>1350</v>
      </c>
      <c r="B28" s="152">
        <v>630</v>
      </c>
    </row>
    <row r="29" s="89" customFormat="1" ht="21.95" customHeight="1" spans="1:2">
      <c r="A29" s="151" t="s">
        <v>1351</v>
      </c>
      <c r="B29" s="152">
        <v>20</v>
      </c>
    </row>
    <row r="30" s="140" customFormat="1" ht="21.95" customHeight="1" spans="1:2">
      <c r="A30" s="149" t="s">
        <v>1352</v>
      </c>
      <c r="B30" s="150">
        <v>955</v>
      </c>
    </row>
    <row r="31" s="89" customFormat="1" ht="21.95" customHeight="1" spans="1:2">
      <c r="A31" s="151" t="s">
        <v>1353</v>
      </c>
      <c r="B31" s="152">
        <v>955</v>
      </c>
    </row>
    <row r="32" s="89" customFormat="1" ht="21.95" customHeight="1" spans="1:2">
      <c r="A32" s="151" t="s">
        <v>1354</v>
      </c>
      <c r="B32" s="152">
        <v>355</v>
      </c>
    </row>
    <row r="33" s="89" customFormat="1" ht="21.95" customHeight="1" spans="1:2">
      <c r="A33" s="151" t="s">
        <v>1355</v>
      </c>
      <c r="B33" s="152">
        <v>370</v>
      </c>
    </row>
    <row r="34" s="89" customFormat="1" ht="21.95" customHeight="1" spans="1:2">
      <c r="A34" s="151" t="s">
        <v>1356</v>
      </c>
      <c r="B34" s="152">
        <v>110</v>
      </c>
    </row>
    <row r="35" s="89" customFormat="1" ht="21.95" customHeight="1" spans="1:2">
      <c r="A35" s="151" t="s">
        <v>1357</v>
      </c>
      <c r="B35" s="152">
        <v>40</v>
      </c>
    </row>
    <row r="36" s="89" customFormat="1" ht="21.95" customHeight="1" spans="1:2">
      <c r="A36" s="151" t="s">
        <v>1358</v>
      </c>
      <c r="B36" s="152">
        <v>80</v>
      </c>
    </row>
    <row r="37" s="140" customFormat="1" ht="21.95" customHeight="1" spans="1:2">
      <c r="A37" s="149" t="s">
        <v>1359</v>
      </c>
      <c r="B37" s="150"/>
    </row>
    <row r="38" s="89" customFormat="1" ht="21.95" customHeight="1" spans="1:2">
      <c r="A38" s="151" t="s">
        <v>1360</v>
      </c>
      <c r="B38" s="152"/>
    </row>
    <row r="39" s="89" customFormat="1" ht="21.95" customHeight="1" spans="1:2">
      <c r="A39" s="151" t="s">
        <v>1361</v>
      </c>
      <c r="B39" s="155"/>
    </row>
    <row r="40" s="89" customFormat="1" ht="21.95" customHeight="1" spans="1:2">
      <c r="A40" s="151" t="s">
        <v>1362</v>
      </c>
      <c r="B40" s="155"/>
    </row>
    <row r="41" s="89" customFormat="1" ht="21.95" customHeight="1" spans="1:2">
      <c r="A41" s="151" t="s">
        <v>1363</v>
      </c>
      <c r="B41" s="155"/>
    </row>
    <row r="42" s="140" customFormat="1" ht="21.95" customHeight="1" spans="1:2">
      <c r="A42" s="149" t="s">
        <v>1364</v>
      </c>
      <c r="B42" s="150"/>
    </row>
    <row r="43" s="89" customFormat="1" ht="21.95" customHeight="1" spans="1:2">
      <c r="A43" s="151" t="s">
        <v>1365</v>
      </c>
      <c r="B43" s="156"/>
    </row>
    <row r="44" s="140" customFormat="1" ht="21.95" customHeight="1" spans="1:2">
      <c r="A44" s="149" t="s">
        <v>1366</v>
      </c>
      <c r="B44" s="157">
        <v>4320</v>
      </c>
    </row>
    <row r="45" s="89" customFormat="1" ht="21.95" customHeight="1" spans="1:2">
      <c r="A45" s="151" t="s">
        <v>1367</v>
      </c>
      <c r="B45" s="156">
        <v>4320</v>
      </c>
    </row>
    <row r="46" s="142" customFormat="1" ht="31.5" customHeight="1" spans="1:2">
      <c r="A46" s="35" t="s">
        <v>92</v>
      </c>
      <c r="B46" s="158">
        <f>SUM(B5,B10,B14,B30,B37,B42,B44)</f>
        <v>22105</v>
      </c>
    </row>
  </sheetData>
  <mergeCells count="1">
    <mergeCell ref="A2:B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54"/>
  <sheetViews>
    <sheetView workbookViewId="0">
      <selection activeCell="E7" sqref="E7"/>
    </sheetView>
  </sheetViews>
  <sheetFormatPr defaultColWidth="9" defaultRowHeight="14.25" outlineLevelCol="1"/>
  <cols>
    <col min="1" max="2" width="42.625" style="2" customWidth="1"/>
    <col min="3" max="16384" width="9" style="2"/>
  </cols>
  <sheetData>
    <row r="1" ht="28" customHeight="1" spans="1:1">
      <c r="A1" s="4" t="s">
        <v>1368</v>
      </c>
    </row>
    <row r="2" s="125" customFormat="1" ht="21.75" customHeight="1" spans="1:2">
      <c r="A2" s="130" t="s">
        <v>1369</v>
      </c>
      <c r="B2" s="130"/>
    </row>
    <row r="3" s="126" customFormat="1" ht="15.75" customHeight="1" spans="1:2">
      <c r="A3" s="131"/>
      <c r="B3" s="132" t="s">
        <v>1370</v>
      </c>
    </row>
    <row r="4" s="127" customFormat="1" ht="40.5" customHeight="1" spans="1:2">
      <c r="A4" s="133" t="s">
        <v>1371</v>
      </c>
      <c r="B4" s="133" t="s">
        <v>1226</v>
      </c>
    </row>
    <row r="5" s="128" customFormat="1" ht="36.75" customHeight="1" spans="1:2">
      <c r="A5" s="134"/>
      <c r="B5" s="135"/>
    </row>
    <row r="6" s="127" customFormat="1" ht="32.25" customHeight="1" spans="1:2">
      <c r="A6" s="133" t="s">
        <v>1372</v>
      </c>
      <c r="B6" s="136">
        <v>0</v>
      </c>
    </row>
    <row r="7" s="2" customFormat="1" spans="1:2">
      <c r="A7" s="137"/>
      <c r="B7" s="138"/>
    </row>
    <row r="8" s="129" customFormat="1" ht="30" customHeight="1" spans="1:2">
      <c r="A8" s="139" t="s">
        <v>1373</v>
      </c>
      <c r="B8" s="139"/>
    </row>
    <row r="9" s="2" customFormat="1" spans="1:2">
      <c r="A9" s="137"/>
      <c r="B9" s="138"/>
    </row>
    <row r="10" s="2" customFormat="1" spans="1:2">
      <c r="A10" s="137"/>
      <c r="B10" s="138"/>
    </row>
    <row r="11" s="2" customFormat="1" spans="1:2">
      <c r="A11" s="137"/>
      <c r="B11" s="138"/>
    </row>
    <row r="12" s="2" customFormat="1" spans="1:2">
      <c r="A12" s="137"/>
      <c r="B12" s="138"/>
    </row>
    <row r="13" s="2" customFormat="1" spans="1:2">
      <c r="A13" s="137"/>
      <c r="B13" s="138"/>
    </row>
    <row r="14" s="2" customFormat="1" spans="1:2">
      <c r="A14" s="137"/>
      <c r="B14" s="138"/>
    </row>
    <row r="15" s="2" customFormat="1" spans="1:2">
      <c r="A15" s="137"/>
      <c r="B15" s="137"/>
    </row>
    <row r="16" s="2" customFormat="1" spans="1:2">
      <c r="A16" s="137"/>
      <c r="B16" s="137"/>
    </row>
    <row r="17" s="2" customFormat="1" spans="1:2">
      <c r="A17" s="137"/>
      <c r="B17" s="137"/>
    </row>
    <row r="18" s="2" customFormat="1" spans="1:2">
      <c r="A18" s="137"/>
      <c r="B18" s="137"/>
    </row>
    <row r="19" s="2" customFormat="1" spans="1:2">
      <c r="A19" s="137"/>
      <c r="B19" s="137"/>
    </row>
    <row r="20" s="2" customFormat="1" spans="1:2">
      <c r="A20" s="137"/>
      <c r="B20" s="137"/>
    </row>
    <row r="21" s="2" customFormat="1" spans="1:2">
      <c r="A21" s="137"/>
      <c r="B21" s="137"/>
    </row>
    <row r="22" s="2" customFormat="1" spans="1:2">
      <c r="A22" s="137"/>
      <c r="B22" s="137"/>
    </row>
    <row r="23" s="2" customFormat="1" spans="1:2">
      <c r="A23" s="137"/>
      <c r="B23" s="137"/>
    </row>
    <row r="24" s="2" customFormat="1" spans="1:2">
      <c r="A24" s="137"/>
      <c r="B24" s="137"/>
    </row>
    <row r="25" s="2" customFormat="1" spans="1:2">
      <c r="A25" s="137"/>
      <c r="B25" s="137"/>
    </row>
    <row r="26" s="2" customFormat="1" spans="1:2">
      <c r="A26" s="137"/>
      <c r="B26" s="137"/>
    </row>
    <row r="27" s="2" customFormat="1" spans="1:2">
      <c r="A27" s="137"/>
      <c r="B27" s="137"/>
    </row>
    <row r="28" s="2" customFormat="1" spans="1:2">
      <c r="A28" s="137"/>
      <c r="B28" s="137"/>
    </row>
    <row r="29" s="2" customFormat="1" spans="1:2">
      <c r="A29" s="137"/>
      <c r="B29" s="137"/>
    </row>
    <row r="30" s="2" customFormat="1" spans="1:2">
      <c r="A30" s="137"/>
      <c r="B30" s="137"/>
    </row>
    <row r="31" s="2" customFormat="1" spans="1:2">
      <c r="A31" s="137"/>
      <c r="B31" s="137"/>
    </row>
    <row r="32" s="2" customFormat="1" spans="1:2">
      <c r="A32" s="137"/>
      <c r="B32" s="137"/>
    </row>
    <row r="33" s="2" customFormat="1" spans="1:2">
      <c r="A33" s="137"/>
      <c r="B33" s="137"/>
    </row>
    <row r="34" s="2" customFormat="1" spans="1:2">
      <c r="A34" s="137"/>
      <c r="B34" s="137"/>
    </row>
    <row r="35" s="2" customFormat="1" spans="1:2">
      <c r="A35" s="137"/>
      <c r="B35" s="137"/>
    </row>
    <row r="36" s="2" customFormat="1" spans="1:2">
      <c r="A36" s="137"/>
      <c r="B36" s="137"/>
    </row>
    <row r="37" s="2" customFormat="1" spans="1:2">
      <c r="A37" s="137"/>
      <c r="B37" s="137"/>
    </row>
    <row r="38" s="2" customFormat="1" spans="1:2">
      <c r="A38" s="137"/>
      <c r="B38" s="137"/>
    </row>
    <row r="39" s="2" customFormat="1" spans="1:2">
      <c r="A39" s="137"/>
      <c r="B39" s="137"/>
    </row>
    <row r="40" s="2" customFormat="1" spans="1:2">
      <c r="A40" s="137"/>
      <c r="B40" s="137"/>
    </row>
    <row r="41" s="2" customFormat="1" spans="1:2">
      <c r="A41" s="137"/>
      <c r="B41" s="137"/>
    </row>
    <row r="42" s="2" customFormat="1" spans="1:2">
      <c r="A42" s="137"/>
      <c r="B42" s="137"/>
    </row>
    <row r="43" s="2" customFormat="1" spans="1:2">
      <c r="A43" s="137"/>
      <c r="B43" s="137"/>
    </row>
    <row r="44" s="2" customFormat="1" spans="1:2">
      <c r="A44" s="137"/>
      <c r="B44" s="137"/>
    </row>
    <row r="45" s="2" customFormat="1" spans="1:2">
      <c r="A45" s="137"/>
      <c r="B45" s="137"/>
    </row>
    <row r="46" s="2" customFormat="1" spans="1:2">
      <c r="A46" s="137"/>
      <c r="B46" s="137"/>
    </row>
    <row r="47" s="2" customFormat="1" spans="1:2">
      <c r="A47" s="137"/>
      <c r="B47" s="137"/>
    </row>
    <row r="48" s="2" customFormat="1" spans="1:2">
      <c r="A48" s="137"/>
      <c r="B48" s="137"/>
    </row>
    <row r="49" s="2" customFormat="1" spans="1:2">
      <c r="A49" s="137"/>
      <c r="B49" s="137"/>
    </row>
    <row r="50" s="2" customFormat="1" spans="1:2">
      <c r="A50" s="137"/>
      <c r="B50" s="137"/>
    </row>
    <row r="51" s="2" customFormat="1" spans="1:2">
      <c r="A51" s="137"/>
      <c r="B51" s="137"/>
    </row>
    <row r="52" s="2" customFormat="1" spans="1:2">
      <c r="A52" s="137"/>
      <c r="B52" s="137"/>
    </row>
    <row r="53" s="2" customFormat="1" spans="1:2">
      <c r="A53" s="137"/>
      <c r="B53" s="137"/>
    </row>
    <row r="54" s="2" customFormat="1" spans="1:2">
      <c r="A54" s="137"/>
      <c r="B54" s="137"/>
    </row>
    <row r="55" s="2" customFormat="1" spans="1:2">
      <c r="A55" s="137"/>
      <c r="B55" s="137"/>
    </row>
    <row r="56" s="2" customFormat="1" spans="1:2">
      <c r="A56" s="137"/>
      <c r="B56" s="137"/>
    </row>
    <row r="57" s="2" customFormat="1" spans="1:2">
      <c r="A57" s="137"/>
      <c r="B57" s="137"/>
    </row>
    <row r="58" s="2" customFormat="1" spans="1:2">
      <c r="A58" s="137"/>
      <c r="B58" s="137"/>
    </row>
    <row r="59" s="2" customFormat="1" spans="1:2">
      <c r="A59" s="137"/>
      <c r="B59" s="137"/>
    </row>
    <row r="60" s="2" customFormat="1" spans="1:2">
      <c r="A60" s="137"/>
      <c r="B60" s="137"/>
    </row>
    <row r="61" s="2" customFormat="1" spans="1:2">
      <c r="A61" s="137"/>
      <c r="B61" s="137"/>
    </row>
    <row r="62" s="2" customFormat="1" spans="1:2">
      <c r="A62" s="137"/>
      <c r="B62" s="137"/>
    </row>
    <row r="63" s="2" customFormat="1" spans="1:2">
      <c r="A63" s="137"/>
      <c r="B63" s="137"/>
    </row>
    <row r="64" s="2" customFormat="1" spans="1:2">
      <c r="A64" s="137"/>
      <c r="B64" s="137"/>
    </row>
    <row r="65" s="2" customFormat="1" spans="1:2">
      <c r="A65" s="137"/>
      <c r="B65" s="137"/>
    </row>
    <row r="66" s="2" customFormat="1" spans="1:2">
      <c r="A66" s="137"/>
      <c r="B66" s="137"/>
    </row>
    <row r="67" s="2" customFormat="1" spans="1:2">
      <c r="A67" s="137"/>
      <c r="B67" s="137"/>
    </row>
    <row r="68" s="2" customFormat="1" spans="1:2">
      <c r="A68" s="137"/>
      <c r="B68" s="137"/>
    </row>
    <row r="69" s="2" customFormat="1" spans="1:2">
      <c r="A69" s="137"/>
      <c r="B69" s="137"/>
    </row>
    <row r="70" s="2" customFormat="1" spans="1:2">
      <c r="A70" s="137"/>
      <c r="B70" s="137"/>
    </row>
    <row r="71" s="2" customFormat="1" spans="1:2">
      <c r="A71" s="137"/>
      <c r="B71" s="137"/>
    </row>
    <row r="72" s="2" customFormat="1" spans="1:2">
      <c r="A72" s="137"/>
      <c r="B72" s="137"/>
    </row>
    <row r="73" s="2" customFormat="1" spans="1:2">
      <c r="A73" s="137"/>
      <c r="B73" s="137"/>
    </row>
    <row r="74" s="2" customFormat="1" spans="1:2">
      <c r="A74" s="137"/>
      <c r="B74" s="137"/>
    </row>
    <row r="75" s="2" customFormat="1" spans="1:2">
      <c r="A75" s="137"/>
      <c r="B75" s="137"/>
    </row>
    <row r="76" s="2" customFormat="1" spans="1:2">
      <c r="A76" s="137"/>
      <c r="B76" s="137"/>
    </row>
    <row r="77" s="2" customFormat="1" spans="1:2">
      <c r="A77" s="137"/>
      <c r="B77" s="137"/>
    </row>
    <row r="78" s="2" customFormat="1" spans="1:2">
      <c r="A78" s="137"/>
      <c r="B78" s="137"/>
    </row>
    <row r="79" s="2" customFormat="1" spans="1:2">
      <c r="A79" s="137"/>
      <c r="B79" s="137"/>
    </row>
    <row r="80" s="2" customFormat="1" spans="1:2">
      <c r="A80" s="137"/>
      <c r="B80" s="137"/>
    </row>
    <row r="81" s="2" customFormat="1" spans="1:2">
      <c r="A81" s="137"/>
      <c r="B81" s="137"/>
    </row>
    <row r="82" s="2" customFormat="1" spans="1:2">
      <c r="A82" s="137"/>
      <c r="B82" s="137"/>
    </row>
    <row r="83" s="2" customFormat="1" spans="1:2">
      <c r="A83" s="137"/>
      <c r="B83" s="137"/>
    </row>
    <row r="84" s="2" customFormat="1" spans="1:2">
      <c r="A84" s="137"/>
      <c r="B84" s="137"/>
    </row>
    <row r="85" s="2" customFormat="1" spans="1:2">
      <c r="A85" s="137"/>
      <c r="B85" s="137"/>
    </row>
    <row r="86" s="2" customFormat="1" spans="1:2">
      <c r="A86" s="137"/>
      <c r="B86" s="137"/>
    </row>
    <row r="87" s="2" customFormat="1" spans="1:2">
      <c r="A87" s="137"/>
      <c r="B87" s="137"/>
    </row>
    <row r="88" s="2" customFormat="1" spans="1:2">
      <c r="A88" s="137"/>
      <c r="B88" s="137"/>
    </row>
    <row r="89" s="2" customFormat="1" spans="1:2">
      <c r="A89" s="137"/>
      <c r="B89" s="137"/>
    </row>
    <row r="90" s="2" customFormat="1" spans="1:2">
      <c r="A90" s="137"/>
      <c r="B90" s="137"/>
    </row>
    <row r="91" s="2" customFormat="1" spans="1:2">
      <c r="A91" s="137"/>
      <c r="B91" s="137"/>
    </row>
    <row r="92" s="2" customFormat="1" spans="1:2">
      <c r="A92" s="137"/>
      <c r="B92" s="137"/>
    </row>
    <row r="93" s="2" customFormat="1" spans="1:2">
      <c r="A93" s="137"/>
      <c r="B93" s="137"/>
    </row>
    <row r="94" s="2" customFormat="1" spans="1:2">
      <c r="A94" s="137"/>
      <c r="B94" s="137"/>
    </row>
    <row r="95" s="2" customFormat="1" spans="1:2">
      <c r="A95" s="137"/>
      <c r="B95" s="137"/>
    </row>
    <row r="96" s="2" customFormat="1" spans="1:2">
      <c r="A96" s="137"/>
      <c r="B96" s="137"/>
    </row>
    <row r="97" s="2" customFormat="1" spans="1:2">
      <c r="A97" s="137"/>
      <c r="B97" s="137"/>
    </row>
    <row r="98" s="2" customFormat="1" spans="1:2">
      <c r="A98" s="137"/>
      <c r="B98" s="137"/>
    </row>
    <row r="99" s="2" customFormat="1" spans="1:2">
      <c r="A99" s="137"/>
      <c r="B99" s="137"/>
    </row>
    <row r="100" s="2" customFormat="1" spans="1:2">
      <c r="A100" s="137"/>
      <c r="B100" s="137"/>
    </row>
    <row r="101" s="2" customFormat="1" spans="1:2">
      <c r="A101" s="137"/>
      <c r="B101" s="137"/>
    </row>
    <row r="102" s="2" customFormat="1" spans="1:2">
      <c r="A102" s="137"/>
      <c r="B102" s="137"/>
    </row>
    <row r="103" s="2" customFormat="1" spans="1:2">
      <c r="A103" s="137"/>
      <c r="B103" s="137"/>
    </row>
    <row r="104" s="2" customFormat="1" spans="1:2">
      <c r="A104" s="137"/>
      <c r="B104" s="137"/>
    </row>
    <row r="105" s="2" customFormat="1" spans="1:2">
      <c r="A105" s="137"/>
      <c r="B105" s="137"/>
    </row>
    <row r="106" s="2" customFormat="1" spans="1:2">
      <c r="A106" s="137"/>
      <c r="B106" s="137"/>
    </row>
    <row r="107" s="2" customFormat="1" spans="1:2">
      <c r="A107" s="137"/>
      <c r="B107" s="137"/>
    </row>
    <row r="108" s="2" customFormat="1" spans="1:2">
      <c r="A108" s="137"/>
      <c r="B108" s="137"/>
    </row>
    <row r="109" s="2" customFormat="1" spans="1:2">
      <c r="A109" s="137"/>
      <c r="B109" s="137"/>
    </row>
    <row r="110" s="2" customFormat="1" spans="1:2">
      <c r="A110" s="137"/>
      <c r="B110" s="137"/>
    </row>
    <row r="111" s="2" customFormat="1" spans="1:2">
      <c r="A111" s="137"/>
      <c r="B111" s="137"/>
    </row>
    <row r="112" s="2" customFormat="1" spans="1:2">
      <c r="A112" s="137"/>
      <c r="B112" s="137"/>
    </row>
    <row r="113" s="2" customFormat="1" spans="1:2">
      <c r="A113" s="137"/>
      <c r="B113" s="137"/>
    </row>
    <row r="114" s="2" customFormat="1" spans="1:2">
      <c r="A114" s="137"/>
      <c r="B114" s="137"/>
    </row>
    <row r="115" s="2" customFormat="1" spans="1:2">
      <c r="A115" s="137"/>
      <c r="B115" s="137"/>
    </row>
    <row r="116" s="2" customFormat="1" spans="1:2">
      <c r="A116" s="137"/>
      <c r="B116" s="137"/>
    </row>
    <row r="117" s="2" customFormat="1" spans="1:2">
      <c r="A117" s="137"/>
      <c r="B117" s="137"/>
    </row>
    <row r="118" s="2" customFormat="1" spans="1:2">
      <c r="A118" s="137"/>
      <c r="B118" s="137"/>
    </row>
    <row r="119" s="2" customFormat="1" spans="1:2">
      <c r="A119" s="137"/>
      <c r="B119" s="137"/>
    </row>
    <row r="120" s="2" customFormat="1" spans="1:2">
      <c r="A120" s="137"/>
      <c r="B120" s="137"/>
    </row>
    <row r="121" s="2" customFormat="1" spans="1:2">
      <c r="A121" s="137"/>
      <c r="B121" s="137"/>
    </row>
    <row r="122" s="2" customFormat="1" spans="1:2">
      <c r="A122" s="137"/>
      <c r="B122" s="137"/>
    </row>
    <row r="123" s="2" customFormat="1" spans="1:2">
      <c r="A123" s="137"/>
      <c r="B123" s="137"/>
    </row>
    <row r="124" s="2" customFormat="1" spans="1:2">
      <c r="A124" s="137"/>
      <c r="B124" s="137"/>
    </row>
    <row r="125" s="2" customFormat="1" spans="1:2">
      <c r="A125" s="137"/>
      <c r="B125" s="137"/>
    </row>
    <row r="126" s="2" customFormat="1" spans="1:2">
      <c r="A126" s="137"/>
      <c r="B126" s="137"/>
    </row>
    <row r="127" s="2" customFormat="1" spans="1:2">
      <c r="A127" s="137"/>
      <c r="B127" s="137"/>
    </row>
    <row r="128" s="2" customFormat="1" spans="1:2">
      <c r="A128" s="137"/>
      <c r="B128" s="137"/>
    </row>
    <row r="129" s="2" customFormat="1" spans="1:2">
      <c r="A129" s="137"/>
      <c r="B129" s="137"/>
    </row>
    <row r="130" s="2" customFormat="1" spans="1:2">
      <c r="A130" s="137"/>
      <c r="B130" s="137"/>
    </row>
    <row r="131" s="2" customFormat="1" spans="1:2">
      <c r="A131" s="137"/>
      <c r="B131" s="137"/>
    </row>
    <row r="132" s="2" customFormat="1" spans="1:2">
      <c r="A132" s="137"/>
      <c r="B132" s="137"/>
    </row>
    <row r="133" s="2" customFormat="1" spans="1:2">
      <c r="A133" s="137"/>
      <c r="B133" s="137"/>
    </row>
    <row r="134" s="2" customFormat="1" spans="1:2">
      <c r="A134" s="137"/>
      <c r="B134" s="137"/>
    </row>
    <row r="135" s="2" customFormat="1" spans="1:2">
      <c r="A135" s="137"/>
      <c r="B135" s="137"/>
    </row>
    <row r="136" s="2" customFormat="1" spans="1:2">
      <c r="A136" s="137"/>
      <c r="B136" s="137"/>
    </row>
    <row r="137" s="2" customFormat="1" spans="1:2">
      <c r="A137" s="137"/>
      <c r="B137" s="137"/>
    </row>
    <row r="138" s="2" customFormat="1" spans="1:2">
      <c r="A138" s="137"/>
      <c r="B138" s="137"/>
    </row>
    <row r="139" s="2" customFormat="1" spans="1:2">
      <c r="A139" s="137"/>
      <c r="B139" s="137"/>
    </row>
    <row r="140" s="2" customFormat="1" spans="1:2">
      <c r="A140" s="137"/>
      <c r="B140" s="137"/>
    </row>
    <row r="141" s="2" customFormat="1" spans="1:2">
      <c r="A141" s="137"/>
      <c r="B141" s="137"/>
    </row>
    <row r="142" s="2" customFormat="1" spans="1:2">
      <c r="A142" s="137"/>
      <c r="B142" s="137"/>
    </row>
    <row r="143" s="2" customFormat="1" spans="1:2">
      <c r="A143" s="137"/>
      <c r="B143" s="137"/>
    </row>
    <row r="144" s="2" customFormat="1" spans="1:2">
      <c r="A144" s="137"/>
      <c r="B144" s="137"/>
    </row>
    <row r="145" s="2" customFormat="1" spans="1:2">
      <c r="A145" s="137"/>
      <c r="B145" s="137"/>
    </row>
    <row r="146" s="2" customFormat="1" spans="1:2">
      <c r="A146" s="137"/>
      <c r="B146" s="137"/>
    </row>
    <row r="147" s="2" customFormat="1" spans="1:2">
      <c r="A147" s="137"/>
      <c r="B147" s="137"/>
    </row>
    <row r="148" s="2" customFormat="1" spans="1:2">
      <c r="A148" s="137"/>
      <c r="B148" s="137"/>
    </row>
    <row r="149" s="2" customFormat="1" spans="1:2">
      <c r="A149" s="137"/>
      <c r="B149" s="137"/>
    </row>
    <row r="150" s="2" customFormat="1" spans="1:2">
      <c r="A150" s="137"/>
      <c r="B150" s="137"/>
    </row>
    <row r="151" s="2" customFormat="1" spans="1:2">
      <c r="A151" s="137"/>
      <c r="B151" s="137"/>
    </row>
    <row r="152" s="2" customFormat="1" spans="1:2">
      <c r="A152" s="137"/>
      <c r="B152" s="137"/>
    </row>
    <row r="153" s="2" customFormat="1" spans="1:2">
      <c r="A153" s="137"/>
      <c r="B153" s="137"/>
    </row>
    <row r="154" s="2" customFormat="1" spans="1:2">
      <c r="A154" s="137"/>
      <c r="B154" s="137"/>
    </row>
    <row r="155" s="2" customFormat="1" spans="1:2">
      <c r="A155" s="137"/>
      <c r="B155" s="137"/>
    </row>
    <row r="156" s="2" customFormat="1" spans="1:2">
      <c r="A156" s="137"/>
      <c r="B156" s="137"/>
    </row>
    <row r="157" s="2" customFormat="1" spans="1:2">
      <c r="A157" s="137"/>
      <c r="B157" s="137"/>
    </row>
    <row r="158" s="2" customFormat="1" spans="1:2">
      <c r="A158" s="137"/>
      <c r="B158" s="137"/>
    </row>
    <row r="159" s="2" customFormat="1" spans="1:2">
      <c r="A159" s="137"/>
      <c r="B159" s="137"/>
    </row>
    <row r="160" s="2" customFormat="1" spans="1:2">
      <c r="A160" s="137"/>
      <c r="B160" s="137"/>
    </row>
    <row r="161" s="2" customFormat="1" spans="1:2">
      <c r="A161" s="137"/>
      <c r="B161" s="137"/>
    </row>
    <row r="162" s="2" customFormat="1" spans="1:2">
      <c r="A162" s="137"/>
      <c r="B162" s="137"/>
    </row>
    <row r="163" s="2" customFormat="1" spans="1:2">
      <c r="A163" s="137"/>
      <c r="B163" s="137"/>
    </row>
    <row r="164" s="2" customFormat="1" spans="1:2">
      <c r="A164" s="137"/>
      <c r="B164" s="137"/>
    </row>
    <row r="165" s="2" customFormat="1" spans="1:2">
      <c r="A165" s="137"/>
      <c r="B165" s="137"/>
    </row>
    <row r="166" s="2" customFormat="1" spans="1:2">
      <c r="A166" s="137"/>
      <c r="B166" s="137"/>
    </row>
    <row r="167" s="2" customFormat="1" spans="1:2">
      <c r="A167" s="137"/>
      <c r="B167" s="137"/>
    </row>
    <row r="168" s="2" customFormat="1" spans="1:2">
      <c r="A168" s="137"/>
      <c r="B168" s="137"/>
    </row>
    <row r="169" s="2" customFormat="1" spans="1:2">
      <c r="A169" s="137"/>
      <c r="B169" s="137"/>
    </row>
    <row r="170" s="2" customFormat="1" spans="1:2">
      <c r="A170" s="137"/>
      <c r="B170" s="137"/>
    </row>
    <row r="171" s="2" customFormat="1" spans="1:2">
      <c r="A171" s="137"/>
      <c r="B171" s="137"/>
    </row>
    <row r="172" s="2" customFormat="1" spans="1:2">
      <c r="A172" s="137"/>
      <c r="B172" s="137"/>
    </row>
    <row r="173" s="2" customFormat="1" spans="1:2">
      <c r="A173" s="137"/>
      <c r="B173" s="137"/>
    </row>
    <row r="174" s="2" customFormat="1" spans="1:2">
      <c r="A174" s="137"/>
      <c r="B174" s="137"/>
    </row>
    <row r="175" s="2" customFormat="1" spans="1:2">
      <c r="A175" s="137"/>
      <c r="B175" s="137"/>
    </row>
    <row r="176" s="2" customFormat="1" spans="1:2">
      <c r="A176" s="137"/>
      <c r="B176" s="137"/>
    </row>
    <row r="177" s="2" customFormat="1" spans="1:2">
      <c r="A177" s="137"/>
      <c r="B177" s="137"/>
    </row>
    <row r="178" s="2" customFormat="1" spans="1:2">
      <c r="A178" s="137"/>
      <c r="B178" s="137"/>
    </row>
    <row r="179" s="2" customFormat="1" spans="1:2">
      <c r="A179" s="137"/>
      <c r="B179" s="137"/>
    </row>
    <row r="180" s="2" customFormat="1" spans="1:2">
      <c r="A180" s="137"/>
      <c r="B180" s="137"/>
    </row>
    <row r="181" s="2" customFormat="1" spans="1:2">
      <c r="A181" s="137"/>
      <c r="B181" s="137"/>
    </row>
    <row r="182" s="2" customFormat="1" spans="1:2">
      <c r="A182" s="137"/>
      <c r="B182" s="137"/>
    </row>
    <row r="183" s="2" customFormat="1" spans="1:2">
      <c r="A183" s="137"/>
      <c r="B183" s="137"/>
    </row>
    <row r="184" s="2" customFormat="1" spans="1:2">
      <c r="A184" s="137"/>
      <c r="B184" s="137"/>
    </row>
    <row r="185" s="2" customFormat="1" spans="1:2">
      <c r="A185" s="137"/>
      <c r="B185" s="137"/>
    </row>
    <row r="186" s="2" customFormat="1" spans="1:2">
      <c r="A186" s="137"/>
      <c r="B186" s="137"/>
    </row>
    <row r="187" s="2" customFormat="1" spans="1:2">
      <c r="A187" s="137"/>
      <c r="B187" s="137"/>
    </row>
    <row r="188" s="2" customFormat="1" spans="1:2">
      <c r="A188" s="137"/>
      <c r="B188" s="137"/>
    </row>
    <row r="189" s="2" customFormat="1" spans="1:2">
      <c r="A189" s="137"/>
      <c r="B189" s="137"/>
    </row>
    <row r="190" s="2" customFormat="1" spans="1:2">
      <c r="A190" s="137"/>
      <c r="B190" s="137"/>
    </row>
    <row r="191" s="2" customFormat="1" spans="1:2">
      <c r="A191" s="137"/>
      <c r="B191" s="137"/>
    </row>
    <row r="192" s="2" customFormat="1" spans="1:2">
      <c r="A192" s="137"/>
      <c r="B192" s="137"/>
    </row>
    <row r="193" s="2" customFormat="1" spans="1:2">
      <c r="A193" s="137"/>
      <c r="B193" s="137"/>
    </row>
    <row r="194" s="2" customFormat="1" spans="1:2">
      <c r="A194" s="137"/>
      <c r="B194" s="137"/>
    </row>
    <row r="195" s="2" customFormat="1" spans="1:2">
      <c r="A195" s="137"/>
      <c r="B195" s="137"/>
    </row>
    <row r="196" s="2" customFormat="1" spans="1:2">
      <c r="A196" s="137"/>
      <c r="B196" s="137"/>
    </row>
    <row r="197" s="2" customFormat="1" spans="1:2">
      <c r="A197" s="137"/>
      <c r="B197" s="137"/>
    </row>
    <row r="198" s="2" customFormat="1" spans="1:2">
      <c r="A198" s="137"/>
      <c r="B198" s="137"/>
    </row>
    <row r="199" s="2" customFormat="1" spans="1:2">
      <c r="A199" s="137"/>
      <c r="B199" s="137"/>
    </row>
    <row r="200" s="2" customFormat="1" spans="1:2">
      <c r="A200" s="137"/>
      <c r="B200" s="137"/>
    </row>
    <row r="201" s="2" customFormat="1" spans="1:2">
      <c r="A201" s="137"/>
      <c r="B201" s="137"/>
    </row>
    <row r="202" s="2" customFormat="1" spans="1:2">
      <c r="A202" s="137"/>
      <c r="B202" s="137"/>
    </row>
    <row r="203" s="2" customFormat="1" spans="1:2">
      <c r="A203" s="137"/>
      <c r="B203" s="137"/>
    </row>
    <row r="204" s="2" customFormat="1" spans="1:2">
      <c r="A204" s="137"/>
      <c r="B204" s="137"/>
    </row>
    <row r="205" s="2" customFormat="1" spans="1:2">
      <c r="A205" s="137"/>
      <c r="B205" s="137"/>
    </row>
    <row r="206" s="2" customFormat="1" spans="1:2">
      <c r="A206" s="137"/>
      <c r="B206" s="137"/>
    </row>
    <row r="207" s="2" customFormat="1" spans="1:2">
      <c r="A207" s="137"/>
      <c r="B207" s="137"/>
    </row>
    <row r="208" s="2" customFormat="1" spans="1:2">
      <c r="A208" s="137"/>
      <c r="B208" s="137"/>
    </row>
    <row r="209" s="2" customFormat="1" spans="1:2">
      <c r="A209" s="137"/>
      <c r="B209" s="137"/>
    </row>
    <row r="210" s="2" customFormat="1" spans="1:2">
      <c r="A210" s="137"/>
      <c r="B210" s="137"/>
    </row>
    <row r="211" s="2" customFormat="1" spans="1:2">
      <c r="A211" s="137"/>
      <c r="B211" s="137"/>
    </row>
    <row r="212" s="2" customFormat="1" spans="1:2">
      <c r="A212" s="137"/>
      <c r="B212" s="137"/>
    </row>
    <row r="213" s="2" customFormat="1" spans="1:2">
      <c r="A213" s="137"/>
      <c r="B213" s="137"/>
    </row>
    <row r="214" s="2" customFormat="1" spans="1:2">
      <c r="A214" s="137"/>
      <c r="B214" s="137"/>
    </row>
    <row r="215" s="2" customFormat="1" spans="1:2">
      <c r="A215" s="137"/>
      <c r="B215" s="137"/>
    </row>
    <row r="216" s="2" customFormat="1" spans="1:2">
      <c r="A216" s="137"/>
      <c r="B216" s="137"/>
    </row>
    <row r="217" s="2" customFormat="1" spans="1:2">
      <c r="A217" s="137"/>
      <c r="B217" s="137"/>
    </row>
    <row r="218" s="2" customFormat="1" spans="1:2">
      <c r="A218" s="137"/>
      <c r="B218" s="137"/>
    </row>
    <row r="219" s="2" customFormat="1" spans="1:2">
      <c r="A219" s="137"/>
      <c r="B219" s="137"/>
    </row>
    <row r="220" s="2" customFormat="1" spans="1:2">
      <c r="A220" s="137"/>
      <c r="B220" s="137"/>
    </row>
    <row r="221" s="2" customFormat="1" spans="1:2">
      <c r="A221" s="137"/>
      <c r="B221" s="137"/>
    </row>
    <row r="222" s="2" customFormat="1" spans="1:2">
      <c r="A222" s="137"/>
      <c r="B222" s="137"/>
    </row>
    <row r="223" s="2" customFormat="1" spans="1:2">
      <c r="A223" s="137"/>
      <c r="B223" s="137"/>
    </row>
    <row r="224" s="2" customFormat="1" spans="1:2">
      <c r="A224" s="137"/>
      <c r="B224" s="137"/>
    </row>
    <row r="225" s="2" customFormat="1" spans="1:2">
      <c r="A225" s="137"/>
      <c r="B225" s="137"/>
    </row>
    <row r="226" s="2" customFormat="1" spans="1:2">
      <c r="A226" s="137"/>
      <c r="B226" s="137"/>
    </row>
    <row r="227" s="2" customFormat="1" spans="1:2">
      <c r="A227" s="137"/>
      <c r="B227" s="137"/>
    </row>
    <row r="228" s="2" customFormat="1" spans="1:2">
      <c r="A228" s="137"/>
      <c r="B228" s="137"/>
    </row>
    <row r="229" s="2" customFormat="1" spans="1:2">
      <c r="A229" s="137"/>
      <c r="B229" s="137"/>
    </row>
    <row r="230" s="2" customFormat="1" spans="1:2">
      <c r="A230" s="137"/>
      <c r="B230" s="137"/>
    </row>
    <row r="231" s="2" customFormat="1" spans="1:2">
      <c r="A231" s="137"/>
      <c r="B231" s="137"/>
    </row>
    <row r="232" s="2" customFormat="1" spans="1:2">
      <c r="A232" s="137"/>
      <c r="B232" s="137"/>
    </row>
    <row r="233" s="2" customFormat="1" spans="1:2">
      <c r="A233" s="137"/>
      <c r="B233" s="137"/>
    </row>
    <row r="234" s="2" customFormat="1" spans="1:2">
      <c r="A234" s="137"/>
      <c r="B234" s="137"/>
    </row>
    <row r="235" s="2" customFormat="1" spans="1:2">
      <c r="A235" s="137"/>
      <c r="B235" s="137"/>
    </row>
    <row r="236" s="2" customFormat="1" spans="1:2">
      <c r="A236" s="137"/>
      <c r="B236" s="137"/>
    </row>
    <row r="237" s="2" customFormat="1" spans="1:2">
      <c r="A237" s="137"/>
      <c r="B237" s="137"/>
    </row>
    <row r="238" s="2" customFormat="1" spans="1:2">
      <c r="A238" s="137"/>
      <c r="B238" s="137"/>
    </row>
    <row r="239" s="2" customFormat="1" spans="1:2">
      <c r="A239" s="137"/>
      <c r="B239" s="137"/>
    </row>
    <row r="240" s="2" customFormat="1" spans="1:2">
      <c r="A240" s="137"/>
      <c r="B240" s="137"/>
    </row>
    <row r="241" s="2" customFormat="1" spans="1:2">
      <c r="A241" s="137"/>
      <c r="B241" s="137"/>
    </row>
    <row r="242" s="2" customFormat="1" spans="1:2">
      <c r="A242" s="137"/>
      <c r="B242" s="137"/>
    </row>
    <row r="243" s="2" customFormat="1" spans="1:2">
      <c r="A243" s="137"/>
      <c r="B243" s="137"/>
    </row>
    <row r="244" s="2" customFormat="1" spans="1:2">
      <c r="A244" s="137"/>
      <c r="B244" s="137"/>
    </row>
    <row r="245" s="2" customFormat="1" spans="1:2">
      <c r="A245" s="137"/>
      <c r="B245" s="137"/>
    </row>
    <row r="246" s="2" customFormat="1" spans="1:2">
      <c r="A246" s="137"/>
      <c r="B246" s="137"/>
    </row>
    <row r="247" s="2" customFormat="1" spans="1:2">
      <c r="A247" s="137"/>
      <c r="B247" s="137"/>
    </row>
    <row r="248" s="2" customFormat="1" spans="1:2">
      <c r="A248" s="137"/>
      <c r="B248" s="137"/>
    </row>
    <row r="249" s="2" customFormat="1" spans="1:2">
      <c r="A249" s="137"/>
      <c r="B249" s="137"/>
    </row>
    <row r="250" s="2" customFormat="1" spans="1:2">
      <c r="A250" s="137"/>
      <c r="B250" s="137"/>
    </row>
    <row r="251" s="2" customFormat="1" spans="1:2">
      <c r="A251" s="137"/>
      <c r="B251" s="137"/>
    </row>
    <row r="252" s="2" customFormat="1" spans="1:2">
      <c r="A252" s="137"/>
      <c r="B252" s="137"/>
    </row>
    <row r="253" s="2" customFormat="1" spans="1:2">
      <c r="A253" s="137"/>
      <c r="B253" s="137"/>
    </row>
    <row r="254" s="2" customFormat="1" spans="1:2">
      <c r="A254" s="137"/>
      <c r="B254" s="137"/>
    </row>
    <row r="255" s="2" customFormat="1" spans="1:2">
      <c r="A255" s="137"/>
      <c r="B255" s="137"/>
    </row>
    <row r="256" s="2" customFormat="1" spans="1:2">
      <c r="A256" s="137"/>
      <c r="B256" s="137"/>
    </row>
    <row r="257" s="2" customFormat="1" spans="1:2">
      <c r="A257" s="137"/>
      <c r="B257" s="137"/>
    </row>
    <row r="258" s="2" customFormat="1" spans="1:2">
      <c r="A258" s="137"/>
      <c r="B258" s="137"/>
    </row>
    <row r="259" s="2" customFormat="1" spans="1:2">
      <c r="A259" s="137"/>
      <c r="B259" s="137"/>
    </row>
    <row r="260" s="2" customFormat="1" spans="1:2">
      <c r="A260" s="137"/>
      <c r="B260" s="137"/>
    </row>
    <row r="261" s="2" customFormat="1" spans="1:2">
      <c r="A261" s="137"/>
      <c r="B261" s="137"/>
    </row>
    <row r="262" s="2" customFormat="1" spans="1:2">
      <c r="A262" s="137"/>
      <c r="B262" s="137"/>
    </row>
    <row r="263" s="2" customFormat="1" spans="1:2">
      <c r="A263" s="137"/>
      <c r="B263" s="137"/>
    </row>
    <row r="264" s="2" customFormat="1" spans="1:2">
      <c r="A264" s="137"/>
      <c r="B264" s="137"/>
    </row>
    <row r="265" s="2" customFormat="1" spans="1:2">
      <c r="A265" s="137"/>
      <c r="B265" s="137"/>
    </row>
    <row r="266" s="2" customFormat="1" spans="1:2">
      <c r="A266" s="137"/>
      <c r="B266" s="137"/>
    </row>
    <row r="267" s="2" customFormat="1" spans="1:2">
      <c r="A267" s="137"/>
      <c r="B267" s="137"/>
    </row>
    <row r="268" s="2" customFormat="1" spans="1:2">
      <c r="A268" s="137"/>
      <c r="B268" s="137"/>
    </row>
    <row r="269" s="2" customFormat="1" spans="1:2">
      <c r="A269" s="137"/>
      <c r="B269" s="137"/>
    </row>
    <row r="270" s="2" customFormat="1" spans="1:2">
      <c r="A270" s="137"/>
      <c r="B270" s="137"/>
    </row>
    <row r="271" s="2" customFormat="1" spans="1:2">
      <c r="A271" s="137"/>
      <c r="B271" s="137"/>
    </row>
    <row r="272" s="2" customFormat="1" spans="1:2">
      <c r="A272" s="137"/>
      <c r="B272" s="137"/>
    </row>
    <row r="273" s="2" customFormat="1" spans="1:2">
      <c r="A273" s="137"/>
      <c r="B273" s="137"/>
    </row>
    <row r="274" s="2" customFormat="1" spans="1:2">
      <c r="A274" s="137"/>
      <c r="B274" s="137"/>
    </row>
    <row r="275" s="2" customFormat="1" spans="1:2">
      <c r="A275" s="137"/>
      <c r="B275" s="137"/>
    </row>
    <row r="276" s="2" customFormat="1" spans="1:2">
      <c r="A276" s="137"/>
      <c r="B276" s="137"/>
    </row>
    <row r="277" s="2" customFormat="1" spans="1:2">
      <c r="A277" s="137"/>
      <c r="B277" s="137"/>
    </row>
    <row r="278" s="2" customFormat="1" spans="1:2">
      <c r="A278" s="137"/>
      <c r="B278" s="137"/>
    </row>
    <row r="279" s="2" customFormat="1" spans="1:2">
      <c r="A279" s="137"/>
      <c r="B279" s="137"/>
    </row>
    <row r="280" s="2" customFormat="1" spans="1:2">
      <c r="A280" s="137"/>
      <c r="B280" s="137"/>
    </row>
    <row r="281" s="2" customFormat="1" spans="1:2">
      <c r="A281" s="137"/>
      <c r="B281" s="137"/>
    </row>
    <row r="282" s="2" customFormat="1" spans="1:2">
      <c r="A282" s="137"/>
      <c r="B282" s="137"/>
    </row>
    <row r="283" s="2" customFormat="1" spans="1:2">
      <c r="A283" s="137"/>
      <c r="B283" s="137"/>
    </row>
    <row r="284" s="2" customFormat="1" spans="1:2">
      <c r="A284" s="137"/>
      <c r="B284" s="137"/>
    </row>
    <row r="285" s="2" customFormat="1" spans="1:2">
      <c r="A285" s="137"/>
      <c r="B285" s="137"/>
    </row>
    <row r="286" s="2" customFormat="1" spans="1:2">
      <c r="A286" s="137"/>
      <c r="B286" s="137"/>
    </row>
    <row r="287" s="2" customFormat="1" spans="1:2">
      <c r="A287" s="137"/>
      <c r="B287" s="137"/>
    </row>
    <row r="288" s="2" customFormat="1" spans="1:2">
      <c r="A288" s="137"/>
      <c r="B288" s="137"/>
    </row>
    <row r="289" s="2" customFormat="1" spans="1:2">
      <c r="A289" s="137"/>
      <c r="B289" s="137"/>
    </row>
    <row r="290" s="2" customFormat="1" spans="1:2">
      <c r="A290" s="137"/>
      <c r="B290" s="137"/>
    </row>
    <row r="291" s="2" customFormat="1" spans="1:2">
      <c r="A291" s="137"/>
      <c r="B291" s="137"/>
    </row>
    <row r="292" s="2" customFormat="1" spans="1:2">
      <c r="A292" s="137"/>
      <c r="B292" s="137"/>
    </row>
    <row r="293" s="2" customFormat="1" spans="1:2">
      <c r="A293" s="137"/>
      <c r="B293" s="137"/>
    </row>
    <row r="294" s="2" customFormat="1" spans="1:2">
      <c r="A294" s="137"/>
      <c r="B294" s="137"/>
    </row>
    <row r="295" s="2" customFormat="1" spans="1:2">
      <c r="A295" s="137"/>
      <c r="B295" s="137"/>
    </row>
    <row r="296" s="2" customFormat="1" spans="1:2">
      <c r="A296" s="137"/>
      <c r="B296" s="137"/>
    </row>
    <row r="297" s="2" customFormat="1" spans="1:2">
      <c r="A297" s="137"/>
      <c r="B297" s="137"/>
    </row>
    <row r="298" s="2" customFormat="1" spans="1:2">
      <c r="A298" s="137"/>
      <c r="B298" s="137"/>
    </row>
    <row r="299" s="2" customFormat="1" spans="1:2">
      <c r="A299" s="137"/>
      <c r="B299" s="137"/>
    </row>
    <row r="300" s="2" customFormat="1" spans="1:2">
      <c r="A300" s="137"/>
      <c r="B300" s="137"/>
    </row>
    <row r="301" s="2" customFormat="1" spans="1:2">
      <c r="A301" s="137"/>
      <c r="B301" s="137"/>
    </row>
    <row r="302" s="2" customFormat="1" spans="1:2">
      <c r="A302" s="137"/>
      <c r="B302" s="137"/>
    </row>
    <row r="303" s="2" customFormat="1" spans="1:2">
      <c r="A303" s="137"/>
      <c r="B303" s="137"/>
    </row>
    <row r="304" s="2" customFormat="1" spans="1:2">
      <c r="A304" s="137"/>
      <c r="B304" s="137"/>
    </row>
    <row r="305" s="2" customFormat="1" spans="1:2">
      <c r="A305" s="137"/>
      <c r="B305" s="137"/>
    </row>
    <row r="306" s="2" customFormat="1" spans="1:2">
      <c r="A306" s="137"/>
      <c r="B306" s="137"/>
    </row>
    <row r="307" s="2" customFormat="1" spans="1:2">
      <c r="A307" s="137"/>
      <c r="B307" s="137"/>
    </row>
    <row r="308" s="2" customFormat="1" spans="1:2">
      <c r="A308" s="137"/>
      <c r="B308" s="137"/>
    </row>
    <row r="309" s="2" customFormat="1" spans="1:2">
      <c r="A309" s="137"/>
      <c r="B309" s="137"/>
    </row>
    <row r="310" s="2" customFormat="1" spans="1:2">
      <c r="A310" s="137"/>
      <c r="B310" s="137"/>
    </row>
    <row r="311" s="2" customFormat="1" spans="1:2">
      <c r="A311" s="137"/>
      <c r="B311" s="137"/>
    </row>
    <row r="312" s="2" customFormat="1" spans="1:2">
      <c r="A312" s="137"/>
      <c r="B312" s="137"/>
    </row>
    <row r="313" s="2" customFormat="1" spans="1:2">
      <c r="A313" s="137"/>
      <c r="B313" s="137"/>
    </row>
    <row r="314" s="2" customFormat="1" spans="1:2">
      <c r="A314" s="137"/>
      <c r="B314" s="137"/>
    </row>
    <row r="315" s="2" customFormat="1" spans="1:2">
      <c r="A315" s="137"/>
      <c r="B315" s="137"/>
    </row>
    <row r="316" s="2" customFormat="1" spans="1:2">
      <c r="A316" s="137"/>
      <c r="B316" s="137"/>
    </row>
    <row r="317" s="2" customFormat="1" spans="1:2">
      <c r="A317" s="137"/>
      <c r="B317" s="137"/>
    </row>
    <row r="318" s="2" customFormat="1" spans="1:2">
      <c r="A318" s="137"/>
      <c r="B318" s="137"/>
    </row>
    <row r="319" s="2" customFormat="1" spans="1:2">
      <c r="A319" s="137"/>
      <c r="B319" s="137"/>
    </row>
    <row r="320" s="2" customFormat="1" spans="1:2">
      <c r="A320" s="137"/>
      <c r="B320" s="137"/>
    </row>
    <row r="321" s="2" customFormat="1" spans="1:2">
      <c r="A321" s="137"/>
      <c r="B321" s="137"/>
    </row>
    <row r="322" s="2" customFormat="1" spans="1:2">
      <c r="A322" s="137"/>
      <c r="B322" s="137"/>
    </row>
    <row r="323" s="2" customFormat="1" spans="1:2">
      <c r="A323" s="137"/>
      <c r="B323" s="137"/>
    </row>
    <row r="324" s="2" customFormat="1" spans="1:2">
      <c r="A324" s="137"/>
      <c r="B324" s="137"/>
    </row>
    <row r="325" s="2" customFormat="1" spans="1:2">
      <c r="A325" s="137"/>
      <c r="B325" s="137"/>
    </row>
    <row r="326" s="2" customFormat="1" spans="1:2">
      <c r="A326" s="137"/>
      <c r="B326" s="137"/>
    </row>
    <row r="327" s="2" customFormat="1" spans="1:2">
      <c r="A327" s="137"/>
      <c r="B327" s="137"/>
    </row>
    <row r="328" s="2" customFormat="1" spans="1:2">
      <c r="A328" s="137"/>
      <c r="B328" s="137"/>
    </row>
    <row r="329" s="2" customFormat="1" spans="1:2">
      <c r="A329" s="137"/>
      <c r="B329" s="137"/>
    </row>
    <row r="330" s="2" customFormat="1" spans="1:2">
      <c r="A330" s="137"/>
      <c r="B330" s="137"/>
    </row>
    <row r="331" s="2" customFormat="1" spans="1:2">
      <c r="A331" s="137"/>
      <c r="B331" s="137"/>
    </row>
    <row r="332" s="2" customFormat="1" spans="1:2">
      <c r="A332" s="137"/>
      <c r="B332" s="137"/>
    </row>
    <row r="333" s="2" customFormat="1" spans="1:2">
      <c r="A333" s="137"/>
      <c r="B333" s="137"/>
    </row>
    <row r="334" s="2" customFormat="1" spans="1:2">
      <c r="A334" s="137"/>
      <c r="B334" s="137"/>
    </row>
    <row r="335" s="2" customFormat="1" spans="1:2">
      <c r="A335" s="137"/>
      <c r="B335" s="137"/>
    </row>
    <row r="336" s="2" customFormat="1" spans="1:2">
      <c r="A336" s="137"/>
      <c r="B336" s="137"/>
    </row>
    <row r="337" s="2" customFormat="1" spans="1:2">
      <c r="A337" s="137"/>
      <c r="B337" s="137"/>
    </row>
    <row r="338" s="2" customFormat="1" spans="1:2">
      <c r="A338" s="137"/>
      <c r="B338" s="137"/>
    </row>
    <row r="339" s="2" customFormat="1" spans="1:2">
      <c r="A339" s="137"/>
      <c r="B339" s="137"/>
    </row>
    <row r="340" s="2" customFormat="1" spans="1:2">
      <c r="A340" s="137"/>
      <c r="B340" s="137"/>
    </row>
    <row r="341" s="2" customFormat="1" spans="1:2">
      <c r="A341" s="137"/>
      <c r="B341" s="137"/>
    </row>
    <row r="342" s="2" customFormat="1" spans="1:2">
      <c r="A342" s="137"/>
      <c r="B342" s="137"/>
    </row>
    <row r="343" s="2" customFormat="1" spans="1:2">
      <c r="A343" s="137"/>
      <c r="B343" s="137"/>
    </row>
    <row r="344" s="2" customFormat="1" spans="1:2">
      <c r="A344" s="137"/>
      <c r="B344" s="137"/>
    </row>
    <row r="345" s="2" customFormat="1" spans="1:2">
      <c r="A345" s="137"/>
      <c r="B345" s="137"/>
    </row>
    <row r="346" s="2" customFormat="1" spans="1:2">
      <c r="A346" s="137"/>
      <c r="B346" s="137"/>
    </row>
    <row r="347" s="2" customFormat="1" spans="1:2">
      <c r="A347" s="137"/>
      <c r="B347" s="137"/>
    </row>
    <row r="348" s="2" customFormat="1" spans="1:2">
      <c r="A348" s="137"/>
      <c r="B348" s="137"/>
    </row>
    <row r="349" s="2" customFormat="1" spans="1:2">
      <c r="A349" s="137"/>
      <c r="B349" s="137"/>
    </row>
    <row r="350" s="2" customFormat="1" spans="1:2">
      <c r="A350" s="137"/>
      <c r="B350" s="137"/>
    </row>
    <row r="351" s="2" customFormat="1" spans="1:2">
      <c r="A351" s="137"/>
      <c r="B351" s="137"/>
    </row>
    <row r="352" s="2" customFormat="1" spans="1:2">
      <c r="A352" s="137"/>
      <c r="B352" s="137"/>
    </row>
    <row r="353" s="2" customFormat="1" spans="1:2">
      <c r="A353" s="137"/>
      <c r="B353" s="137"/>
    </row>
    <row r="354" s="2" customFormat="1" spans="1:2">
      <c r="A354" s="137"/>
      <c r="B354" s="137"/>
    </row>
    <row r="355" s="2" customFormat="1" spans="1:2">
      <c r="A355" s="137"/>
      <c r="B355" s="137"/>
    </row>
    <row r="356" s="2" customFormat="1" spans="1:2">
      <c r="A356" s="137"/>
      <c r="B356" s="137"/>
    </row>
    <row r="357" s="2" customFormat="1" spans="1:2">
      <c r="A357" s="137"/>
      <c r="B357" s="137"/>
    </row>
    <row r="358" s="2" customFormat="1" spans="1:2">
      <c r="A358" s="137"/>
      <c r="B358" s="137"/>
    </row>
    <row r="359" s="2" customFormat="1" spans="1:2">
      <c r="A359" s="137"/>
      <c r="B359" s="137"/>
    </row>
    <row r="360" s="2" customFormat="1" spans="1:2">
      <c r="A360" s="137"/>
      <c r="B360" s="137"/>
    </row>
    <row r="361" s="2" customFormat="1" spans="1:2">
      <c r="A361" s="137"/>
      <c r="B361" s="137"/>
    </row>
    <row r="362" s="2" customFormat="1" spans="1:2">
      <c r="A362" s="137"/>
      <c r="B362" s="137"/>
    </row>
    <row r="363" s="2" customFormat="1" spans="1:2">
      <c r="A363" s="137"/>
      <c r="B363" s="137"/>
    </row>
    <row r="364" s="2" customFormat="1" spans="1:2">
      <c r="A364" s="137"/>
      <c r="B364" s="137"/>
    </row>
    <row r="365" s="2" customFormat="1" spans="1:2">
      <c r="A365" s="137"/>
      <c r="B365" s="137"/>
    </row>
    <row r="366" s="2" customFormat="1" spans="1:2">
      <c r="A366" s="137"/>
      <c r="B366" s="137"/>
    </row>
    <row r="367" s="2" customFormat="1" spans="1:2">
      <c r="A367" s="137"/>
      <c r="B367" s="137"/>
    </row>
    <row r="368" s="2" customFormat="1" spans="1:2">
      <c r="A368" s="137"/>
      <c r="B368" s="137"/>
    </row>
    <row r="369" s="2" customFormat="1" spans="1:2">
      <c r="A369" s="137"/>
      <c r="B369" s="137"/>
    </row>
    <row r="370" s="2" customFormat="1" spans="1:2">
      <c r="A370" s="137"/>
      <c r="B370" s="137"/>
    </row>
    <row r="371" s="2" customFormat="1" spans="1:2">
      <c r="A371" s="137"/>
      <c r="B371" s="137"/>
    </row>
    <row r="372" s="2" customFormat="1" spans="1:2">
      <c r="A372" s="137"/>
      <c r="B372" s="137"/>
    </row>
    <row r="373" s="2" customFormat="1" spans="1:2">
      <c r="A373" s="137"/>
      <c r="B373" s="137"/>
    </row>
    <row r="374" s="2" customFormat="1" spans="1:2">
      <c r="A374" s="137"/>
      <c r="B374" s="137"/>
    </row>
    <row r="375" s="2" customFormat="1" spans="1:2">
      <c r="A375" s="137"/>
      <c r="B375" s="137"/>
    </row>
    <row r="376" s="2" customFormat="1" spans="1:2">
      <c r="A376" s="137"/>
      <c r="B376" s="137"/>
    </row>
    <row r="377" s="2" customFormat="1" spans="1:2">
      <c r="A377" s="137"/>
      <c r="B377" s="137"/>
    </row>
    <row r="378" s="2" customFormat="1" spans="1:2">
      <c r="A378" s="137"/>
      <c r="B378" s="137"/>
    </row>
    <row r="379" s="2" customFormat="1" spans="1:2">
      <c r="A379" s="137"/>
      <c r="B379" s="137"/>
    </row>
    <row r="380" s="2" customFormat="1" spans="1:2">
      <c r="A380" s="137"/>
      <c r="B380" s="137"/>
    </row>
    <row r="381" s="2" customFormat="1" spans="1:2">
      <c r="A381" s="137"/>
      <c r="B381" s="137"/>
    </row>
    <row r="382" s="2" customFormat="1" spans="1:2">
      <c r="A382" s="137"/>
      <c r="B382" s="137"/>
    </row>
    <row r="383" s="2" customFormat="1" spans="1:2">
      <c r="A383" s="137"/>
      <c r="B383" s="137"/>
    </row>
    <row r="384" s="2" customFormat="1" spans="1:2">
      <c r="A384" s="137"/>
      <c r="B384" s="137"/>
    </row>
    <row r="385" s="2" customFormat="1" spans="1:2">
      <c r="A385" s="137"/>
      <c r="B385" s="137"/>
    </row>
    <row r="386" s="2" customFormat="1" spans="1:2">
      <c r="A386" s="137"/>
      <c r="B386" s="137"/>
    </row>
    <row r="387" s="2" customFormat="1" spans="1:2">
      <c r="A387" s="137"/>
      <c r="B387" s="137"/>
    </row>
    <row r="388" s="2" customFormat="1" spans="1:2">
      <c r="A388" s="137"/>
      <c r="B388" s="137"/>
    </row>
    <row r="389" s="2" customFormat="1" spans="1:2">
      <c r="A389" s="137"/>
      <c r="B389" s="137"/>
    </row>
    <row r="390" s="2" customFormat="1" spans="1:2">
      <c r="A390" s="137"/>
      <c r="B390" s="137"/>
    </row>
    <row r="391" s="2" customFormat="1" spans="1:2">
      <c r="A391" s="137"/>
      <c r="B391" s="137"/>
    </row>
    <row r="392" s="2" customFormat="1" spans="1:2">
      <c r="A392" s="137"/>
      <c r="B392" s="137"/>
    </row>
    <row r="393" s="2" customFormat="1" spans="1:2">
      <c r="A393" s="137"/>
      <c r="B393" s="137"/>
    </row>
    <row r="394" s="2" customFormat="1" spans="1:2">
      <c r="A394" s="137"/>
      <c r="B394" s="137"/>
    </row>
    <row r="395" s="2" customFormat="1" spans="1:2">
      <c r="A395" s="137"/>
      <c r="B395" s="137"/>
    </row>
    <row r="396" s="2" customFormat="1" spans="1:2">
      <c r="A396" s="137"/>
      <c r="B396" s="137"/>
    </row>
    <row r="397" s="2" customFormat="1" spans="1:2">
      <c r="A397" s="137"/>
      <c r="B397" s="137"/>
    </row>
    <row r="398" s="2" customFormat="1" spans="1:2">
      <c r="A398" s="137"/>
      <c r="B398" s="137"/>
    </row>
    <row r="399" s="2" customFormat="1" spans="1:2">
      <c r="A399" s="137"/>
      <c r="B399" s="137"/>
    </row>
    <row r="400" s="2" customFormat="1" spans="1:2">
      <c r="A400" s="137"/>
      <c r="B400" s="137"/>
    </row>
    <row r="401" s="2" customFormat="1" spans="1:2">
      <c r="A401" s="137"/>
      <c r="B401" s="137"/>
    </row>
    <row r="402" s="2" customFormat="1" spans="1:2">
      <c r="A402" s="137"/>
      <c r="B402" s="137"/>
    </row>
    <row r="403" s="2" customFormat="1" spans="1:2">
      <c r="A403" s="137"/>
      <c r="B403" s="137"/>
    </row>
    <row r="404" s="2" customFormat="1" spans="1:2">
      <c r="A404" s="137"/>
      <c r="B404" s="137"/>
    </row>
    <row r="405" s="2" customFormat="1" spans="1:2">
      <c r="A405" s="137"/>
      <c r="B405" s="137"/>
    </row>
    <row r="406" s="2" customFormat="1" spans="1:2">
      <c r="A406" s="137"/>
      <c r="B406" s="137"/>
    </row>
    <row r="407" s="2" customFormat="1" spans="1:2">
      <c r="A407" s="137"/>
      <c r="B407" s="137"/>
    </row>
    <row r="408" s="2" customFormat="1" spans="1:2">
      <c r="A408" s="137"/>
      <c r="B408" s="137"/>
    </row>
    <row r="409" s="2" customFormat="1" spans="1:2">
      <c r="A409" s="137"/>
      <c r="B409" s="137"/>
    </row>
    <row r="410" s="2" customFormat="1" spans="1:2">
      <c r="A410" s="137"/>
      <c r="B410" s="137"/>
    </row>
    <row r="411" s="2" customFormat="1" spans="1:2">
      <c r="A411" s="137"/>
      <c r="B411" s="137"/>
    </row>
    <row r="412" s="2" customFormat="1" spans="1:2">
      <c r="A412" s="137"/>
      <c r="B412" s="137"/>
    </row>
    <row r="413" s="2" customFormat="1" spans="1:2">
      <c r="A413" s="137"/>
      <c r="B413" s="137"/>
    </row>
    <row r="414" s="2" customFormat="1" spans="1:2">
      <c r="A414" s="137"/>
      <c r="B414" s="137"/>
    </row>
    <row r="415" s="2" customFormat="1" spans="1:2">
      <c r="A415" s="137"/>
      <c r="B415" s="137"/>
    </row>
    <row r="416" s="2" customFormat="1" spans="1:2">
      <c r="A416" s="137"/>
      <c r="B416" s="137"/>
    </row>
    <row r="417" s="2" customFormat="1" spans="1:2">
      <c r="A417" s="137"/>
      <c r="B417" s="137"/>
    </row>
    <row r="418" s="2" customFormat="1" spans="1:2">
      <c r="A418" s="137"/>
      <c r="B418" s="137"/>
    </row>
    <row r="419" s="2" customFormat="1" spans="1:2">
      <c r="A419" s="137"/>
      <c r="B419" s="137"/>
    </row>
    <row r="420" s="2" customFormat="1" spans="1:2">
      <c r="A420" s="137"/>
      <c r="B420" s="137"/>
    </row>
    <row r="421" s="2" customFormat="1" spans="1:2">
      <c r="A421" s="137"/>
      <c r="B421" s="137"/>
    </row>
    <row r="422" s="2" customFormat="1" spans="1:2">
      <c r="A422" s="137"/>
      <c r="B422" s="137"/>
    </row>
    <row r="423" s="2" customFormat="1" spans="1:2">
      <c r="A423" s="137"/>
      <c r="B423" s="137"/>
    </row>
    <row r="424" s="2" customFormat="1" spans="1:2">
      <c r="A424" s="137"/>
      <c r="B424" s="137"/>
    </row>
    <row r="425" s="2" customFormat="1" spans="1:2">
      <c r="A425" s="137"/>
      <c r="B425" s="137"/>
    </row>
    <row r="426" s="2" customFormat="1" spans="1:2">
      <c r="A426" s="137"/>
      <c r="B426" s="137"/>
    </row>
    <row r="427" s="2" customFormat="1" spans="1:2">
      <c r="A427" s="137"/>
      <c r="B427" s="137"/>
    </row>
    <row r="428" s="2" customFormat="1" spans="1:2">
      <c r="A428" s="137"/>
      <c r="B428" s="137"/>
    </row>
    <row r="429" s="2" customFormat="1" spans="1:2">
      <c r="A429" s="137"/>
      <c r="B429" s="137"/>
    </row>
    <row r="430" s="2" customFormat="1" spans="1:2">
      <c r="A430" s="137"/>
      <c r="B430" s="137"/>
    </row>
    <row r="431" s="2" customFormat="1" spans="1:2">
      <c r="A431" s="137"/>
      <c r="B431" s="137"/>
    </row>
    <row r="432" s="2" customFormat="1" spans="1:2">
      <c r="A432" s="137"/>
      <c r="B432" s="137"/>
    </row>
    <row r="433" s="2" customFormat="1" spans="1:2">
      <c r="A433" s="137"/>
      <c r="B433" s="137"/>
    </row>
    <row r="434" s="2" customFormat="1" spans="1:2">
      <c r="A434" s="137"/>
      <c r="B434" s="137"/>
    </row>
    <row r="435" s="2" customFormat="1" spans="1:2">
      <c r="A435" s="137"/>
      <c r="B435" s="137"/>
    </row>
    <row r="436" s="2" customFormat="1" spans="1:2">
      <c r="A436" s="137"/>
      <c r="B436" s="137"/>
    </row>
    <row r="437" s="2" customFormat="1" spans="1:2">
      <c r="A437" s="137"/>
      <c r="B437" s="137"/>
    </row>
    <row r="438" s="2" customFormat="1" spans="1:2">
      <c r="A438" s="137"/>
      <c r="B438" s="137"/>
    </row>
    <row r="439" s="2" customFormat="1" spans="1:2">
      <c r="A439" s="137"/>
      <c r="B439" s="137"/>
    </row>
    <row r="440" s="2" customFormat="1" spans="1:2">
      <c r="A440" s="137"/>
      <c r="B440" s="137"/>
    </row>
    <row r="441" s="2" customFormat="1" spans="1:2">
      <c r="A441" s="137"/>
      <c r="B441" s="137"/>
    </row>
    <row r="442" s="2" customFormat="1" spans="1:2">
      <c r="A442" s="137"/>
      <c r="B442" s="137"/>
    </row>
    <row r="443" s="2" customFormat="1" spans="1:2">
      <c r="A443" s="137"/>
      <c r="B443" s="137"/>
    </row>
    <row r="444" s="2" customFormat="1" spans="1:2">
      <c r="A444" s="137"/>
      <c r="B444" s="137"/>
    </row>
    <row r="445" s="2" customFormat="1" spans="1:2">
      <c r="A445" s="137"/>
      <c r="B445" s="137"/>
    </row>
    <row r="446" s="2" customFormat="1" spans="1:2">
      <c r="A446" s="137"/>
      <c r="B446" s="137"/>
    </row>
    <row r="447" s="2" customFormat="1" spans="1:2">
      <c r="A447" s="137"/>
      <c r="B447" s="137"/>
    </row>
    <row r="448" s="2" customFormat="1" spans="1:2">
      <c r="A448" s="137"/>
      <c r="B448" s="137"/>
    </row>
    <row r="449" s="2" customFormat="1" spans="1:2">
      <c r="A449" s="137"/>
      <c r="B449" s="137"/>
    </row>
    <row r="450" s="2" customFormat="1" spans="1:2">
      <c r="A450" s="137"/>
      <c r="B450" s="137"/>
    </row>
    <row r="451" s="2" customFormat="1" spans="1:2">
      <c r="A451" s="137"/>
      <c r="B451" s="137"/>
    </row>
    <row r="452" s="2" customFormat="1" spans="1:2">
      <c r="A452" s="137"/>
      <c r="B452" s="137"/>
    </row>
    <row r="453" s="2" customFormat="1" spans="1:2">
      <c r="A453" s="137"/>
      <c r="B453" s="137"/>
    </row>
    <row r="454" s="2" customFormat="1" spans="1:2">
      <c r="A454" s="137"/>
      <c r="B454" s="137"/>
    </row>
    <row r="455" s="2" customFormat="1" spans="1:2">
      <c r="A455" s="137"/>
      <c r="B455" s="137"/>
    </row>
    <row r="456" s="2" customFormat="1" spans="1:2">
      <c r="A456" s="137"/>
      <c r="B456" s="137"/>
    </row>
    <row r="457" s="2" customFormat="1" spans="1:2">
      <c r="A457" s="137"/>
      <c r="B457" s="137"/>
    </row>
    <row r="458" s="2" customFormat="1" spans="1:2">
      <c r="A458" s="137"/>
      <c r="B458" s="137"/>
    </row>
    <row r="459" s="2" customFormat="1" spans="1:2">
      <c r="A459" s="137"/>
      <c r="B459" s="137"/>
    </row>
    <row r="460" s="2" customFormat="1" spans="1:2">
      <c r="A460" s="137"/>
      <c r="B460" s="137"/>
    </row>
    <row r="461" s="2" customFormat="1" spans="1:2">
      <c r="A461" s="137"/>
      <c r="B461" s="137"/>
    </row>
    <row r="462" s="2" customFormat="1" spans="1:2">
      <c r="A462" s="137"/>
      <c r="B462" s="137"/>
    </row>
    <row r="463" s="2" customFormat="1" spans="1:2">
      <c r="A463" s="137"/>
      <c r="B463" s="137"/>
    </row>
    <row r="464" s="2" customFormat="1" spans="1:2">
      <c r="A464" s="137"/>
      <c r="B464" s="137"/>
    </row>
    <row r="465" s="2" customFormat="1" spans="1:2">
      <c r="A465" s="137"/>
      <c r="B465" s="137"/>
    </row>
    <row r="466" s="2" customFormat="1" spans="1:2">
      <c r="A466" s="137"/>
      <c r="B466" s="137"/>
    </row>
    <row r="467" s="2" customFormat="1" spans="1:2">
      <c r="A467" s="137"/>
      <c r="B467" s="137"/>
    </row>
    <row r="468" s="2" customFormat="1" spans="1:2">
      <c r="A468" s="137"/>
      <c r="B468" s="137"/>
    </row>
    <row r="469" s="2" customFormat="1" spans="1:2">
      <c r="A469" s="137"/>
      <c r="B469" s="137"/>
    </row>
    <row r="470" s="2" customFormat="1" spans="1:2">
      <c r="A470" s="137"/>
      <c r="B470" s="137"/>
    </row>
    <row r="471" s="2" customFormat="1" spans="1:2">
      <c r="A471" s="137"/>
      <c r="B471" s="137"/>
    </row>
    <row r="472" s="2" customFormat="1" spans="1:2">
      <c r="A472" s="137"/>
      <c r="B472" s="137"/>
    </row>
    <row r="473" s="2" customFormat="1" spans="1:2">
      <c r="A473" s="137"/>
      <c r="B473" s="137"/>
    </row>
    <row r="474" s="2" customFormat="1" spans="1:2">
      <c r="A474" s="137"/>
      <c r="B474" s="137"/>
    </row>
    <row r="475" s="2" customFormat="1" spans="1:2">
      <c r="A475" s="137"/>
      <c r="B475" s="137"/>
    </row>
    <row r="476" s="2" customFormat="1" spans="1:2">
      <c r="A476" s="137"/>
      <c r="B476" s="137"/>
    </row>
    <row r="477" s="2" customFormat="1" spans="1:2">
      <c r="A477" s="137"/>
      <c r="B477" s="137"/>
    </row>
    <row r="478" s="2" customFormat="1" spans="1:2">
      <c r="A478" s="137"/>
      <c r="B478" s="137"/>
    </row>
    <row r="479" s="2" customFormat="1" spans="1:2">
      <c r="A479" s="137"/>
      <c r="B479" s="137"/>
    </row>
    <row r="480" s="2" customFormat="1" spans="1:2">
      <c r="A480" s="137"/>
      <c r="B480" s="137"/>
    </row>
    <row r="481" s="2" customFormat="1" spans="1:2">
      <c r="A481" s="137"/>
      <c r="B481" s="137"/>
    </row>
    <row r="482" s="2" customFormat="1" spans="1:2">
      <c r="A482" s="137"/>
      <c r="B482" s="137"/>
    </row>
    <row r="483" s="2" customFormat="1" spans="1:2">
      <c r="A483" s="137"/>
      <c r="B483" s="137"/>
    </row>
    <row r="484" s="2" customFormat="1" spans="1:2">
      <c r="A484" s="137"/>
      <c r="B484" s="137"/>
    </row>
    <row r="485" s="2" customFormat="1" spans="1:2">
      <c r="A485" s="137"/>
      <c r="B485" s="137"/>
    </row>
    <row r="486" s="2" customFormat="1" spans="1:2">
      <c r="A486" s="137"/>
      <c r="B486" s="137"/>
    </row>
    <row r="487" s="2" customFormat="1" spans="1:2">
      <c r="A487" s="137"/>
      <c r="B487" s="137"/>
    </row>
    <row r="488" s="2" customFormat="1" spans="1:2">
      <c r="A488" s="137"/>
      <c r="B488" s="137"/>
    </row>
    <row r="489" s="2" customFormat="1" spans="1:2">
      <c r="A489" s="137"/>
      <c r="B489" s="137"/>
    </row>
    <row r="490" s="2" customFormat="1" spans="1:2">
      <c r="A490" s="137"/>
      <c r="B490" s="137"/>
    </row>
    <row r="491" s="2" customFormat="1" spans="1:2">
      <c r="A491" s="137"/>
      <c r="B491" s="137"/>
    </row>
    <row r="492" s="2" customFormat="1" spans="1:2">
      <c r="A492" s="137"/>
      <c r="B492" s="137"/>
    </row>
    <row r="493" s="2" customFormat="1" spans="1:2">
      <c r="A493" s="137"/>
      <c r="B493" s="137"/>
    </row>
    <row r="494" s="2" customFormat="1" spans="1:2">
      <c r="A494" s="137"/>
      <c r="B494" s="137"/>
    </row>
    <row r="495" s="2" customFormat="1" spans="1:2">
      <c r="A495" s="137"/>
      <c r="B495" s="137"/>
    </row>
    <row r="496" s="2" customFormat="1" spans="1:2">
      <c r="A496" s="137"/>
      <c r="B496" s="137"/>
    </row>
    <row r="497" s="2" customFormat="1" spans="1:2">
      <c r="A497" s="137"/>
      <c r="B497" s="137"/>
    </row>
    <row r="498" s="2" customFormat="1" spans="1:2">
      <c r="A498" s="137"/>
      <c r="B498" s="137"/>
    </row>
    <row r="499" s="2" customFormat="1" spans="1:2">
      <c r="A499" s="137"/>
      <c r="B499" s="137"/>
    </row>
    <row r="500" s="2" customFormat="1" spans="1:2">
      <c r="A500" s="137"/>
      <c r="B500" s="137"/>
    </row>
    <row r="501" s="2" customFormat="1" spans="1:2">
      <c r="A501" s="137"/>
      <c r="B501" s="137"/>
    </row>
    <row r="502" s="2" customFormat="1" spans="1:2">
      <c r="A502" s="137"/>
      <c r="B502" s="137"/>
    </row>
    <row r="503" s="2" customFormat="1" spans="1:2">
      <c r="A503" s="137"/>
      <c r="B503" s="137"/>
    </row>
    <row r="504" s="2" customFormat="1" spans="1:2">
      <c r="A504" s="137"/>
      <c r="B504" s="137"/>
    </row>
    <row r="505" s="2" customFormat="1" spans="1:2">
      <c r="A505" s="137"/>
      <c r="B505" s="137"/>
    </row>
    <row r="506" s="2" customFormat="1" spans="1:2">
      <c r="A506" s="137"/>
      <c r="B506" s="137"/>
    </row>
    <row r="507" s="2" customFormat="1" spans="1:2">
      <c r="A507" s="137"/>
      <c r="B507" s="137"/>
    </row>
    <row r="508" s="2" customFormat="1" spans="1:2">
      <c r="A508" s="137"/>
      <c r="B508" s="137"/>
    </row>
    <row r="509" s="2" customFormat="1" spans="1:2">
      <c r="A509" s="137"/>
      <c r="B509" s="137"/>
    </row>
    <row r="510" s="2" customFormat="1" spans="1:2">
      <c r="A510" s="137"/>
      <c r="B510" s="137"/>
    </row>
    <row r="511" s="2" customFormat="1" spans="1:2">
      <c r="A511" s="137"/>
      <c r="B511" s="137"/>
    </row>
    <row r="512" s="2" customFormat="1" spans="1:2">
      <c r="A512" s="137"/>
      <c r="B512" s="137"/>
    </row>
    <row r="513" s="2" customFormat="1" spans="1:2">
      <c r="A513" s="137"/>
      <c r="B513" s="137"/>
    </row>
    <row r="514" s="2" customFormat="1" spans="1:2">
      <c r="A514" s="137"/>
      <c r="B514" s="137"/>
    </row>
    <row r="515" s="2" customFormat="1" spans="1:2">
      <c r="A515" s="137"/>
      <c r="B515" s="137"/>
    </row>
    <row r="516" s="2" customFormat="1" spans="1:2">
      <c r="A516" s="137"/>
      <c r="B516" s="137"/>
    </row>
    <row r="517" s="2" customFormat="1" spans="1:2">
      <c r="A517" s="137"/>
      <c r="B517" s="137"/>
    </row>
    <row r="518" s="2" customFormat="1" spans="1:2">
      <c r="A518" s="137"/>
      <c r="B518" s="137"/>
    </row>
    <row r="519" s="2" customFormat="1" spans="1:2">
      <c r="A519" s="137"/>
      <c r="B519" s="137"/>
    </row>
    <row r="520" s="2" customFormat="1" spans="1:2">
      <c r="A520" s="137"/>
      <c r="B520" s="137"/>
    </row>
    <row r="521" s="2" customFormat="1" spans="1:2">
      <c r="A521" s="137"/>
      <c r="B521" s="137"/>
    </row>
    <row r="522" s="2" customFormat="1" spans="1:2">
      <c r="A522" s="137"/>
      <c r="B522" s="137"/>
    </row>
    <row r="523" s="2" customFormat="1" spans="1:2">
      <c r="A523" s="137"/>
      <c r="B523" s="137"/>
    </row>
    <row r="524" s="2" customFormat="1" spans="1:2">
      <c r="A524" s="137"/>
      <c r="B524" s="137"/>
    </row>
    <row r="525" s="2" customFormat="1" spans="1:2">
      <c r="A525" s="137"/>
      <c r="B525" s="137"/>
    </row>
    <row r="526" s="2" customFormat="1" spans="1:2">
      <c r="A526" s="137"/>
      <c r="B526" s="137"/>
    </row>
    <row r="527" s="2" customFormat="1" spans="1:2">
      <c r="A527" s="137"/>
      <c r="B527" s="137"/>
    </row>
    <row r="528" s="2" customFormat="1" spans="1:2">
      <c r="A528" s="137"/>
      <c r="B528" s="137"/>
    </row>
    <row r="529" s="2" customFormat="1" spans="1:2">
      <c r="A529" s="137"/>
      <c r="B529" s="137"/>
    </row>
    <row r="530" s="2" customFormat="1" spans="1:2">
      <c r="A530" s="137"/>
      <c r="B530" s="137"/>
    </row>
    <row r="531" s="2" customFormat="1" spans="1:2">
      <c r="A531" s="137"/>
      <c r="B531" s="137"/>
    </row>
    <row r="532" s="2" customFormat="1" spans="1:2">
      <c r="A532" s="137"/>
      <c r="B532" s="137"/>
    </row>
    <row r="533" s="2" customFormat="1" spans="1:2">
      <c r="A533" s="137"/>
      <c r="B533" s="137"/>
    </row>
    <row r="534" s="2" customFormat="1" spans="1:2">
      <c r="A534" s="137"/>
      <c r="B534" s="137"/>
    </row>
    <row r="535" s="2" customFormat="1" spans="1:2">
      <c r="A535" s="137"/>
      <c r="B535" s="137"/>
    </row>
    <row r="536" s="2" customFormat="1" spans="1:2">
      <c r="A536" s="137"/>
      <c r="B536" s="137"/>
    </row>
    <row r="537" s="2" customFormat="1" spans="1:2">
      <c r="A537" s="137"/>
      <c r="B537" s="137"/>
    </row>
    <row r="538" s="2" customFormat="1" spans="1:2">
      <c r="A538" s="137"/>
      <c r="B538" s="137"/>
    </row>
    <row r="539" s="2" customFormat="1" spans="1:2">
      <c r="A539" s="137"/>
      <c r="B539" s="137"/>
    </row>
    <row r="540" s="2" customFormat="1" spans="1:2">
      <c r="A540" s="137"/>
      <c r="B540" s="137"/>
    </row>
    <row r="541" s="2" customFormat="1" spans="1:2">
      <c r="A541" s="137"/>
      <c r="B541" s="137"/>
    </row>
    <row r="542" s="2" customFormat="1" spans="1:2">
      <c r="A542" s="137"/>
      <c r="B542" s="137"/>
    </row>
    <row r="543" s="2" customFormat="1" spans="1:2">
      <c r="A543" s="137"/>
      <c r="B543" s="137"/>
    </row>
    <row r="544" s="2" customFormat="1" spans="1:2">
      <c r="A544" s="137"/>
      <c r="B544" s="137"/>
    </row>
    <row r="545" s="2" customFormat="1" spans="1:2">
      <c r="A545" s="137"/>
      <c r="B545" s="137"/>
    </row>
    <row r="546" s="2" customFormat="1" spans="1:2">
      <c r="A546" s="137"/>
      <c r="B546" s="137"/>
    </row>
    <row r="547" s="2" customFormat="1" spans="1:2">
      <c r="A547" s="137"/>
      <c r="B547" s="137"/>
    </row>
    <row r="548" s="2" customFormat="1" spans="1:2">
      <c r="A548" s="137"/>
      <c r="B548" s="137"/>
    </row>
    <row r="549" s="2" customFormat="1" spans="1:2">
      <c r="A549" s="137"/>
      <c r="B549" s="137"/>
    </row>
    <row r="550" s="2" customFormat="1" spans="1:2">
      <c r="A550" s="137"/>
      <c r="B550" s="137"/>
    </row>
    <row r="551" s="2" customFormat="1" spans="1:2">
      <c r="A551" s="137"/>
      <c r="B551" s="137"/>
    </row>
    <row r="552" s="2" customFormat="1" spans="1:2">
      <c r="A552" s="137"/>
      <c r="B552" s="137"/>
    </row>
    <row r="553" s="2" customFormat="1" spans="1:2">
      <c r="A553" s="137"/>
      <c r="B553" s="137"/>
    </row>
    <row r="554" s="2" customFormat="1" spans="1:2">
      <c r="A554" s="137"/>
      <c r="B554" s="137"/>
    </row>
    <row r="555" s="2" customFormat="1" spans="1:2">
      <c r="A555" s="137"/>
      <c r="B555" s="137"/>
    </row>
    <row r="556" s="2" customFormat="1" spans="1:2">
      <c r="A556" s="137"/>
      <c r="B556" s="137"/>
    </row>
    <row r="557" s="2" customFormat="1" spans="1:2">
      <c r="A557" s="137"/>
      <c r="B557" s="137"/>
    </row>
    <row r="558" s="2" customFormat="1" spans="1:2">
      <c r="A558" s="137"/>
      <c r="B558" s="137"/>
    </row>
    <row r="559" s="2" customFormat="1" spans="1:2">
      <c r="A559" s="137"/>
      <c r="B559" s="137"/>
    </row>
    <row r="560" s="2" customFormat="1" spans="1:2">
      <c r="A560" s="137"/>
      <c r="B560" s="137"/>
    </row>
    <row r="561" s="2" customFormat="1" spans="1:2">
      <c r="A561" s="137"/>
      <c r="B561" s="137"/>
    </row>
    <row r="562" s="2" customFormat="1" spans="1:2">
      <c r="A562" s="137"/>
      <c r="B562" s="137"/>
    </row>
    <row r="563" s="2" customFormat="1" spans="1:2">
      <c r="A563" s="137"/>
      <c r="B563" s="137"/>
    </row>
    <row r="564" s="2" customFormat="1" spans="1:2">
      <c r="A564" s="137"/>
      <c r="B564" s="137"/>
    </row>
    <row r="565" s="2" customFormat="1" spans="1:2">
      <c r="A565" s="137"/>
      <c r="B565" s="137"/>
    </row>
    <row r="566" s="2" customFormat="1" spans="1:2">
      <c r="A566" s="137"/>
      <c r="B566" s="137"/>
    </row>
    <row r="567" s="2" customFormat="1" spans="1:2">
      <c r="A567" s="137"/>
      <c r="B567" s="137"/>
    </row>
    <row r="568" s="2" customFormat="1" spans="1:2">
      <c r="A568" s="137"/>
      <c r="B568" s="137"/>
    </row>
    <row r="569" s="2" customFormat="1" spans="1:2">
      <c r="A569" s="137"/>
      <c r="B569" s="137"/>
    </row>
    <row r="570" s="2" customFormat="1" spans="1:2">
      <c r="A570" s="137"/>
      <c r="B570" s="137"/>
    </row>
    <row r="571" s="2" customFormat="1" spans="1:2">
      <c r="A571" s="137"/>
      <c r="B571" s="137"/>
    </row>
    <row r="572" s="2" customFormat="1" spans="1:2">
      <c r="A572" s="137"/>
      <c r="B572" s="137"/>
    </row>
    <row r="573" s="2" customFormat="1" spans="1:2">
      <c r="A573" s="137"/>
      <c r="B573" s="137"/>
    </row>
    <row r="574" s="2" customFormat="1" spans="1:2">
      <c r="A574" s="137"/>
      <c r="B574" s="137"/>
    </row>
    <row r="575" s="2" customFormat="1" spans="1:2">
      <c r="A575" s="137"/>
      <c r="B575" s="137"/>
    </row>
    <row r="576" s="2" customFormat="1" spans="1:2">
      <c r="A576" s="137"/>
      <c r="B576" s="137"/>
    </row>
    <row r="577" s="2" customFormat="1" spans="1:2">
      <c r="A577" s="137"/>
      <c r="B577" s="137"/>
    </row>
    <row r="578" s="2" customFormat="1" spans="1:2">
      <c r="A578" s="137"/>
      <c r="B578" s="137"/>
    </row>
    <row r="579" s="2" customFormat="1" spans="1:2">
      <c r="A579" s="137"/>
      <c r="B579" s="137"/>
    </row>
    <row r="580" s="2" customFormat="1" spans="1:2">
      <c r="A580" s="137"/>
      <c r="B580" s="137"/>
    </row>
    <row r="581" s="2" customFormat="1" spans="1:2">
      <c r="A581" s="137"/>
      <c r="B581" s="137"/>
    </row>
    <row r="582" s="2" customFormat="1" spans="1:2">
      <c r="A582" s="137"/>
      <c r="B582" s="137"/>
    </row>
    <row r="583" s="2" customFormat="1" spans="1:2">
      <c r="A583" s="137"/>
      <c r="B583" s="137"/>
    </row>
    <row r="584" s="2" customFormat="1" spans="1:2">
      <c r="A584" s="137"/>
      <c r="B584" s="137"/>
    </row>
    <row r="585" s="2" customFormat="1" spans="1:2">
      <c r="A585" s="137"/>
      <c r="B585" s="137"/>
    </row>
    <row r="586" s="2" customFormat="1" spans="1:2">
      <c r="A586" s="137"/>
      <c r="B586" s="137"/>
    </row>
    <row r="587" s="2" customFormat="1" spans="1:2">
      <c r="A587" s="137"/>
      <c r="B587" s="137"/>
    </row>
    <row r="588" s="2" customFormat="1" spans="1:2">
      <c r="A588" s="137"/>
      <c r="B588" s="137"/>
    </row>
    <row r="589" s="2" customFormat="1" spans="1:2">
      <c r="A589" s="137"/>
      <c r="B589" s="137"/>
    </row>
    <row r="590" s="2" customFormat="1" spans="1:2">
      <c r="A590" s="137"/>
      <c r="B590" s="137"/>
    </row>
    <row r="591" s="2" customFormat="1" spans="1:2">
      <c r="A591" s="137"/>
      <c r="B591" s="137"/>
    </row>
    <row r="592" s="2" customFormat="1" spans="1:2">
      <c r="A592" s="137"/>
      <c r="B592" s="137"/>
    </row>
    <row r="593" s="2" customFormat="1" spans="1:2">
      <c r="A593" s="137"/>
      <c r="B593" s="137"/>
    </row>
    <row r="594" s="2" customFormat="1" spans="1:2">
      <c r="A594" s="137"/>
      <c r="B594" s="137"/>
    </row>
    <row r="595" s="2" customFormat="1" spans="1:2">
      <c r="A595" s="137"/>
      <c r="B595" s="137"/>
    </row>
    <row r="596" s="2" customFormat="1" spans="1:2">
      <c r="A596" s="137"/>
      <c r="B596" s="137"/>
    </row>
    <row r="597" s="2" customFormat="1" spans="1:2">
      <c r="A597" s="137"/>
      <c r="B597" s="137"/>
    </row>
    <row r="598" s="2" customFormat="1" spans="1:2">
      <c r="A598" s="137"/>
      <c r="B598" s="137"/>
    </row>
    <row r="599" s="2" customFormat="1" spans="1:2">
      <c r="A599" s="137"/>
      <c r="B599" s="137"/>
    </row>
    <row r="600" s="2" customFormat="1" spans="1:2">
      <c r="A600" s="137"/>
      <c r="B600" s="137"/>
    </row>
    <row r="601" s="2" customFormat="1" spans="1:2">
      <c r="A601" s="137"/>
      <c r="B601" s="137"/>
    </row>
    <row r="602" s="2" customFormat="1" spans="1:2">
      <c r="A602" s="137"/>
      <c r="B602" s="137"/>
    </row>
    <row r="603" s="2" customFormat="1" spans="1:2">
      <c r="A603" s="137"/>
      <c r="B603" s="137"/>
    </row>
    <row r="604" s="2" customFormat="1" spans="1:2">
      <c r="A604" s="137"/>
      <c r="B604" s="137"/>
    </row>
    <row r="605" s="2" customFormat="1" spans="1:2">
      <c r="A605" s="137"/>
      <c r="B605" s="137"/>
    </row>
    <row r="606" s="2" customFormat="1" spans="1:2">
      <c r="A606" s="137"/>
      <c r="B606" s="137"/>
    </row>
    <row r="607" s="2" customFormat="1" spans="1:2">
      <c r="A607" s="137"/>
      <c r="B607" s="137"/>
    </row>
    <row r="608" s="2" customFormat="1" spans="1:2">
      <c r="A608" s="137"/>
      <c r="B608" s="137"/>
    </row>
    <row r="609" s="2" customFormat="1" spans="1:2">
      <c r="A609" s="137"/>
      <c r="B609" s="137"/>
    </row>
    <row r="610" s="2" customFormat="1" spans="1:2">
      <c r="A610" s="137"/>
      <c r="B610" s="137"/>
    </row>
    <row r="611" s="2" customFormat="1" spans="1:2">
      <c r="A611" s="137"/>
      <c r="B611" s="137"/>
    </row>
    <row r="612" s="2" customFormat="1" spans="1:2">
      <c r="A612" s="137"/>
      <c r="B612" s="137"/>
    </row>
    <row r="613" s="2" customFormat="1" spans="1:2">
      <c r="A613" s="137"/>
      <c r="B613" s="137"/>
    </row>
    <row r="614" s="2" customFormat="1" spans="1:2">
      <c r="A614" s="137"/>
      <c r="B614" s="137"/>
    </row>
    <row r="615" s="2" customFormat="1" spans="1:2">
      <c r="A615" s="137"/>
      <c r="B615" s="137"/>
    </row>
    <row r="616" s="2" customFormat="1" spans="1:2">
      <c r="A616" s="137"/>
      <c r="B616" s="137"/>
    </row>
    <row r="617" s="2" customFormat="1" spans="1:2">
      <c r="A617" s="137"/>
      <c r="B617" s="137"/>
    </row>
    <row r="618" s="2" customFormat="1" spans="1:2">
      <c r="A618" s="137"/>
      <c r="B618" s="137"/>
    </row>
    <row r="619" s="2" customFormat="1" spans="1:2">
      <c r="A619" s="137"/>
      <c r="B619" s="137"/>
    </row>
    <row r="620" s="2" customFormat="1" spans="1:2">
      <c r="A620" s="137"/>
      <c r="B620" s="137"/>
    </row>
    <row r="621" s="2" customFormat="1" spans="1:2">
      <c r="A621" s="137"/>
      <c r="B621" s="137"/>
    </row>
    <row r="622" s="2" customFormat="1" spans="1:2">
      <c r="A622" s="137"/>
      <c r="B622" s="137"/>
    </row>
    <row r="623" s="2" customFormat="1" spans="1:2">
      <c r="A623" s="137"/>
      <c r="B623" s="137"/>
    </row>
    <row r="624" s="2" customFormat="1" spans="1:2">
      <c r="A624" s="137"/>
      <c r="B624" s="137"/>
    </row>
    <row r="625" s="2" customFormat="1" spans="1:2">
      <c r="A625" s="137"/>
      <c r="B625" s="137"/>
    </row>
    <row r="626" s="2" customFormat="1" spans="1:2">
      <c r="A626" s="137"/>
      <c r="B626" s="137"/>
    </row>
    <row r="627" s="2" customFormat="1" spans="1:2">
      <c r="A627" s="137"/>
      <c r="B627" s="137"/>
    </row>
    <row r="628" s="2" customFormat="1" spans="1:2">
      <c r="A628" s="137"/>
      <c r="B628" s="137"/>
    </row>
    <row r="629" s="2" customFormat="1" spans="1:2">
      <c r="A629" s="137"/>
      <c r="B629" s="137"/>
    </row>
    <row r="630" s="2" customFormat="1" spans="1:2">
      <c r="A630" s="137"/>
      <c r="B630" s="137"/>
    </row>
    <row r="631" s="2" customFormat="1" spans="1:2">
      <c r="A631" s="137"/>
      <c r="B631" s="137"/>
    </row>
    <row r="632" s="2" customFormat="1" spans="1:2">
      <c r="A632" s="137"/>
      <c r="B632" s="137"/>
    </row>
    <row r="633" s="2" customFormat="1" spans="1:2">
      <c r="A633" s="137"/>
      <c r="B633" s="137"/>
    </row>
    <row r="634" s="2" customFormat="1" spans="1:2">
      <c r="A634" s="137"/>
      <c r="B634" s="137"/>
    </row>
    <row r="635" s="2" customFormat="1" spans="1:2">
      <c r="A635" s="137"/>
      <c r="B635" s="137"/>
    </row>
    <row r="636" s="2" customFormat="1" spans="1:2">
      <c r="A636" s="137"/>
      <c r="B636" s="137"/>
    </row>
    <row r="637" s="2" customFormat="1" spans="1:2">
      <c r="A637" s="137"/>
      <c r="B637" s="137"/>
    </row>
    <row r="638" s="2" customFormat="1" spans="1:2">
      <c r="A638" s="137"/>
      <c r="B638" s="137"/>
    </row>
    <row r="639" s="2" customFormat="1" spans="1:2">
      <c r="A639" s="137"/>
      <c r="B639" s="137"/>
    </row>
    <row r="640" s="2" customFormat="1" spans="1:2">
      <c r="A640" s="137"/>
      <c r="B640" s="137"/>
    </row>
    <row r="641" s="2" customFormat="1" spans="1:2">
      <c r="A641" s="137"/>
      <c r="B641" s="137"/>
    </row>
    <row r="642" s="2" customFormat="1" spans="1:2">
      <c r="A642" s="137"/>
      <c r="B642" s="137"/>
    </row>
    <row r="643" s="2" customFormat="1" spans="1:2">
      <c r="A643" s="137"/>
      <c r="B643" s="137"/>
    </row>
    <row r="644" s="2" customFormat="1" spans="1:2">
      <c r="A644" s="137"/>
      <c r="B644" s="137"/>
    </row>
    <row r="645" s="2" customFormat="1" spans="1:2">
      <c r="A645" s="137"/>
      <c r="B645" s="137"/>
    </row>
    <row r="646" s="2" customFormat="1" spans="1:2">
      <c r="A646" s="137"/>
      <c r="B646" s="137"/>
    </row>
    <row r="647" s="2" customFormat="1" spans="1:2">
      <c r="A647" s="137"/>
      <c r="B647" s="137"/>
    </row>
    <row r="648" s="2" customFormat="1" spans="1:2">
      <c r="A648" s="137"/>
      <c r="B648" s="137"/>
    </row>
    <row r="649" s="2" customFormat="1" spans="1:2">
      <c r="A649" s="137"/>
      <c r="B649" s="137"/>
    </row>
    <row r="650" s="2" customFormat="1" spans="1:2">
      <c r="A650" s="137"/>
      <c r="B650" s="137"/>
    </row>
    <row r="651" s="2" customFormat="1" spans="1:2">
      <c r="A651" s="137"/>
      <c r="B651" s="137"/>
    </row>
    <row r="652" s="2" customFormat="1" spans="1:2">
      <c r="A652" s="137"/>
      <c r="B652" s="137"/>
    </row>
    <row r="653" s="2" customFormat="1" spans="1:2">
      <c r="A653" s="137"/>
      <c r="B653" s="137"/>
    </row>
    <row r="654" s="2" customFormat="1" spans="1:2">
      <c r="A654" s="137"/>
      <c r="B654" s="137"/>
    </row>
    <row r="655" s="2" customFormat="1" spans="1:2">
      <c r="A655" s="137"/>
      <c r="B655" s="137"/>
    </row>
    <row r="656" s="2" customFormat="1" spans="1:2">
      <c r="A656" s="137"/>
      <c r="B656" s="137"/>
    </row>
    <row r="657" s="2" customFormat="1" spans="1:2">
      <c r="A657" s="137"/>
      <c r="B657" s="137"/>
    </row>
    <row r="658" s="2" customFormat="1" spans="1:2">
      <c r="A658" s="137"/>
      <c r="B658" s="137"/>
    </row>
    <row r="659" s="2" customFormat="1" spans="1:2">
      <c r="A659" s="137"/>
      <c r="B659" s="137"/>
    </row>
    <row r="660" s="2" customFormat="1" spans="1:2">
      <c r="A660" s="137"/>
      <c r="B660" s="137"/>
    </row>
    <row r="661" s="2" customFormat="1" spans="1:2">
      <c r="A661" s="137"/>
      <c r="B661" s="137"/>
    </row>
    <row r="662" s="2" customFormat="1" spans="1:2">
      <c r="A662" s="137"/>
      <c r="B662" s="137"/>
    </row>
    <row r="663" s="2" customFormat="1" spans="1:2">
      <c r="A663" s="137"/>
      <c r="B663" s="137"/>
    </row>
    <row r="664" s="2" customFormat="1" spans="1:2">
      <c r="A664" s="137"/>
      <c r="B664" s="137"/>
    </row>
    <row r="665" s="2" customFormat="1" spans="1:2">
      <c r="A665" s="137"/>
      <c r="B665" s="137"/>
    </row>
    <row r="666" s="2" customFormat="1" spans="1:2">
      <c r="A666" s="137"/>
      <c r="B666" s="137"/>
    </row>
    <row r="667" s="2" customFormat="1" spans="1:2">
      <c r="A667" s="137"/>
      <c r="B667" s="137"/>
    </row>
    <row r="668" s="2" customFormat="1" spans="1:2">
      <c r="A668" s="137"/>
      <c r="B668" s="137"/>
    </row>
    <row r="669" s="2" customFormat="1" spans="1:2">
      <c r="A669" s="137"/>
      <c r="B669" s="137"/>
    </row>
    <row r="670" s="2" customFormat="1" spans="1:2">
      <c r="A670" s="137"/>
      <c r="B670" s="137"/>
    </row>
    <row r="671" s="2" customFormat="1" spans="1:2">
      <c r="A671" s="137"/>
      <c r="B671" s="137"/>
    </row>
    <row r="672" s="2" customFormat="1" spans="1:2">
      <c r="A672" s="137"/>
      <c r="B672" s="137"/>
    </row>
    <row r="673" s="2" customFormat="1" spans="1:2">
      <c r="A673" s="137"/>
      <c r="B673" s="137"/>
    </row>
    <row r="674" s="2" customFormat="1" spans="1:2">
      <c r="A674" s="137"/>
      <c r="B674" s="137"/>
    </row>
    <row r="675" s="2" customFormat="1" spans="1:2">
      <c r="A675" s="137"/>
      <c r="B675" s="137"/>
    </row>
    <row r="676" s="2" customFormat="1" spans="1:2">
      <c r="A676" s="137"/>
      <c r="B676" s="137"/>
    </row>
    <row r="677" s="2" customFormat="1" spans="1:2">
      <c r="A677" s="137"/>
      <c r="B677" s="137"/>
    </row>
    <row r="678" s="2" customFormat="1" spans="1:2">
      <c r="A678" s="137"/>
      <c r="B678" s="137"/>
    </row>
    <row r="679" s="2" customFormat="1" spans="1:2">
      <c r="A679" s="137"/>
      <c r="B679" s="137"/>
    </row>
    <row r="680" s="2" customFormat="1" spans="1:2">
      <c r="A680" s="137"/>
      <c r="B680" s="137"/>
    </row>
    <row r="681" s="2" customFormat="1" spans="1:2">
      <c r="A681" s="137"/>
      <c r="B681" s="137"/>
    </row>
    <row r="682" s="2" customFormat="1" spans="1:2">
      <c r="A682" s="137"/>
      <c r="B682" s="137"/>
    </row>
    <row r="683" s="2" customFormat="1" spans="1:2">
      <c r="A683" s="137"/>
      <c r="B683" s="137"/>
    </row>
    <row r="684" s="2" customFormat="1" spans="1:2">
      <c r="A684" s="137"/>
      <c r="B684" s="137"/>
    </row>
    <row r="685" s="2" customFormat="1" spans="1:2">
      <c r="A685" s="137"/>
      <c r="B685" s="137"/>
    </row>
    <row r="686" s="2" customFormat="1" spans="1:2">
      <c r="A686" s="137"/>
      <c r="B686" s="137"/>
    </row>
    <row r="687" s="2" customFormat="1" spans="1:2">
      <c r="A687" s="137"/>
      <c r="B687" s="137"/>
    </row>
    <row r="688" s="2" customFormat="1" spans="1:2">
      <c r="A688" s="137"/>
      <c r="B688" s="137"/>
    </row>
    <row r="689" s="2" customFormat="1" spans="1:2">
      <c r="A689" s="137"/>
      <c r="B689" s="137"/>
    </row>
    <row r="690" s="2" customFormat="1" spans="1:2">
      <c r="A690" s="137"/>
      <c r="B690" s="137"/>
    </row>
    <row r="691" s="2" customFormat="1" spans="1:2">
      <c r="A691" s="137"/>
      <c r="B691" s="137"/>
    </row>
    <row r="692" s="2" customFormat="1" spans="1:2">
      <c r="A692" s="137"/>
      <c r="B692" s="137"/>
    </row>
    <row r="693" s="2" customFormat="1" spans="1:2">
      <c r="A693" s="137"/>
      <c r="B693" s="137"/>
    </row>
    <row r="694" s="2" customFormat="1" spans="1:2">
      <c r="A694" s="137"/>
      <c r="B694" s="137"/>
    </row>
    <row r="695" s="2" customFormat="1" spans="1:2">
      <c r="A695" s="137"/>
      <c r="B695" s="137"/>
    </row>
    <row r="696" s="2" customFormat="1" spans="1:2">
      <c r="A696" s="137"/>
      <c r="B696" s="137"/>
    </row>
    <row r="697" s="2" customFormat="1" spans="1:2">
      <c r="A697" s="137"/>
      <c r="B697" s="137"/>
    </row>
    <row r="698" s="2" customFormat="1" spans="1:2">
      <c r="A698" s="137"/>
      <c r="B698" s="137"/>
    </row>
    <row r="699" s="2" customFormat="1" spans="1:2">
      <c r="A699" s="137"/>
      <c r="B699" s="137"/>
    </row>
    <row r="700" s="2" customFormat="1" spans="1:2">
      <c r="A700" s="137"/>
      <c r="B700" s="137"/>
    </row>
    <row r="701" s="2" customFormat="1" spans="1:2">
      <c r="A701" s="137"/>
      <c r="B701" s="137"/>
    </row>
    <row r="702" s="2" customFormat="1" spans="1:2">
      <c r="A702" s="137"/>
      <c r="B702" s="137"/>
    </row>
    <row r="703" s="2" customFormat="1" spans="1:2">
      <c r="A703" s="137"/>
      <c r="B703" s="137"/>
    </row>
    <row r="704" s="2" customFormat="1" spans="1:2">
      <c r="A704" s="137"/>
      <c r="B704" s="137"/>
    </row>
    <row r="705" s="2" customFormat="1" spans="1:2">
      <c r="A705" s="137"/>
      <c r="B705" s="137"/>
    </row>
    <row r="706" s="2" customFormat="1" spans="1:2">
      <c r="A706" s="137"/>
      <c r="B706" s="137"/>
    </row>
    <row r="707" s="2" customFormat="1" spans="1:2">
      <c r="A707" s="137"/>
      <c r="B707" s="137"/>
    </row>
    <row r="708" s="2" customFormat="1" spans="1:2">
      <c r="A708" s="137"/>
      <c r="B708" s="137"/>
    </row>
    <row r="709" s="2" customFormat="1" spans="1:2">
      <c r="A709" s="137"/>
      <c r="B709" s="137"/>
    </row>
    <row r="710" s="2" customFormat="1" spans="1:2">
      <c r="A710" s="137"/>
      <c r="B710" s="137"/>
    </row>
    <row r="711" s="2" customFormat="1" spans="1:2">
      <c r="A711" s="137"/>
      <c r="B711" s="137"/>
    </row>
    <row r="712" s="2" customFormat="1" spans="1:2">
      <c r="A712" s="137"/>
      <c r="B712" s="137"/>
    </row>
    <row r="713" s="2" customFormat="1" spans="1:2">
      <c r="A713" s="137"/>
      <c r="B713" s="137"/>
    </row>
    <row r="714" s="2" customFormat="1" spans="1:2">
      <c r="A714" s="137"/>
      <c r="B714" s="137"/>
    </row>
    <row r="715" s="2" customFormat="1" spans="1:2">
      <c r="A715" s="137"/>
      <c r="B715" s="137"/>
    </row>
    <row r="716" s="2" customFormat="1" spans="1:2">
      <c r="A716" s="137"/>
      <c r="B716" s="137"/>
    </row>
    <row r="717" s="2" customFormat="1" spans="1:2">
      <c r="A717" s="137"/>
      <c r="B717" s="137"/>
    </row>
    <row r="718" s="2" customFormat="1" spans="1:2">
      <c r="A718" s="137"/>
      <c r="B718" s="137"/>
    </row>
    <row r="719" s="2" customFormat="1" spans="1:2">
      <c r="A719" s="137"/>
      <c r="B719" s="137"/>
    </row>
    <row r="720" s="2" customFormat="1" spans="1:2">
      <c r="A720" s="137"/>
      <c r="B720" s="137"/>
    </row>
    <row r="721" s="2" customFormat="1" spans="1:2">
      <c r="A721" s="137"/>
      <c r="B721" s="137"/>
    </row>
    <row r="722" s="2" customFormat="1" spans="1:2">
      <c r="A722" s="137"/>
      <c r="B722" s="137"/>
    </row>
    <row r="723" s="2" customFormat="1" spans="1:2">
      <c r="A723" s="137"/>
      <c r="B723" s="137"/>
    </row>
    <row r="724" s="2" customFormat="1" spans="1:2">
      <c r="A724" s="137"/>
      <c r="B724" s="137"/>
    </row>
    <row r="725" s="2" customFormat="1" spans="1:2">
      <c r="A725" s="137"/>
      <c r="B725" s="137"/>
    </row>
    <row r="726" s="2" customFormat="1" spans="1:2">
      <c r="A726" s="137"/>
      <c r="B726" s="137"/>
    </row>
    <row r="727" s="2" customFormat="1" spans="1:2">
      <c r="A727" s="137"/>
      <c r="B727" s="137"/>
    </row>
    <row r="728" s="2" customFormat="1" spans="1:2">
      <c r="A728" s="137"/>
      <c r="B728" s="137"/>
    </row>
    <row r="729" s="2" customFormat="1" spans="1:2">
      <c r="A729" s="137"/>
      <c r="B729" s="137"/>
    </row>
    <row r="730" s="2" customFormat="1" spans="1:2">
      <c r="A730" s="137"/>
      <c r="B730" s="137"/>
    </row>
    <row r="731" s="2" customFormat="1" spans="1:2">
      <c r="A731" s="137"/>
      <c r="B731" s="137"/>
    </row>
    <row r="732" s="2" customFormat="1" spans="1:2">
      <c r="A732" s="137"/>
      <c r="B732" s="137"/>
    </row>
    <row r="733" s="2" customFormat="1" spans="1:2">
      <c r="A733" s="137"/>
      <c r="B733" s="137"/>
    </row>
    <row r="734" s="2" customFormat="1" spans="1:2">
      <c r="A734" s="137"/>
      <c r="B734" s="137"/>
    </row>
    <row r="735" s="2" customFormat="1" spans="1:2">
      <c r="A735" s="137"/>
      <c r="B735" s="137"/>
    </row>
    <row r="736" s="2" customFormat="1" spans="1:2">
      <c r="A736" s="137"/>
      <c r="B736" s="137"/>
    </row>
    <row r="737" s="2" customFormat="1" spans="1:2">
      <c r="A737" s="137"/>
      <c r="B737" s="137"/>
    </row>
    <row r="738" s="2" customFormat="1" spans="1:2">
      <c r="A738" s="137"/>
      <c r="B738" s="137"/>
    </row>
    <row r="739" s="2" customFormat="1" spans="1:2">
      <c r="A739" s="137"/>
      <c r="B739" s="137"/>
    </row>
    <row r="740" s="2" customFormat="1" spans="1:2">
      <c r="A740" s="137"/>
      <c r="B740" s="137"/>
    </row>
    <row r="741" s="2" customFormat="1" spans="1:2">
      <c r="A741" s="137"/>
      <c r="B741" s="137"/>
    </row>
    <row r="742" s="2" customFormat="1" spans="1:2">
      <c r="A742" s="137"/>
      <c r="B742" s="137"/>
    </row>
    <row r="743" s="2" customFormat="1" spans="1:2">
      <c r="A743" s="137"/>
      <c r="B743" s="137"/>
    </row>
    <row r="744" s="2" customFormat="1" spans="1:2">
      <c r="A744" s="137"/>
      <c r="B744" s="137"/>
    </row>
    <row r="745" s="2" customFormat="1" spans="1:2">
      <c r="A745" s="137"/>
      <c r="B745" s="137"/>
    </row>
    <row r="746" s="2" customFormat="1" spans="1:2">
      <c r="A746" s="137"/>
      <c r="B746" s="137"/>
    </row>
    <row r="747" s="2" customFormat="1" spans="1:2">
      <c r="A747" s="137"/>
      <c r="B747" s="137"/>
    </row>
    <row r="748" s="2" customFormat="1" spans="1:2">
      <c r="A748" s="137"/>
      <c r="B748" s="137"/>
    </row>
    <row r="749" s="2" customFormat="1" spans="1:2">
      <c r="A749" s="137"/>
      <c r="B749" s="137"/>
    </row>
    <row r="750" s="2" customFormat="1" spans="1:2">
      <c r="A750" s="137"/>
      <c r="B750" s="137"/>
    </row>
    <row r="751" s="2" customFormat="1" spans="1:2">
      <c r="A751" s="137"/>
      <c r="B751" s="137"/>
    </row>
    <row r="752" s="2" customFormat="1" spans="1:2">
      <c r="A752" s="137"/>
      <c r="B752" s="137"/>
    </row>
    <row r="753" s="2" customFormat="1" spans="1:2">
      <c r="A753" s="137"/>
      <c r="B753" s="137"/>
    </row>
    <row r="754" s="2" customFormat="1" spans="1:2">
      <c r="A754" s="137"/>
      <c r="B754" s="137"/>
    </row>
  </sheetData>
  <mergeCells count="2">
    <mergeCell ref="A2:B2"/>
    <mergeCell ref="A8:B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E7" sqref="E7"/>
    </sheetView>
  </sheetViews>
  <sheetFormatPr defaultColWidth="8.875" defaultRowHeight="13.5"/>
  <cols>
    <col min="1" max="1" width="21.625" style="89" customWidth="1"/>
    <col min="2" max="2" width="11.5" style="89" customWidth="1"/>
    <col min="3" max="3" width="7.125" style="89" customWidth="1"/>
    <col min="4" max="4" width="7.25" style="89" customWidth="1"/>
    <col min="5" max="5" width="11" style="89" customWidth="1"/>
    <col min="6" max="7" width="10.125" style="89" customWidth="1"/>
    <col min="8" max="8" width="10.625" style="89" customWidth="1"/>
    <col min="9" max="9" width="13.375" style="89" customWidth="1"/>
    <col min="10" max="10" width="7.5" style="89" customWidth="1"/>
    <col min="11" max="11" width="6.125" style="89" customWidth="1"/>
    <col min="12" max="12" width="6.625" style="90" customWidth="1"/>
    <col min="13" max="13" width="5.875" style="89" customWidth="1"/>
    <col min="14" max="14" width="12.125" style="89" customWidth="1"/>
    <col min="15" max="15" width="8.75" style="89" customWidth="1"/>
    <col min="16" max="16384" width="8.875" style="89"/>
  </cols>
  <sheetData>
    <row r="1" ht="18.75" spans="1:1">
      <c r="A1" s="91" t="s">
        <v>1374</v>
      </c>
    </row>
    <row r="2" ht="52.5" customHeight="1" spans="1:15">
      <c r="A2" s="92" t="s">
        <v>1375</v>
      </c>
      <c r="B2" s="92"/>
      <c r="C2" s="92"/>
      <c r="D2" s="92"/>
      <c r="E2" s="92"/>
      <c r="F2" s="92"/>
      <c r="G2" s="92"/>
      <c r="H2" s="92"/>
      <c r="I2" s="92"/>
      <c r="J2" s="92"/>
      <c r="K2" s="92"/>
      <c r="L2" s="92"/>
      <c r="M2" s="92"/>
      <c r="N2" s="92"/>
      <c r="O2" s="92"/>
    </row>
    <row r="3" ht="22.5" customHeight="1" spans="12:15">
      <c r="L3" s="112"/>
      <c r="M3" s="112"/>
      <c r="N3" s="113" t="s">
        <v>34</v>
      </c>
      <c r="O3" s="113"/>
    </row>
    <row r="4" ht="21.75" customHeight="1" spans="1:15">
      <c r="A4" s="93" t="s">
        <v>1376</v>
      </c>
      <c r="B4" s="94" t="s">
        <v>1377</v>
      </c>
      <c r="C4" s="95" t="s">
        <v>1378</v>
      </c>
      <c r="D4" s="95"/>
      <c r="E4" s="95"/>
      <c r="F4" s="95"/>
      <c r="G4" s="95"/>
      <c r="H4" s="95"/>
      <c r="I4" s="95"/>
      <c r="J4" s="95" t="s">
        <v>1379</v>
      </c>
      <c r="K4" s="95"/>
      <c r="L4" s="95"/>
      <c r="M4" s="95"/>
      <c r="N4" s="94" t="s">
        <v>1380</v>
      </c>
      <c r="O4" s="114" t="s">
        <v>1381</v>
      </c>
    </row>
    <row r="5" ht="57" customHeight="1" spans="1:15">
      <c r="A5" s="96"/>
      <c r="B5" s="97"/>
      <c r="C5" s="98" t="s">
        <v>1382</v>
      </c>
      <c r="D5" s="98" t="s">
        <v>1383</v>
      </c>
      <c r="E5" s="98" t="s">
        <v>1384</v>
      </c>
      <c r="F5" s="98" t="s">
        <v>1385</v>
      </c>
      <c r="G5" s="98" t="s">
        <v>1386</v>
      </c>
      <c r="H5" s="98" t="s">
        <v>1387</v>
      </c>
      <c r="I5" s="115" t="s">
        <v>1260</v>
      </c>
      <c r="J5" s="98" t="s">
        <v>1388</v>
      </c>
      <c r="K5" s="98" t="s">
        <v>1389</v>
      </c>
      <c r="L5" s="98" t="s">
        <v>1390</v>
      </c>
      <c r="M5" s="115" t="s">
        <v>1260</v>
      </c>
      <c r="N5" s="97"/>
      <c r="O5" s="97"/>
    </row>
    <row r="6" ht="24.95" customHeight="1" spans="1:15">
      <c r="A6" s="99" t="s">
        <v>1391</v>
      </c>
      <c r="B6" s="100">
        <v>357127</v>
      </c>
      <c r="C6" s="100"/>
      <c r="D6" s="100"/>
      <c r="E6" s="100">
        <f t="shared" ref="C6:H6" si="0">E7+E15+E19</f>
        <v>57073.07</v>
      </c>
      <c r="F6" s="100">
        <f t="shared" si="0"/>
        <v>12572.87</v>
      </c>
      <c r="G6" s="100">
        <f t="shared" si="0"/>
        <v>49</v>
      </c>
      <c r="H6" s="100">
        <f t="shared" si="0"/>
        <v>12</v>
      </c>
      <c r="I6" s="100">
        <f t="shared" ref="I6:I19" si="1">C6+D6+E6+F6+G6+H6</f>
        <v>69706.94</v>
      </c>
      <c r="J6" s="100"/>
      <c r="K6" s="100"/>
      <c r="L6" s="100"/>
      <c r="M6" s="100"/>
      <c r="N6" s="100">
        <f>N7+N15+N19</f>
        <v>300004.93</v>
      </c>
      <c r="O6" s="116"/>
    </row>
    <row r="7" ht="24.95" customHeight="1" spans="1:15">
      <c r="A7" s="101" t="s">
        <v>1392</v>
      </c>
      <c r="B7" s="102">
        <v>263409</v>
      </c>
      <c r="C7" s="102"/>
      <c r="D7" s="102"/>
      <c r="E7" s="102">
        <f>E8+E11+E14</f>
        <v>45281.55</v>
      </c>
      <c r="F7" s="102">
        <f>F8+F11+F14</f>
        <v>8780</v>
      </c>
      <c r="G7" s="102"/>
      <c r="H7" s="102"/>
      <c r="I7" s="100">
        <f t="shared" si="1"/>
        <v>54061.55</v>
      </c>
      <c r="J7" s="102"/>
      <c r="K7" s="102"/>
      <c r="L7" s="102"/>
      <c r="M7" s="117"/>
      <c r="N7" s="102">
        <f t="shared" ref="N7:N10" si="2">B7-E7+J7+K7</f>
        <v>218127.45</v>
      </c>
      <c r="O7" s="118"/>
    </row>
    <row r="8" ht="24.95" customHeight="1" spans="1:15">
      <c r="A8" s="103" t="s">
        <v>1393</v>
      </c>
      <c r="B8" s="104">
        <v>259468</v>
      </c>
      <c r="C8" s="104"/>
      <c r="D8" s="104"/>
      <c r="E8" s="104">
        <f>E9+E10</f>
        <v>45051.55</v>
      </c>
      <c r="F8" s="104">
        <f>F9+F10</f>
        <v>8760</v>
      </c>
      <c r="G8" s="104"/>
      <c r="H8" s="104"/>
      <c r="I8" s="100">
        <f t="shared" si="1"/>
        <v>53811.55</v>
      </c>
      <c r="J8" s="104"/>
      <c r="K8" s="104"/>
      <c r="L8" s="104"/>
      <c r="M8" s="117"/>
      <c r="N8" s="102">
        <f t="shared" si="2"/>
        <v>214416.45</v>
      </c>
      <c r="O8" s="119"/>
    </row>
    <row r="9" ht="24.95" customHeight="1" spans="1:15">
      <c r="A9" s="105" t="s">
        <v>1394</v>
      </c>
      <c r="B9" s="104">
        <v>128903</v>
      </c>
      <c r="C9" s="104"/>
      <c r="D9" s="104"/>
      <c r="E9" s="104">
        <v>24726.55</v>
      </c>
      <c r="F9" s="104">
        <v>4440</v>
      </c>
      <c r="G9" s="104"/>
      <c r="H9" s="104"/>
      <c r="I9" s="100">
        <f t="shared" si="1"/>
        <v>29166.55</v>
      </c>
      <c r="J9" s="104"/>
      <c r="K9" s="104"/>
      <c r="L9" s="104"/>
      <c r="M9" s="117"/>
      <c r="N9" s="102">
        <f t="shared" si="2"/>
        <v>104176.45</v>
      </c>
      <c r="O9" s="119"/>
    </row>
    <row r="10" ht="24.95" customHeight="1" spans="1:15">
      <c r="A10" s="105" t="s">
        <v>1395</v>
      </c>
      <c r="B10" s="104">
        <v>130565</v>
      </c>
      <c r="C10" s="104"/>
      <c r="D10" s="104"/>
      <c r="E10" s="104">
        <v>20325</v>
      </c>
      <c r="F10" s="104">
        <v>4320</v>
      </c>
      <c r="G10" s="104"/>
      <c r="H10" s="104"/>
      <c r="I10" s="100">
        <f t="shared" si="1"/>
        <v>24645</v>
      </c>
      <c r="J10" s="104"/>
      <c r="K10" s="104"/>
      <c r="L10" s="104"/>
      <c r="M10" s="117"/>
      <c r="N10" s="102">
        <f t="shared" si="2"/>
        <v>110240</v>
      </c>
      <c r="O10" s="119"/>
    </row>
    <row r="11" ht="24.95" customHeight="1" spans="1:15">
      <c r="A11" s="103" t="s">
        <v>1396</v>
      </c>
      <c r="B11" s="104">
        <v>3941</v>
      </c>
      <c r="C11" s="104"/>
      <c r="D11" s="104"/>
      <c r="E11" s="106">
        <v>230</v>
      </c>
      <c r="F11" s="106">
        <v>20</v>
      </c>
      <c r="G11" s="104"/>
      <c r="H11" s="104"/>
      <c r="I11" s="100">
        <f t="shared" si="1"/>
        <v>250</v>
      </c>
      <c r="J11" s="104"/>
      <c r="K11" s="104"/>
      <c r="L11" s="104"/>
      <c r="M11" s="117"/>
      <c r="N11" s="102">
        <f>N12+N13</f>
        <v>3711</v>
      </c>
      <c r="O11" s="119"/>
    </row>
    <row r="12" ht="24.95" customHeight="1" spans="1:15">
      <c r="A12" s="105" t="s">
        <v>1397</v>
      </c>
      <c r="B12" s="104">
        <v>3941</v>
      </c>
      <c r="C12" s="104"/>
      <c r="D12" s="104"/>
      <c r="E12" s="106">
        <v>230</v>
      </c>
      <c r="F12" s="106">
        <v>20</v>
      </c>
      <c r="G12" s="104"/>
      <c r="H12" s="104"/>
      <c r="I12" s="100">
        <f t="shared" si="1"/>
        <v>250</v>
      </c>
      <c r="J12" s="104"/>
      <c r="K12" s="104"/>
      <c r="L12" s="104"/>
      <c r="M12" s="117"/>
      <c r="N12" s="102">
        <f t="shared" ref="N12:N14" si="3">B12-E12+J12+K12</f>
        <v>3711</v>
      </c>
      <c r="O12" s="120"/>
    </row>
    <row r="13" ht="24.95" hidden="1" customHeight="1" spans="1:15">
      <c r="A13" s="105" t="s">
        <v>1398</v>
      </c>
      <c r="B13" s="104">
        <v>0</v>
      </c>
      <c r="C13" s="104"/>
      <c r="D13" s="104"/>
      <c r="E13" s="104"/>
      <c r="F13" s="104"/>
      <c r="G13" s="104"/>
      <c r="H13" s="104"/>
      <c r="I13" s="100">
        <f t="shared" si="1"/>
        <v>0</v>
      </c>
      <c r="J13" s="104"/>
      <c r="K13" s="104"/>
      <c r="L13" s="104"/>
      <c r="M13" s="121"/>
      <c r="N13" s="102">
        <f t="shared" si="3"/>
        <v>0</v>
      </c>
      <c r="O13" s="120"/>
    </row>
    <row r="14" ht="24.95" hidden="1" customHeight="1" spans="1:15">
      <c r="A14" s="103" t="s">
        <v>1399</v>
      </c>
      <c r="B14" s="104">
        <v>0</v>
      </c>
      <c r="C14" s="104"/>
      <c r="D14" s="104"/>
      <c r="E14" s="104"/>
      <c r="F14" s="104"/>
      <c r="G14" s="104"/>
      <c r="H14" s="104"/>
      <c r="I14" s="100">
        <f t="shared" si="1"/>
        <v>0</v>
      </c>
      <c r="J14" s="104"/>
      <c r="K14" s="104"/>
      <c r="L14" s="104"/>
      <c r="M14" s="109"/>
      <c r="N14" s="102">
        <f t="shared" si="3"/>
        <v>0</v>
      </c>
      <c r="O14" s="120"/>
    </row>
    <row r="15" ht="24.95" customHeight="1" spans="1:15">
      <c r="A15" s="107" t="s">
        <v>1400</v>
      </c>
      <c r="B15" s="100">
        <v>93669</v>
      </c>
      <c r="C15" s="100"/>
      <c r="D15" s="100"/>
      <c r="E15" s="100">
        <f>E16+E17+E18</f>
        <v>11791.52</v>
      </c>
      <c r="F15" s="100">
        <f>F16+F17+F18</f>
        <v>3792.87</v>
      </c>
      <c r="G15" s="100"/>
      <c r="H15" s="100"/>
      <c r="I15" s="100">
        <f t="shared" si="1"/>
        <v>15584.39</v>
      </c>
      <c r="J15" s="100"/>
      <c r="K15" s="100"/>
      <c r="L15" s="100"/>
      <c r="M15" s="100"/>
      <c r="N15" s="100">
        <f>N16+N17+N18</f>
        <v>81877.48</v>
      </c>
      <c r="O15" s="122"/>
    </row>
    <row r="16" ht="24.95" customHeight="1" spans="1:15">
      <c r="A16" s="108" t="s">
        <v>1401</v>
      </c>
      <c r="B16" s="104">
        <v>89549</v>
      </c>
      <c r="C16" s="104"/>
      <c r="D16" s="104"/>
      <c r="E16" s="104">
        <v>11081.52</v>
      </c>
      <c r="F16" s="104">
        <v>3744.48</v>
      </c>
      <c r="G16" s="104"/>
      <c r="H16" s="104"/>
      <c r="I16" s="100">
        <f t="shared" si="1"/>
        <v>14826</v>
      </c>
      <c r="J16" s="104"/>
      <c r="K16" s="104"/>
      <c r="L16" s="104"/>
      <c r="M16" s="104"/>
      <c r="N16" s="102">
        <f t="shared" ref="N16:N18" si="4">B16-E16</f>
        <v>78467.48</v>
      </c>
      <c r="O16" s="120"/>
    </row>
    <row r="17" ht="24.95" hidden="1" customHeight="1" spans="1:15">
      <c r="A17" s="108" t="s">
        <v>1402</v>
      </c>
      <c r="B17" s="104">
        <v>0</v>
      </c>
      <c r="C17" s="104"/>
      <c r="D17" s="104"/>
      <c r="E17" s="104"/>
      <c r="F17" s="104"/>
      <c r="G17" s="104"/>
      <c r="H17" s="104"/>
      <c r="I17" s="100">
        <f t="shared" si="1"/>
        <v>0</v>
      </c>
      <c r="J17" s="104"/>
      <c r="K17" s="104"/>
      <c r="L17" s="104"/>
      <c r="M17" s="104"/>
      <c r="N17" s="102">
        <f t="shared" si="4"/>
        <v>0</v>
      </c>
      <c r="O17" s="120"/>
    </row>
    <row r="18" ht="24.95" customHeight="1" spans="1:15">
      <c r="A18" s="108" t="s">
        <v>1403</v>
      </c>
      <c r="B18" s="109">
        <v>4120</v>
      </c>
      <c r="C18" s="110"/>
      <c r="D18" s="104"/>
      <c r="E18" s="104">
        <v>710</v>
      </c>
      <c r="F18" s="104">
        <v>48.39</v>
      </c>
      <c r="G18" s="104"/>
      <c r="H18" s="104"/>
      <c r="I18" s="100">
        <f t="shared" si="1"/>
        <v>758.39</v>
      </c>
      <c r="J18" s="104"/>
      <c r="K18" s="104"/>
      <c r="L18" s="104"/>
      <c r="M18" s="104"/>
      <c r="N18" s="102">
        <f t="shared" si="4"/>
        <v>3410</v>
      </c>
      <c r="O18" s="120"/>
    </row>
    <row r="19" s="88" customFormat="1" ht="21.95" customHeight="1" spans="1:15">
      <c r="A19" s="111" t="s">
        <v>1404</v>
      </c>
      <c r="B19" s="102">
        <v>49</v>
      </c>
      <c r="C19" s="102"/>
      <c r="D19" s="102"/>
      <c r="E19" s="102">
        <v>0</v>
      </c>
      <c r="F19" s="102"/>
      <c r="G19" s="102">
        <v>49</v>
      </c>
      <c r="H19" s="102">
        <v>12</v>
      </c>
      <c r="I19" s="100">
        <f t="shared" si="1"/>
        <v>61</v>
      </c>
      <c r="J19" s="102"/>
      <c r="K19" s="102"/>
      <c r="L19" s="102"/>
      <c r="M19" s="102"/>
      <c r="N19" s="102">
        <f>B19-G19</f>
        <v>0</v>
      </c>
      <c r="O19" s="123"/>
    </row>
    <row r="22" spans="12:12">
      <c r="L22" s="124"/>
    </row>
  </sheetData>
  <mergeCells count="9">
    <mergeCell ref="A2:O2"/>
    <mergeCell ref="L3:M3"/>
    <mergeCell ref="N3:O3"/>
    <mergeCell ref="C4:I4"/>
    <mergeCell ref="J4:M4"/>
    <mergeCell ref="A4:A5"/>
    <mergeCell ref="B4:B5"/>
    <mergeCell ref="N4:N5"/>
    <mergeCell ref="O4:O5"/>
  </mergeCells>
  <printOptions horizontalCentered="1"/>
  <pageMargins left="0.161111111111111" right="0.161111111111111" top="0.629861111111111" bottom="1" header="0.5" footer="0.5"/>
  <pageSetup paperSize="9" scale="90" fitToWidth="0" orientation="landscape"/>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E7" sqref="E7"/>
    </sheetView>
  </sheetViews>
  <sheetFormatPr defaultColWidth="8.88333333333333" defaultRowHeight="13.5" outlineLevelCol="2"/>
  <cols>
    <col min="1" max="1" width="35.5416666666667" style="3" customWidth="1"/>
    <col min="2" max="2" width="54.8833333333333" style="3" customWidth="1"/>
    <col min="3" max="16384" width="8.88333333333333" style="3"/>
  </cols>
  <sheetData>
    <row r="1" s="3" customFormat="1" ht="22" customHeight="1" spans="1:1">
      <c r="A1" s="76" t="s">
        <v>1405</v>
      </c>
    </row>
    <row r="2" s="3" customFormat="1" ht="22.5" spans="1:3">
      <c r="A2" s="87" t="s">
        <v>1406</v>
      </c>
      <c r="B2" s="87"/>
      <c r="C2" s="87"/>
    </row>
    <row r="3" s="3" customFormat="1" spans="1:3">
      <c r="A3" s="79" t="s">
        <v>34</v>
      </c>
      <c r="B3" s="79"/>
      <c r="C3" s="80"/>
    </row>
    <row r="4" s="3" customFormat="1" ht="21" customHeight="1" spans="1:2">
      <c r="A4" s="81" t="s">
        <v>72</v>
      </c>
      <c r="B4" s="81" t="s">
        <v>1407</v>
      </c>
    </row>
    <row r="5" s="3" customFormat="1" ht="30" customHeight="1" spans="1:2">
      <c r="A5" s="82" t="s">
        <v>1408</v>
      </c>
      <c r="B5" s="83">
        <v>142917</v>
      </c>
    </row>
    <row r="6" s="3" customFormat="1" ht="30" customHeight="1" spans="1:2">
      <c r="A6" s="84" t="s">
        <v>1409</v>
      </c>
      <c r="B6" s="83">
        <v>141410.21</v>
      </c>
    </row>
    <row r="7" s="3" customFormat="1" ht="30" customHeight="1" spans="1:2">
      <c r="A7" s="82" t="s">
        <v>1410</v>
      </c>
      <c r="B7" s="85">
        <v>35051</v>
      </c>
    </row>
    <row r="8" s="3" customFormat="1" ht="30" customHeight="1" spans="1:2">
      <c r="A8" s="82" t="s">
        <v>1411</v>
      </c>
      <c r="B8" s="86">
        <v>24726.55</v>
      </c>
    </row>
    <row r="9" s="3" customFormat="1" ht="30" customHeight="1" spans="1:2">
      <c r="A9" s="82" t="s">
        <v>1412</v>
      </c>
      <c r="B9" s="85">
        <v>4140.85</v>
      </c>
    </row>
  </sheetData>
  <mergeCells count="2">
    <mergeCell ref="A2:C2"/>
    <mergeCell ref="A3:B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selection activeCell="A1" sqref="A1:H1"/>
    </sheetView>
  </sheetViews>
  <sheetFormatPr defaultColWidth="9" defaultRowHeight="13.5" outlineLevelCol="7"/>
  <cols>
    <col min="1" max="1" width="41.6666666666667" style="196" customWidth="1"/>
    <col min="2" max="2" width="12.725" style="196" customWidth="1"/>
    <col min="3" max="3" width="10.925" style="196" customWidth="1"/>
    <col min="4" max="4" width="13.8166666666667" style="196" customWidth="1"/>
    <col min="5" max="5" width="22.875" style="196" customWidth="1"/>
    <col min="6" max="6" width="8.625" style="196" customWidth="1"/>
    <col min="7" max="8" width="9.625" style="196" customWidth="1"/>
    <col min="9" max="16384" width="9" style="196"/>
  </cols>
  <sheetData>
    <row r="1" ht="18.75" spans="1:8">
      <c r="A1" s="197" t="s">
        <v>32</v>
      </c>
      <c r="B1" s="197"/>
      <c r="C1" s="197"/>
      <c r="D1" s="197"/>
      <c r="E1" s="197"/>
      <c r="F1" s="197"/>
      <c r="G1" s="197"/>
      <c r="H1" s="197"/>
    </row>
    <row r="2" ht="21" spans="1:8">
      <c r="A2" s="401" t="s">
        <v>33</v>
      </c>
      <c r="B2" s="401"/>
      <c r="C2" s="401"/>
      <c r="D2" s="401"/>
      <c r="E2" s="401"/>
      <c r="F2" s="401"/>
      <c r="G2" s="401"/>
      <c r="H2" s="401"/>
    </row>
    <row r="3" ht="15" spans="1:8">
      <c r="A3" s="402"/>
      <c r="B3" s="403"/>
      <c r="C3" s="403"/>
      <c r="D3" s="403"/>
      <c r="E3" s="404"/>
      <c r="F3" s="405" t="s">
        <v>34</v>
      </c>
      <c r="G3" s="405"/>
      <c r="H3" s="405"/>
    </row>
    <row r="4" ht="21" customHeight="1" spans="1:8">
      <c r="A4" s="406" t="s">
        <v>35</v>
      </c>
      <c r="B4" s="407"/>
      <c r="C4" s="407"/>
      <c r="D4" s="408"/>
      <c r="E4" s="409" t="s">
        <v>36</v>
      </c>
      <c r="F4" s="409"/>
      <c r="G4" s="409"/>
      <c r="H4" s="409"/>
    </row>
    <row r="5" ht="24" spans="1:8">
      <c r="A5" s="410" t="s">
        <v>37</v>
      </c>
      <c r="B5" s="411" t="s">
        <v>38</v>
      </c>
      <c r="C5" s="412" t="s">
        <v>39</v>
      </c>
      <c r="D5" s="412" t="s">
        <v>40</v>
      </c>
      <c r="E5" s="410" t="s">
        <v>41</v>
      </c>
      <c r="F5" s="411" t="s">
        <v>38</v>
      </c>
      <c r="G5" s="412" t="s">
        <v>39</v>
      </c>
      <c r="H5" s="412" t="s">
        <v>40</v>
      </c>
    </row>
    <row r="6" ht="14.25" spans="1:8">
      <c r="A6" s="413" t="s">
        <v>42</v>
      </c>
      <c r="B6" s="414">
        <f>SUM(B7:B8)</f>
        <v>44416</v>
      </c>
      <c r="C6" s="414">
        <f>SUM(C7:C8)</f>
        <v>47969</v>
      </c>
      <c r="D6" s="415">
        <f>C6-B6</f>
        <v>3553</v>
      </c>
      <c r="E6" s="416" t="s">
        <v>43</v>
      </c>
      <c r="F6" s="417">
        <v>272509</v>
      </c>
      <c r="G6" s="417">
        <v>278956</v>
      </c>
      <c r="H6" s="417">
        <f>G6-F6</f>
        <v>6447</v>
      </c>
    </row>
    <row r="7" ht="15" spans="1:8">
      <c r="A7" s="418" t="s">
        <v>44</v>
      </c>
      <c r="B7" s="419">
        <v>31650</v>
      </c>
      <c r="C7" s="420">
        <v>34182</v>
      </c>
      <c r="D7" s="420">
        <f>C7-B7</f>
        <v>2532</v>
      </c>
      <c r="E7" s="421"/>
      <c r="F7" s="422"/>
      <c r="G7" s="422"/>
      <c r="H7" s="422"/>
    </row>
    <row r="8" ht="15" spans="1:8">
      <c r="A8" s="418" t="s">
        <v>45</v>
      </c>
      <c r="B8" s="419">
        <v>12766</v>
      </c>
      <c r="C8" s="420">
        <v>13787</v>
      </c>
      <c r="D8" s="420">
        <f>C8-B8</f>
        <v>1021</v>
      </c>
      <c r="E8" s="423"/>
      <c r="F8" s="422"/>
      <c r="G8" s="422"/>
      <c r="H8" s="422"/>
    </row>
    <row r="9" ht="14.25" spans="1:8">
      <c r="A9" s="413" t="s">
        <v>46</v>
      </c>
      <c r="B9" s="415">
        <v>212680</v>
      </c>
      <c r="C9" s="415">
        <f>C10+C11+C22</f>
        <v>224446</v>
      </c>
      <c r="D9" s="415">
        <f>C9-B9</f>
        <v>11766</v>
      </c>
      <c r="E9" s="416" t="s">
        <v>47</v>
      </c>
      <c r="F9" s="417">
        <v>3500</v>
      </c>
      <c r="G9" s="417">
        <v>3500</v>
      </c>
      <c r="H9" s="417">
        <f>G9-F9</f>
        <v>0</v>
      </c>
    </row>
    <row r="10" ht="15" spans="1:8">
      <c r="A10" s="413" t="s">
        <v>48</v>
      </c>
      <c r="B10" s="415">
        <v>4511</v>
      </c>
      <c r="C10" s="415">
        <v>4511</v>
      </c>
      <c r="D10" s="415">
        <f>C10-B10</f>
        <v>0</v>
      </c>
      <c r="E10" s="424"/>
      <c r="F10" s="422"/>
      <c r="G10" s="422"/>
      <c r="H10" s="422"/>
    </row>
    <row r="11" ht="15" spans="1:8">
      <c r="A11" s="425" t="s">
        <v>49</v>
      </c>
      <c r="B11" s="415">
        <v>174871</v>
      </c>
      <c r="C11" s="415">
        <f>C12+C21</f>
        <v>185767</v>
      </c>
      <c r="D11" s="415">
        <f t="shared" ref="D11:D29" si="0">C11-B11</f>
        <v>10896</v>
      </c>
      <c r="E11" s="424"/>
      <c r="F11" s="422"/>
      <c r="G11" s="422"/>
      <c r="H11" s="422"/>
    </row>
    <row r="12" ht="15" spans="1:8">
      <c r="A12" s="426" t="s">
        <v>50</v>
      </c>
      <c r="B12" s="420">
        <v>86953</v>
      </c>
      <c r="C12" s="420">
        <f>SUM(C13:C20)</f>
        <v>92814</v>
      </c>
      <c r="D12" s="415">
        <f t="shared" si="0"/>
        <v>5861</v>
      </c>
      <c r="E12" s="424"/>
      <c r="F12" s="422"/>
      <c r="G12" s="422"/>
      <c r="H12" s="422"/>
    </row>
    <row r="13" ht="15" spans="1:8">
      <c r="A13" s="426" t="s">
        <v>51</v>
      </c>
      <c r="B13" s="427">
        <v>37497</v>
      </c>
      <c r="C13" s="428">
        <v>40271</v>
      </c>
      <c r="D13" s="420">
        <f t="shared" si="0"/>
        <v>2774</v>
      </c>
      <c r="E13" s="424"/>
      <c r="F13" s="422"/>
      <c r="G13" s="422"/>
      <c r="H13" s="422"/>
    </row>
    <row r="14" ht="15" spans="1:8">
      <c r="A14" s="426" t="s">
        <v>52</v>
      </c>
      <c r="B14" s="429">
        <v>7744</v>
      </c>
      <c r="C14" s="428">
        <v>8817</v>
      </c>
      <c r="D14" s="420">
        <f t="shared" si="0"/>
        <v>1073</v>
      </c>
      <c r="E14" s="424"/>
      <c r="F14" s="422"/>
      <c r="G14" s="422"/>
      <c r="H14" s="422"/>
    </row>
    <row r="15" ht="15" spans="1:8">
      <c r="A15" s="426" t="s">
        <v>53</v>
      </c>
      <c r="B15" s="429">
        <v>8517</v>
      </c>
      <c r="C15" s="428">
        <v>8517</v>
      </c>
      <c r="D15" s="420">
        <f t="shared" si="0"/>
        <v>0</v>
      </c>
      <c r="E15" s="424"/>
      <c r="F15" s="422"/>
      <c r="G15" s="422"/>
      <c r="H15" s="422"/>
    </row>
    <row r="16" ht="15" spans="1:8">
      <c r="A16" s="426" t="s">
        <v>54</v>
      </c>
      <c r="B16" s="429">
        <v>180</v>
      </c>
      <c r="C16" s="428">
        <v>180</v>
      </c>
      <c r="D16" s="420">
        <f t="shared" si="0"/>
        <v>0</v>
      </c>
      <c r="E16" s="421"/>
      <c r="F16" s="422"/>
      <c r="G16" s="422"/>
      <c r="H16" s="417"/>
    </row>
    <row r="17" ht="15" spans="1:8">
      <c r="A17" s="426" t="s">
        <v>55</v>
      </c>
      <c r="B17" s="420">
        <v>13561</v>
      </c>
      <c r="C17" s="428">
        <v>14307</v>
      </c>
      <c r="D17" s="420">
        <f t="shared" si="0"/>
        <v>746</v>
      </c>
      <c r="E17" s="421"/>
      <c r="F17" s="422"/>
      <c r="G17" s="422"/>
      <c r="H17" s="417"/>
    </row>
    <row r="18" ht="15" spans="1:8">
      <c r="A18" s="426" t="s">
        <v>56</v>
      </c>
      <c r="B18" s="420">
        <v>12152</v>
      </c>
      <c r="C18" s="428">
        <v>13020</v>
      </c>
      <c r="D18" s="420">
        <f t="shared" si="0"/>
        <v>868</v>
      </c>
      <c r="E18" s="430"/>
      <c r="F18" s="422"/>
      <c r="G18" s="422"/>
      <c r="H18" s="417"/>
    </row>
    <row r="19" ht="15" spans="1:8">
      <c r="A19" s="426" t="s">
        <v>57</v>
      </c>
      <c r="B19" s="420">
        <v>38</v>
      </c>
      <c r="C19" s="420">
        <v>38</v>
      </c>
      <c r="D19" s="420">
        <f t="shared" si="0"/>
        <v>0</v>
      </c>
      <c r="E19" s="431"/>
      <c r="F19" s="422"/>
      <c r="G19" s="422"/>
      <c r="H19" s="417"/>
    </row>
    <row r="20" ht="15" spans="1:8">
      <c r="A20" s="426" t="s">
        <v>58</v>
      </c>
      <c r="B20" s="420">
        <v>7264</v>
      </c>
      <c r="C20" s="428">
        <v>7664</v>
      </c>
      <c r="D20" s="420">
        <f t="shared" si="0"/>
        <v>400</v>
      </c>
      <c r="E20" s="431"/>
      <c r="F20" s="422"/>
      <c r="G20" s="422"/>
      <c r="H20" s="417"/>
    </row>
    <row r="21" ht="15" spans="1:8">
      <c r="A21" s="426" t="s">
        <v>59</v>
      </c>
      <c r="B21" s="420">
        <v>87918</v>
      </c>
      <c r="C21" s="430">
        <v>92953</v>
      </c>
      <c r="D21" s="415">
        <f t="shared" si="0"/>
        <v>5035</v>
      </c>
      <c r="E21" s="431"/>
      <c r="F21" s="422"/>
      <c r="G21" s="422"/>
      <c r="H21" s="417"/>
    </row>
    <row r="22" ht="14.25" spans="1:8">
      <c r="A22" s="413" t="s">
        <v>60</v>
      </c>
      <c r="B22" s="432">
        <v>33298</v>
      </c>
      <c r="C22" s="432">
        <v>34168</v>
      </c>
      <c r="D22" s="415">
        <f t="shared" si="0"/>
        <v>870</v>
      </c>
      <c r="E22" s="433"/>
      <c r="F22" s="417"/>
      <c r="G22" s="417"/>
      <c r="H22" s="417"/>
    </row>
    <row r="23" ht="20.1" customHeight="1" spans="1:8">
      <c r="A23" s="413" t="s">
        <v>61</v>
      </c>
      <c r="B23" s="415">
        <v>0</v>
      </c>
      <c r="C23" s="415">
        <v>0</v>
      </c>
      <c r="D23" s="415">
        <f t="shared" si="0"/>
        <v>0</v>
      </c>
      <c r="E23" s="416" t="s">
        <v>62</v>
      </c>
      <c r="F23" s="434">
        <v>17640</v>
      </c>
      <c r="G23" s="434">
        <v>12022</v>
      </c>
      <c r="H23" s="417">
        <f>G23-F23</f>
        <v>-5618</v>
      </c>
    </row>
    <row r="24" ht="23.25" customHeight="1" spans="1:8">
      <c r="A24" s="413" t="s">
        <v>63</v>
      </c>
      <c r="B24" s="415">
        <v>35525</v>
      </c>
      <c r="C24" s="415">
        <f>SUM(C25:C26)</f>
        <v>21713</v>
      </c>
      <c r="D24" s="415">
        <f t="shared" si="0"/>
        <v>-13812</v>
      </c>
      <c r="E24" s="414"/>
      <c r="F24" s="417"/>
      <c r="G24" s="417"/>
      <c r="H24" s="417"/>
    </row>
    <row r="25" ht="23.1" customHeight="1" spans="1:8">
      <c r="A25" s="418" t="s">
        <v>64</v>
      </c>
      <c r="B25" s="420">
        <v>32525</v>
      </c>
      <c r="C25" s="420">
        <v>15713</v>
      </c>
      <c r="D25" s="420">
        <f t="shared" si="0"/>
        <v>-16812</v>
      </c>
      <c r="E25" s="414"/>
      <c r="F25" s="417"/>
      <c r="G25" s="417"/>
      <c r="H25" s="417"/>
    </row>
    <row r="26" ht="15" spans="1:8">
      <c r="A26" s="418" t="s">
        <v>65</v>
      </c>
      <c r="B26" s="420">
        <v>3000</v>
      </c>
      <c r="C26" s="420">
        <v>6000</v>
      </c>
      <c r="D26" s="420">
        <f t="shared" si="0"/>
        <v>3000</v>
      </c>
      <c r="E26" s="414"/>
      <c r="F26" s="417"/>
      <c r="G26" s="417"/>
      <c r="H26" s="417"/>
    </row>
    <row r="27" ht="29.25" customHeight="1" spans="1:8">
      <c r="A27" s="413" t="s">
        <v>66</v>
      </c>
      <c r="B27" s="415">
        <v>1028</v>
      </c>
      <c r="C27" s="415">
        <v>350</v>
      </c>
      <c r="D27" s="415">
        <f t="shared" si="0"/>
        <v>-678</v>
      </c>
      <c r="E27" s="435" t="s">
        <v>67</v>
      </c>
      <c r="F27" s="414"/>
      <c r="G27" s="414"/>
      <c r="H27" s="417"/>
    </row>
    <row r="28" ht="30" customHeight="1" spans="1:8">
      <c r="A28" s="436" t="s">
        <v>68</v>
      </c>
      <c r="B28" s="415">
        <f>B6+B9+B23+B24+B27</f>
        <v>293649</v>
      </c>
      <c r="C28" s="415">
        <f>C6+C9+C23+C24+C27</f>
        <v>294478</v>
      </c>
      <c r="D28" s="415">
        <f t="shared" si="0"/>
        <v>829</v>
      </c>
      <c r="E28" s="437" t="s">
        <v>69</v>
      </c>
      <c r="F28" s="414">
        <f>F6+F23+F27+F9</f>
        <v>293649</v>
      </c>
      <c r="G28" s="414">
        <f>G6+G23+G27+G9</f>
        <v>294478</v>
      </c>
      <c r="H28" s="417">
        <f>G28-F28</f>
        <v>829</v>
      </c>
    </row>
  </sheetData>
  <mergeCells count="6">
    <mergeCell ref="A1:H1"/>
    <mergeCell ref="A2:H2"/>
    <mergeCell ref="B3:C3"/>
    <mergeCell ref="F3:H3"/>
    <mergeCell ref="A4:D4"/>
    <mergeCell ref="E4:H4"/>
  </mergeCells>
  <printOptions horizontalCentered="1"/>
  <pageMargins left="0.109722222222222" right="0.109722222222222" top="0.751388888888889" bottom="0.751388888888889" header="0.298611111111111" footer="0.298611111111111"/>
  <pageSetup paperSize="9" scale="98" fitToWidth="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E7" sqref="E7"/>
    </sheetView>
  </sheetViews>
  <sheetFormatPr defaultColWidth="8.88333333333333" defaultRowHeight="13.5" outlineLevelCol="2"/>
  <cols>
    <col min="1" max="1" width="35.5416666666667" style="3" customWidth="1"/>
    <col min="2" max="2" width="54.8833333333333" style="3" customWidth="1"/>
    <col min="3" max="16384" width="8.88333333333333" style="3"/>
  </cols>
  <sheetData>
    <row r="1" s="3" customFormat="1" spans="1:1">
      <c r="A1" s="76" t="s">
        <v>1413</v>
      </c>
    </row>
    <row r="2" s="3" customFormat="1" ht="22.5" spans="1:3">
      <c r="A2" s="77" t="s">
        <v>1414</v>
      </c>
      <c r="B2" s="77"/>
      <c r="C2" s="78"/>
    </row>
    <row r="3" s="3" customFormat="1" spans="1:3">
      <c r="A3" s="79" t="s">
        <v>34</v>
      </c>
      <c r="B3" s="79"/>
      <c r="C3" s="80"/>
    </row>
    <row r="4" s="3" customFormat="1" ht="21" customHeight="1" spans="1:2">
      <c r="A4" s="81" t="s">
        <v>72</v>
      </c>
      <c r="B4" s="81" t="s">
        <v>1415</v>
      </c>
    </row>
    <row r="5" s="3" customFormat="1" ht="25" customHeight="1" spans="1:2">
      <c r="A5" s="82" t="s">
        <v>1408</v>
      </c>
      <c r="B5" s="83">
        <v>184965</v>
      </c>
    </row>
    <row r="6" s="3" customFormat="1" ht="25" customHeight="1" spans="1:2">
      <c r="A6" s="84" t="s">
        <v>1409</v>
      </c>
      <c r="B6" s="83">
        <v>184965</v>
      </c>
    </row>
    <row r="7" s="3" customFormat="1" ht="25" customHeight="1" spans="1:2">
      <c r="A7" s="82" t="s">
        <v>1410</v>
      </c>
      <c r="B7" s="85">
        <v>29400</v>
      </c>
    </row>
    <row r="8" s="3" customFormat="1" ht="25" customHeight="1" spans="1:2">
      <c r="A8" s="82" t="s">
        <v>1411</v>
      </c>
      <c r="B8" s="86">
        <v>20325</v>
      </c>
    </row>
    <row r="9" s="3" customFormat="1" ht="25" customHeight="1" spans="1:2">
      <c r="A9" s="82" t="s">
        <v>1412</v>
      </c>
      <c r="B9" s="85">
        <v>4320</v>
      </c>
    </row>
  </sheetData>
  <mergeCells count="2">
    <mergeCell ref="A2:B2"/>
    <mergeCell ref="A3:B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2"/>
  <sheetViews>
    <sheetView workbookViewId="0">
      <selection activeCell="A2" sqref="A2:G2"/>
    </sheetView>
  </sheetViews>
  <sheetFormatPr defaultColWidth="9" defaultRowHeight="13.5"/>
  <cols>
    <col min="1" max="1" width="33.975" style="47" customWidth="1"/>
    <col min="2" max="2" width="18.925" style="47" customWidth="1"/>
    <col min="3" max="3" width="17.7666666666667" style="47" customWidth="1"/>
    <col min="4" max="4" width="15.625" style="47" customWidth="1"/>
    <col min="5" max="5" width="17.35" style="47" customWidth="1"/>
    <col min="6" max="6" width="18.3583333333333" style="47" customWidth="1"/>
    <col min="7" max="7" width="15.625" style="47" customWidth="1"/>
    <col min="8" max="16382" width="9" style="47"/>
    <col min="16383" max="16384" width="9" style="45"/>
  </cols>
  <sheetData>
    <row r="1" ht="18.75" spans="1:1">
      <c r="A1" s="14" t="s">
        <v>1416</v>
      </c>
    </row>
    <row r="2" s="45" customFormat="1" ht="33" customHeight="1" spans="1:28">
      <c r="A2" s="48" t="s">
        <v>1417</v>
      </c>
      <c r="B2" s="48"/>
      <c r="C2" s="49"/>
      <c r="D2" s="49"/>
      <c r="E2" s="50"/>
      <c r="F2" s="50"/>
      <c r="G2" s="49"/>
      <c r="H2" s="47"/>
      <c r="I2" s="47"/>
      <c r="J2" s="47"/>
      <c r="K2" s="47"/>
      <c r="L2" s="47"/>
      <c r="M2" s="47"/>
      <c r="N2" s="47"/>
      <c r="O2" s="47"/>
      <c r="P2" s="47"/>
      <c r="Q2" s="47"/>
      <c r="R2" s="47"/>
      <c r="S2" s="47"/>
      <c r="T2" s="47"/>
      <c r="U2" s="47"/>
      <c r="V2" s="47"/>
      <c r="W2" s="47"/>
      <c r="X2" s="47"/>
      <c r="Y2" s="47"/>
      <c r="Z2" s="47"/>
      <c r="AA2" s="47"/>
      <c r="AB2" s="47"/>
    </row>
    <row r="3" s="45" customFormat="1" ht="19.5" customHeight="1" spans="1:28">
      <c r="A3" s="51"/>
      <c r="B3" s="52"/>
      <c r="C3" s="52"/>
      <c r="D3" s="52"/>
      <c r="E3" s="53"/>
      <c r="F3" s="53"/>
      <c r="G3" s="52" t="s">
        <v>34</v>
      </c>
      <c r="H3" s="47"/>
      <c r="I3" s="47"/>
      <c r="J3" s="47"/>
      <c r="K3" s="47"/>
      <c r="L3" s="47"/>
      <c r="M3" s="47"/>
      <c r="N3" s="47"/>
      <c r="O3" s="47"/>
      <c r="P3" s="47"/>
      <c r="Q3" s="47"/>
      <c r="R3" s="47"/>
      <c r="S3" s="47"/>
      <c r="T3" s="47"/>
      <c r="U3" s="47"/>
      <c r="V3" s="47"/>
      <c r="W3" s="47"/>
      <c r="X3" s="47"/>
      <c r="Y3" s="47"/>
      <c r="Z3" s="47"/>
      <c r="AA3" s="47"/>
      <c r="AB3" s="47"/>
    </row>
    <row r="4" s="45" customFormat="1" ht="30.95" customHeight="1" spans="1:28">
      <c r="A4" s="54" t="s">
        <v>1418</v>
      </c>
      <c r="B4" s="55" t="s">
        <v>1233</v>
      </c>
      <c r="C4" s="55"/>
      <c r="D4" s="56" t="s">
        <v>1419</v>
      </c>
      <c r="E4" s="57"/>
      <c r="F4" s="58" t="s">
        <v>1420</v>
      </c>
      <c r="G4" s="59"/>
      <c r="H4" s="47"/>
      <c r="I4" s="47"/>
      <c r="J4" s="47"/>
      <c r="K4" s="47"/>
      <c r="L4" s="47"/>
      <c r="M4" s="47"/>
      <c r="N4" s="47"/>
      <c r="O4" s="47"/>
      <c r="P4" s="47"/>
      <c r="Q4" s="47"/>
      <c r="R4" s="47"/>
      <c r="S4" s="47"/>
      <c r="T4" s="47"/>
      <c r="U4" s="47"/>
      <c r="V4" s="47"/>
      <c r="W4" s="47"/>
      <c r="X4" s="47"/>
      <c r="Y4" s="47"/>
      <c r="Z4" s="47"/>
      <c r="AA4" s="47"/>
      <c r="AB4" s="47"/>
    </row>
    <row r="5" customFormat="1" ht="33" customHeight="1" spans="1:7">
      <c r="A5" s="60"/>
      <c r="B5" s="55" t="s">
        <v>38</v>
      </c>
      <c r="C5" s="55" t="s">
        <v>1129</v>
      </c>
      <c r="D5" s="55" t="s">
        <v>38</v>
      </c>
      <c r="E5" s="55" t="s">
        <v>1129</v>
      </c>
      <c r="F5" s="55" t="s">
        <v>38</v>
      </c>
      <c r="G5" s="55" t="s">
        <v>1129</v>
      </c>
    </row>
    <row r="6" s="46" customFormat="1" ht="23.25" customHeight="1" spans="1:7">
      <c r="A6" s="61" t="s">
        <v>1421</v>
      </c>
      <c r="B6" s="62">
        <f>SUM(B7:B14)</f>
        <v>28411.6</v>
      </c>
      <c r="C6" s="62">
        <f>E6+G6</f>
        <v>31641</v>
      </c>
      <c r="D6" s="62">
        <f>SUM(D7:D14)</f>
        <v>7265.5</v>
      </c>
      <c r="E6" s="62">
        <f>SUM(E7:E14)</f>
        <v>7483</v>
      </c>
      <c r="F6" s="62">
        <f>SUM(F7:F14)</f>
        <v>20710</v>
      </c>
      <c r="G6" s="62">
        <f>SUM(G7:G14)</f>
        <v>24158</v>
      </c>
    </row>
    <row r="7" s="45" customFormat="1" ht="23.25" customHeight="1" spans="1:28">
      <c r="A7" s="63" t="s">
        <v>1422</v>
      </c>
      <c r="B7" s="64">
        <v>12135.1</v>
      </c>
      <c r="C7" s="62">
        <f t="shared" ref="C7:C22" si="0">E7+G7</f>
        <v>12441</v>
      </c>
      <c r="D7" s="65">
        <v>1420</v>
      </c>
      <c r="E7" s="65">
        <v>1893</v>
      </c>
      <c r="F7" s="66">
        <v>10300</v>
      </c>
      <c r="G7" s="66">
        <v>10548</v>
      </c>
      <c r="H7" s="47"/>
      <c r="I7" s="47"/>
      <c r="J7" s="47"/>
      <c r="K7" s="47"/>
      <c r="L7" s="47"/>
      <c r="M7" s="47"/>
      <c r="N7" s="47"/>
      <c r="O7" s="47"/>
      <c r="P7" s="47"/>
      <c r="Q7" s="47"/>
      <c r="R7" s="47"/>
      <c r="S7" s="47"/>
      <c r="T7" s="47"/>
      <c r="U7" s="47"/>
      <c r="V7" s="47"/>
      <c r="W7" s="47"/>
      <c r="X7" s="47"/>
      <c r="Y7" s="47"/>
      <c r="Z7" s="47"/>
      <c r="AA7" s="47"/>
      <c r="AB7" s="47"/>
    </row>
    <row r="8" s="45" customFormat="1" ht="23.25" customHeight="1" spans="1:28">
      <c r="A8" s="63" t="s">
        <v>1423</v>
      </c>
      <c r="B8" s="64">
        <v>15610</v>
      </c>
      <c r="C8" s="62">
        <f t="shared" si="0"/>
        <v>18542</v>
      </c>
      <c r="D8" s="65">
        <v>5810</v>
      </c>
      <c r="E8" s="65">
        <v>5542</v>
      </c>
      <c r="F8" s="66">
        <v>9800</v>
      </c>
      <c r="G8" s="66">
        <v>13000</v>
      </c>
      <c r="H8" s="47"/>
      <c r="I8" s="47"/>
      <c r="J8" s="47"/>
      <c r="K8" s="47"/>
      <c r="L8" s="47"/>
      <c r="M8" s="47"/>
      <c r="N8" s="47"/>
      <c r="O8" s="47"/>
      <c r="P8" s="47"/>
      <c r="Q8" s="47"/>
      <c r="R8" s="47"/>
      <c r="S8" s="47"/>
      <c r="T8" s="47"/>
      <c r="U8" s="47"/>
      <c r="V8" s="47"/>
      <c r="W8" s="47"/>
      <c r="X8" s="47"/>
      <c r="Y8" s="47"/>
      <c r="Z8" s="47"/>
      <c r="AA8" s="47"/>
      <c r="AB8" s="47"/>
    </row>
    <row r="9" s="45" customFormat="1" ht="23.25" customHeight="1" spans="1:28">
      <c r="A9" s="67" t="s">
        <v>1424</v>
      </c>
      <c r="B9" s="64">
        <v>53</v>
      </c>
      <c r="C9" s="62">
        <f t="shared" si="0"/>
        <v>37</v>
      </c>
      <c r="D9" s="65">
        <v>22</v>
      </c>
      <c r="E9" s="65">
        <v>27</v>
      </c>
      <c r="F9" s="66">
        <v>10</v>
      </c>
      <c r="G9" s="66">
        <v>10</v>
      </c>
      <c r="H9" s="47"/>
      <c r="I9" s="47"/>
      <c r="J9" s="47"/>
      <c r="K9" s="47"/>
      <c r="L9" s="47"/>
      <c r="M9" s="47"/>
      <c r="N9" s="47"/>
      <c r="O9" s="47"/>
      <c r="P9" s="47"/>
      <c r="Q9" s="47"/>
      <c r="R9" s="47"/>
      <c r="S9" s="47"/>
      <c r="T9" s="47"/>
      <c r="U9" s="47"/>
      <c r="V9" s="47"/>
      <c r="W9" s="47"/>
      <c r="X9" s="47"/>
      <c r="Y9" s="47"/>
      <c r="Z9" s="47"/>
      <c r="AA9" s="47"/>
      <c r="AB9" s="47"/>
    </row>
    <row r="10" s="45" customFormat="1" ht="23.25" customHeight="1" spans="1:28">
      <c r="A10" s="68" t="s">
        <v>1425</v>
      </c>
      <c r="B10" s="69"/>
      <c r="C10" s="62"/>
      <c r="D10" s="66"/>
      <c r="E10" s="66"/>
      <c r="F10" s="66"/>
      <c r="G10" s="66"/>
      <c r="H10" s="47"/>
      <c r="I10" s="47"/>
      <c r="J10" s="47"/>
      <c r="K10" s="47"/>
      <c r="L10" s="47"/>
      <c r="M10" s="47"/>
      <c r="N10" s="47"/>
      <c r="O10" s="47"/>
      <c r="P10" s="47"/>
      <c r="Q10" s="47"/>
      <c r="R10" s="47"/>
      <c r="S10" s="47"/>
      <c r="T10" s="47"/>
      <c r="U10" s="47"/>
      <c r="V10" s="47"/>
      <c r="W10" s="47"/>
      <c r="X10" s="47"/>
      <c r="Y10" s="47"/>
      <c r="Z10" s="47"/>
      <c r="AA10" s="47"/>
      <c r="AB10" s="47"/>
    </row>
    <row r="11" s="45" customFormat="1" ht="23.25" customHeight="1" spans="1:28">
      <c r="A11" s="68" t="s">
        <v>1426</v>
      </c>
      <c r="B11" s="66">
        <v>608.5</v>
      </c>
      <c r="C11" s="62">
        <f t="shared" si="0"/>
        <v>611</v>
      </c>
      <c r="D11" s="66">
        <v>8.5</v>
      </c>
      <c r="E11" s="66">
        <v>11</v>
      </c>
      <c r="F11" s="66">
        <v>600</v>
      </c>
      <c r="G11" s="66">
        <v>600</v>
      </c>
      <c r="H11" s="47"/>
      <c r="I11" s="47"/>
      <c r="J11" s="47"/>
      <c r="K11" s="47"/>
      <c r="L11" s="47"/>
      <c r="M11" s="47"/>
      <c r="N11" s="47"/>
      <c r="O11" s="47"/>
      <c r="P11" s="47"/>
      <c r="Q11" s="47"/>
      <c r="R11" s="47"/>
      <c r="S11" s="47"/>
      <c r="T11" s="47"/>
      <c r="U11" s="47"/>
      <c r="V11" s="47"/>
      <c r="W11" s="47"/>
      <c r="X11" s="47"/>
      <c r="Y11" s="47"/>
      <c r="Z11" s="47"/>
      <c r="AA11" s="47"/>
      <c r="AB11" s="47"/>
    </row>
    <row r="12" s="45" customFormat="1" ht="23.25" customHeight="1" spans="1:28">
      <c r="A12" s="68" t="s">
        <v>1427</v>
      </c>
      <c r="B12" s="66">
        <v>5</v>
      </c>
      <c r="C12" s="62">
        <f t="shared" si="0"/>
        <v>10</v>
      </c>
      <c r="D12" s="66">
        <v>5</v>
      </c>
      <c r="E12" s="66">
        <v>10</v>
      </c>
      <c r="F12" s="66"/>
      <c r="G12" s="66"/>
      <c r="H12" s="47"/>
      <c r="I12" s="47"/>
      <c r="J12" s="47"/>
      <c r="K12" s="47"/>
      <c r="L12" s="47"/>
      <c r="M12" s="47"/>
      <c r="N12" s="47"/>
      <c r="O12" s="47"/>
      <c r="P12" s="47"/>
      <c r="Q12" s="47"/>
      <c r="R12" s="47"/>
      <c r="S12" s="47"/>
      <c r="T12" s="47"/>
      <c r="U12" s="47"/>
      <c r="V12" s="47"/>
      <c r="W12" s="47"/>
      <c r="X12" s="47"/>
      <c r="Y12" s="47"/>
      <c r="Z12" s="47"/>
      <c r="AA12" s="47"/>
      <c r="AB12" s="47"/>
    </row>
    <row r="13" s="45" customFormat="1" ht="27" customHeight="1" spans="1:28">
      <c r="A13" s="70" t="s">
        <v>1428</v>
      </c>
      <c r="B13" s="71"/>
      <c r="C13" s="62"/>
      <c r="D13" s="66"/>
      <c r="E13" s="66"/>
      <c r="F13" s="66"/>
      <c r="G13" s="66"/>
      <c r="H13" s="47"/>
      <c r="I13" s="47"/>
      <c r="J13" s="47"/>
      <c r="K13" s="47"/>
      <c r="L13" s="47"/>
      <c r="M13" s="47"/>
      <c r="N13" s="47"/>
      <c r="O13" s="47"/>
      <c r="P13" s="47"/>
      <c r="Q13" s="47"/>
      <c r="R13" s="47"/>
      <c r="S13" s="47"/>
      <c r="T13" s="47"/>
      <c r="U13" s="47"/>
      <c r="V13" s="47"/>
      <c r="W13" s="47"/>
      <c r="X13" s="47"/>
      <c r="Y13" s="47"/>
      <c r="Z13" s="47"/>
      <c r="AA13" s="47"/>
      <c r="AB13" s="47"/>
    </row>
    <row r="14" s="45" customFormat="1" ht="27" customHeight="1" spans="1:28">
      <c r="A14" s="70" t="s">
        <v>1429</v>
      </c>
      <c r="B14" s="71"/>
      <c r="C14" s="62"/>
      <c r="D14" s="66"/>
      <c r="E14" s="66"/>
      <c r="F14" s="66"/>
      <c r="G14" s="66"/>
      <c r="H14" s="47"/>
      <c r="I14" s="47"/>
      <c r="J14" s="47"/>
      <c r="K14" s="47"/>
      <c r="L14" s="47"/>
      <c r="M14" s="47"/>
      <c r="N14" s="47"/>
      <c r="O14" s="47"/>
      <c r="P14" s="47"/>
      <c r="Q14" s="47"/>
      <c r="R14" s="47"/>
      <c r="S14" s="47"/>
      <c r="T14" s="47"/>
      <c r="U14" s="47"/>
      <c r="V14" s="47"/>
      <c r="W14" s="47"/>
      <c r="X14" s="47"/>
      <c r="Y14" s="47"/>
      <c r="Z14" s="47"/>
      <c r="AA14" s="47"/>
      <c r="AB14" s="47"/>
    </row>
    <row r="15" s="46" customFormat="1" ht="23.25" customHeight="1" spans="1:7">
      <c r="A15" s="72" t="s">
        <v>1430</v>
      </c>
      <c r="B15" s="73">
        <v>26015.1</v>
      </c>
      <c r="C15" s="62">
        <f t="shared" si="0"/>
        <v>29765</v>
      </c>
      <c r="D15" s="73">
        <v>5603.7</v>
      </c>
      <c r="E15" s="73">
        <f>SUM(E16:E20)</f>
        <v>5660</v>
      </c>
      <c r="F15" s="73">
        <v>20220</v>
      </c>
      <c r="G15" s="73">
        <f>SUM(G16:G20)</f>
        <v>24105</v>
      </c>
    </row>
    <row r="16" s="45" customFormat="1" ht="23.25" customHeight="1" spans="1:28">
      <c r="A16" s="74" t="s">
        <v>1431</v>
      </c>
      <c r="B16" s="66">
        <v>25625</v>
      </c>
      <c r="C16" s="62">
        <f t="shared" si="0"/>
        <v>29352</v>
      </c>
      <c r="D16" s="66">
        <v>5400</v>
      </c>
      <c r="E16" s="66">
        <v>5647</v>
      </c>
      <c r="F16" s="66">
        <v>20160</v>
      </c>
      <c r="G16" s="66">
        <v>23705</v>
      </c>
      <c r="H16" s="47"/>
      <c r="I16" s="47"/>
      <c r="J16" s="47"/>
      <c r="K16" s="47"/>
      <c r="L16" s="47"/>
      <c r="M16" s="47"/>
      <c r="N16" s="47"/>
      <c r="O16" s="47"/>
      <c r="P16" s="47"/>
      <c r="Q16" s="47"/>
      <c r="R16" s="47"/>
      <c r="S16" s="47"/>
      <c r="T16" s="47"/>
      <c r="U16" s="47"/>
      <c r="V16" s="47"/>
      <c r="W16" s="47"/>
      <c r="X16" s="47"/>
      <c r="Y16" s="47"/>
      <c r="Z16" s="47"/>
      <c r="AA16" s="47"/>
      <c r="AB16" s="47"/>
    </row>
    <row r="17" s="45" customFormat="1" ht="23.25" customHeight="1" spans="1:28">
      <c r="A17" s="74" t="s">
        <v>1432</v>
      </c>
      <c r="B17" s="66">
        <v>63.7</v>
      </c>
      <c r="C17" s="62">
        <f t="shared" si="0"/>
        <v>413</v>
      </c>
      <c r="D17" s="66">
        <v>3.7</v>
      </c>
      <c r="E17" s="66">
        <v>13</v>
      </c>
      <c r="F17" s="66">
        <v>60</v>
      </c>
      <c r="G17" s="66">
        <v>400</v>
      </c>
      <c r="H17" s="47"/>
      <c r="I17" s="47"/>
      <c r="J17" s="47"/>
      <c r="K17" s="47"/>
      <c r="L17" s="47"/>
      <c r="M17" s="47"/>
      <c r="N17" s="47"/>
      <c r="O17" s="47"/>
      <c r="P17" s="47"/>
      <c r="Q17" s="47"/>
      <c r="R17" s="47"/>
      <c r="S17" s="47"/>
      <c r="T17" s="47"/>
      <c r="U17" s="47"/>
      <c r="V17" s="47"/>
      <c r="W17" s="47"/>
      <c r="X17" s="47"/>
      <c r="Y17" s="47"/>
      <c r="Z17" s="47"/>
      <c r="AA17" s="47"/>
      <c r="AB17" s="47"/>
    </row>
    <row r="18" s="45" customFormat="1" ht="23.25" customHeight="1" spans="1:28">
      <c r="A18" s="68" t="s">
        <v>1433</v>
      </c>
      <c r="B18" s="66">
        <v>5.2</v>
      </c>
      <c r="C18" s="62"/>
      <c r="D18" s="66"/>
      <c r="E18" s="66"/>
      <c r="F18" s="66"/>
      <c r="G18" s="66"/>
      <c r="H18" s="47"/>
      <c r="I18" s="47"/>
      <c r="J18" s="47"/>
      <c r="K18" s="47"/>
      <c r="L18" s="47"/>
      <c r="M18" s="47"/>
      <c r="N18" s="47"/>
      <c r="O18" s="47"/>
      <c r="P18" s="47"/>
      <c r="Q18" s="47"/>
      <c r="R18" s="47"/>
      <c r="S18" s="47"/>
      <c r="T18" s="47"/>
      <c r="U18" s="47"/>
      <c r="V18" s="47"/>
      <c r="W18" s="47"/>
      <c r="X18" s="47"/>
      <c r="Y18" s="47"/>
      <c r="Z18" s="47"/>
      <c r="AA18" s="47"/>
      <c r="AB18" s="47"/>
    </row>
    <row r="19" s="45" customFormat="1" ht="27" customHeight="1" spans="1:28">
      <c r="A19" s="70" t="s">
        <v>1434</v>
      </c>
      <c r="B19" s="71"/>
      <c r="C19" s="62"/>
      <c r="D19" s="66"/>
      <c r="E19" s="66"/>
      <c r="F19" s="66"/>
      <c r="G19" s="66"/>
      <c r="H19" s="47"/>
      <c r="I19" s="47"/>
      <c r="J19" s="47"/>
      <c r="K19" s="47"/>
      <c r="L19" s="47"/>
      <c r="M19" s="47"/>
      <c r="N19" s="47"/>
      <c r="O19" s="47"/>
      <c r="P19" s="47"/>
      <c r="Q19" s="47"/>
      <c r="R19" s="47"/>
      <c r="S19" s="47"/>
      <c r="T19" s="47"/>
      <c r="U19" s="47"/>
      <c r="V19" s="47"/>
      <c r="W19" s="47"/>
      <c r="X19" s="47"/>
      <c r="Y19" s="47"/>
      <c r="Z19" s="47"/>
      <c r="AA19" s="47"/>
      <c r="AB19" s="47"/>
    </row>
    <row r="20" s="45" customFormat="1" ht="27" customHeight="1" spans="1:28">
      <c r="A20" s="70" t="s">
        <v>1435</v>
      </c>
      <c r="B20" s="71"/>
      <c r="C20" s="62"/>
      <c r="D20" s="66"/>
      <c r="E20" s="66"/>
      <c r="F20" s="66"/>
      <c r="G20" s="66"/>
      <c r="H20" s="47"/>
      <c r="I20" s="47"/>
      <c r="J20" s="47"/>
      <c r="K20" s="47"/>
      <c r="L20" s="47"/>
      <c r="M20" s="47"/>
      <c r="N20" s="47"/>
      <c r="O20" s="47"/>
      <c r="P20" s="47"/>
      <c r="Q20" s="47"/>
      <c r="R20" s="47"/>
      <c r="S20" s="47"/>
      <c r="T20" s="47"/>
      <c r="U20" s="47"/>
      <c r="V20" s="47"/>
      <c r="W20" s="47"/>
      <c r="X20" s="47"/>
      <c r="Y20" s="47"/>
      <c r="Z20" s="47"/>
      <c r="AA20" s="47"/>
      <c r="AB20" s="47"/>
    </row>
    <row r="21" s="46" customFormat="1" ht="23.25" customHeight="1" spans="1:7">
      <c r="A21" s="75" t="s">
        <v>1436</v>
      </c>
      <c r="B21" s="73">
        <v>2396.5</v>
      </c>
      <c r="C21" s="62">
        <f t="shared" si="0"/>
        <v>1876</v>
      </c>
      <c r="D21" s="73">
        <v>1661.8</v>
      </c>
      <c r="E21" s="73">
        <v>1823</v>
      </c>
      <c r="F21" s="73">
        <v>490</v>
      </c>
      <c r="G21" s="73">
        <v>53</v>
      </c>
    </row>
    <row r="22" s="46" customFormat="1" ht="23.25" customHeight="1" spans="1:7">
      <c r="A22" s="72" t="s">
        <v>1437</v>
      </c>
      <c r="B22" s="73">
        <v>21954.329861</v>
      </c>
      <c r="C22" s="62">
        <f t="shared" si="0"/>
        <v>22621</v>
      </c>
      <c r="D22" s="73">
        <v>19324.629861</v>
      </c>
      <c r="E22" s="73">
        <v>22532</v>
      </c>
      <c r="F22" s="73">
        <v>689</v>
      </c>
      <c r="G22" s="73">
        <v>89</v>
      </c>
    </row>
  </sheetData>
  <mergeCells count="5">
    <mergeCell ref="A2:G2"/>
    <mergeCell ref="B4:C4"/>
    <mergeCell ref="D4:E4"/>
    <mergeCell ref="F4:G4"/>
    <mergeCell ref="A4:A5"/>
  </mergeCells>
  <printOptions horizontalCentered="1"/>
  <pageMargins left="0.161111111111111" right="0.161111111111111" top="0.66875" bottom="0.708333333333333" header="0.5" footer="0.5"/>
  <pageSetup paperSize="9" scale="90" fitToWidth="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E7" sqref="E7"/>
    </sheetView>
  </sheetViews>
  <sheetFormatPr defaultColWidth="9" defaultRowHeight="13.5" outlineLevelCol="2"/>
  <cols>
    <col min="1" max="1" width="55.625" style="37"/>
    <col min="2" max="2" width="25.625" style="23"/>
    <col min="3" max="3" width="33" style="22" hidden="1" customWidth="1"/>
    <col min="4" max="16384" width="9" style="15"/>
  </cols>
  <sheetData>
    <row r="1" s="15" customFormat="1" ht="18.75" customHeight="1" spans="1:3">
      <c r="A1" s="14" t="s">
        <v>1438</v>
      </c>
      <c r="B1" s="23"/>
      <c r="C1" s="22"/>
    </row>
    <row r="2" s="15" customFormat="1" ht="30" customHeight="1" spans="1:3">
      <c r="A2" s="24" t="s">
        <v>1439</v>
      </c>
      <c r="B2" s="24"/>
      <c r="C2" s="24"/>
    </row>
    <row r="3" s="15" customFormat="1" ht="19.5" customHeight="1" spans="1:3">
      <c r="A3" s="25"/>
      <c r="B3" s="26" t="s">
        <v>34</v>
      </c>
      <c r="C3" s="25"/>
    </row>
    <row r="4" s="16" customFormat="1" ht="37" customHeight="1" spans="1:3">
      <c r="A4" s="27" t="s">
        <v>72</v>
      </c>
      <c r="B4" s="28" t="s">
        <v>73</v>
      </c>
      <c r="C4" s="27" t="s">
        <v>1381</v>
      </c>
    </row>
    <row r="5" s="17" customFormat="1" ht="24.95" customHeight="1" spans="1:3">
      <c r="A5" s="29" t="s">
        <v>1440</v>
      </c>
      <c r="B5" s="30">
        <v>0</v>
      </c>
      <c r="C5" s="38"/>
    </row>
    <row r="6" s="18" customFormat="1" ht="24.95" customHeight="1" spans="1:3">
      <c r="A6" s="31" t="s">
        <v>1441</v>
      </c>
      <c r="B6" s="32">
        <v>0</v>
      </c>
      <c r="C6" s="39"/>
    </row>
    <row r="7" s="18" customFormat="1" ht="24.95" customHeight="1" spans="1:3">
      <c r="A7" s="31" t="s">
        <v>1442</v>
      </c>
      <c r="B7" s="32">
        <v>0</v>
      </c>
      <c r="C7" s="39"/>
    </row>
    <row r="8" s="20" customFormat="1" ht="24.95" customHeight="1" spans="1:3">
      <c r="A8" s="29" t="s">
        <v>1443</v>
      </c>
      <c r="B8" s="33">
        <v>7483</v>
      </c>
      <c r="C8" s="40"/>
    </row>
    <row r="9" s="19" customFormat="1" ht="24.95" customHeight="1" spans="1:3">
      <c r="A9" s="31" t="s">
        <v>1444</v>
      </c>
      <c r="B9" s="41">
        <v>1893</v>
      </c>
      <c r="C9" s="42"/>
    </row>
    <row r="10" s="18" customFormat="1" ht="24.95" customHeight="1" spans="1:3">
      <c r="A10" s="31" t="s">
        <v>1445</v>
      </c>
      <c r="B10" s="41">
        <v>5542</v>
      </c>
      <c r="C10" s="43">
        <f>C11</f>
        <v>0</v>
      </c>
    </row>
    <row r="11" s="19" customFormat="1" ht="24.95" customHeight="1" spans="1:3">
      <c r="A11" s="31" t="s">
        <v>1446</v>
      </c>
      <c r="B11" s="41">
        <v>27</v>
      </c>
      <c r="C11" s="42"/>
    </row>
    <row r="12" s="19" customFormat="1" ht="24.95" customHeight="1" spans="1:3">
      <c r="A12" s="31" t="s">
        <v>1447</v>
      </c>
      <c r="B12" s="41">
        <v>21</v>
      </c>
      <c r="C12" s="42"/>
    </row>
    <row r="13" s="20" customFormat="1" ht="24.95" customHeight="1" spans="1:3">
      <c r="A13" s="29" t="s">
        <v>1448</v>
      </c>
      <c r="B13" s="30">
        <v>24158</v>
      </c>
      <c r="C13" s="40"/>
    </row>
    <row r="14" s="19" customFormat="1" ht="24.95" customHeight="1" spans="1:3">
      <c r="A14" s="31" t="s">
        <v>1449</v>
      </c>
      <c r="B14" s="32">
        <v>10548</v>
      </c>
      <c r="C14" s="42"/>
    </row>
    <row r="15" s="19" customFormat="1" ht="24.95" customHeight="1" spans="1:3">
      <c r="A15" s="31" t="s">
        <v>1450</v>
      </c>
      <c r="B15" s="32">
        <v>13000</v>
      </c>
      <c r="C15" s="39"/>
    </row>
    <row r="16" s="19" customFormat="1" ht="24.95" customHeight="1" spans="1:3">
      <c r="A16" s="31" t="s">
        <v>1451</v>
      </c>
      <c r="B16" s="32">
        <v>10</v>
      </c>
      <c r="C16" s="39"/>
    </row>
    <row r="17" s="19" customFormat="1" ht="24.95" customHeight="1" spans="1:3">
      <c r="A17" s="31" t="s">
        <v>1452</v>
      </c>
      <c r="B17" s="32">
        <v>600</v>
      </c>
      <c r="C17" s="39"/>
    </row>
    <row r="18" s="21" customFormat="1" ht="24.95" customHeight="1" spans="1:3">
      <c r="A18" s="35" t="s">
        <v>92</v>
      </c>
      <c r="B18" s="28">
        <v>31641</v>
      </c>
      <c r="C18" s="44" t="e">
        <f>C5+#REF!+#REF!+#REF!+C10</f>
        <v>#REF!</v>
      </c>
    </row>
    <row r="19" s="22" customFormat="1" ht="14.25" customHeight="1" spans="1:2">
      <c r="A19" s="37"/>
      <c r="B19" s="23"/>
    </row>
  </sheetData>
  <mergeCells count="1">
    <mergeCell ref="A2:C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E7" sqref="E7"/>
    </sheetView>
  </sheetViews>
  <sheetFormatPr defaultColWidth="9" defaultRowHeight="13.5" outlineLevelCol="2"/>
  <cols>
    <col min="1" max="1" width="55.625" style="15"/>
    <col min="2" max="2" width="25.625" style="23"/>
    <col min="3" max="3" width="9.625" style="15"/>
    <col min="4" max="16384" width="9" style="15"/>
  </cols>
  <sheetData>
    <row r="1" s="15" customFormat="1" ht="18.75" spans="1:2">
      <c r="A1" s="14" t="s">
        <v>1453</v>
      </c>
      <c r="B1" s="23"/>
    </row>
    <row r="2" s="15" customFormat="1" ht="30" customHeight="1" spans="1:2">
      <c r="A2" s="24" t="s">
        <v>1454</v>
      </c>
      <c r="B2" s="24"/>
    </row>
    <row r="3" s="15" customFormat="1" ht="19.5" customHeight="1" spans="1:2">
      <c r="A3" s="25"/>
      <c r="B3" s="26" t="s">
        <v>34</v>
      </c>
    </row>
    <row r="4" s="16" customFormat="1" ht="30.95" customHeight="1" spans="1:2">
      <c r="A4" s="27" t="s">
        <v>72</v>
      </c>
      <c r="B4" s="28" t="s">
        <v>73</v>
      </c>
    </row>
    <row r="5" s="17" customFormat="1" ht="24.95" customHeight="1" spans="1:2">
      <c r="A5" s="29" t="s">
        <v>1455</v>
      </c>
      <c r="B5" s="30">
        <v>0</v>
      </c>
    </row>
    <row r="6" s="18" customFormat="1" ht="24.95" customHeight="1" spans="1:2">
      <c r="A6" s="31" t="s">
        <v>1456</v>
      </c>
      <c r="B6" s="32">
        <v>0</v>
      </c>
    </row>
    <row r="7" s="18" customFormat="1" ht="24.95" customHeight="1" spans="1:2">
      <c r="A7" s="31" t="s">
        <v>1457</v>
      </c>
      <c r="B7" s="32">
        <v>0</v>
      </c>
    </row>
    <row r="8" s="18" customFormat="1" ht="24.95" customHeight="1" spans="1:2">
      <c r="A8" s="31" t="s">
        <v>1458</v>
      </c>
      <c r="B8" s="32">
        <v>0</v>
      </c>
    </row>
    <row r="9" s="19" customFormat="1" ht="24.95" customHeight="1" spans="1:2">
      <c r="A9" s="31" t="s">
        <v>1459</v>
      </c>
      <c r="B9" s="32">
        <v>0</v>
      </c>
    </row>
    <row r="10" s="19" customFormat="1" ht="24.95" customHeight="1" spans="1:2">
      <c r="A10" s="31" t="s">
        <v>1460</v>
      </c>
      <c r="B10" s="32">
        <v>0</v>
      </c>
    </row>
    <row r="11" s="20" customFormat="1" ht="24.95" customHeight="1" spans="1:2">
      <c r="A11" s="29" t="s">
        <v>1461</v>
      </c>
      <c r="B11" s="33">
        <v>5660</v>
      </c>
    </row>
    <row r="12" s="19" customFormat="1" ht="24.95" customHeight="1" spans="1:2">
      <c r="A12" s="31" t="s">
        <v>1462</v>
      </c>
      <c r="B12" s="32">
        <v>5647</v>
      </c>
    </row>
    <row r="13" s="18" customFormat="1" ht="24.95" customHeight="1" spans="1:2">
      <c r="A13" s="31" t="s">
        <v>1463</v>
      </c>
      <c r="B13" s="32">
        <v>0</v>
      </c>
    </row>
    <row r="14" s="19" customFormat="1" ht="24.95" customHeight="1" spans="1:2">
      <c r="A14" s="31" t="s">
        <v>1464</v>
      </c>
      <c r="B14" s="32">
        <v>13</v>
      </c>
    </row>
    <row r="15" s="20" customFormat="1" ht="24.95" customHeight="1" spans="1:2">
      <c r="A15" s="29" t="s">
        <v>1465</v>
      </c>
      <c r="B15" s="30">
        <v>24105</v>
      </c>
    </row>
    <row r="16" s="19" customFormat="1" ht="24.95" customHeight="1" spans="1:2">
      <c r="A16" s="31" t="s">
        <v>1466</v>
      </c>
      <c r="B16" s="32">
        <v>23705</v>
      </c>
    </row>
    <row r="17" s="19" customFormat="1" ht="24.95" customHeight="1" spans="1:2">
      <c r="A17" s="31" t="s">
        <v>1467</v>
      </c>
      <c r="B17" s="32">
        <v>400</v>
      </c>
    </row>
    <row r="18" s="19" customFormat="1" ht="24.95" customHeight="1" spans="1:2">
      <c r="A18" s="29" t="s">
        <v>1468</v>
      </c>
      <c r="B18" s="34">
        <v>1876</v>
      </c>
    </row>
    <row r="19" s="21" customFormat="1" ht="24.95" customHeight="1" spans="1:3">
      <c r="A19" s="35" t="s">
        <v>92</v>
      </c>
      <c r="B19" s="28">
        <v>31641</v>
      </c>
      <c r="C19" s="36"/>
    </row>
    <row r="20" s="22" customFormat="1" ht="14.25" customHeight="1" spans="1:2">
      <c r="A20" s="15"/>
      <c r="B20" s="23"/>
    </row>
  </sheetData>
  <mergeCells count="1">
    <mergeCell ref="A2:B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6"/>
  <sheetViews>
    <sheetView workbookViewId="0">
      <selection activeCell="H32" sqref="H32"/>
    </sheetView>
  </sheetViews>
  <sheetFormatPr defaultColWidth="12.125" defaultRowHeight="17.1" customHeight="1"/>
  <cols>
    <col min="1" max="1" width="15.1833333333333" style="2" customWidth="1"/>
    <col min="2" max="2" width="46.7" style="2" customWidth="1"/>
    <col min="3" max="3" width="23.0666666666667" style="2" customWidth="1"/>
    <col min="4" max="249" width="12.125" style="2" customWidth="1"/>
    <col min="250" max="16384" width="12.125" style="3"/>
  </cols>
  <sheetData>
    <row r="1" customHeight="1" spans="1:1">
      <c r="A1" s="14" t="s">
        <v>1469</v>
      </c>
    </row>
    <row r="2" s="2" customFormat="1" ht="33.95" customHeight="1" spans="1:3">
      <c r="A2" s="5" t="s">
        <v>1470</v>
      </c>
      <c r="B2" s="5"/>
      <c r="C2" s="5"/>
    </row>
    <row r="3" s="2" customFormat="1" ht="16.9" customHeight="1" spans="1:3">
      <c r="A3" s="6" t="s">
        <v>34</v>
      </c>
      <c r="B3" s="6"/>
      <c r="C3" s="6"/>
    </row>
    <row r="4" s="2" customFormat="1" ht="16.9" customHeight="1" spans="1:3">
      <c r="A4" s="7" t="s">
        <v>1061</v>
      </c>
      <c r="B4" s="7" t="s">
        <v>1471</v>
      </c>
      <c r="C4" s="7" t="s">
        <v>73</v>
      </c>
    </row>
    <row r="5" s="2" customFormat="1" ht="16.9" customHeight="1" spans="1:3">
      <c r="A5" s="7"/>
      <c r="B5" s="7" t="s">
        <v>1472</v>
      </c>
      <c r="C5" s="9">
        <f>C6</f>
        <v>0</v>
      </c>
    </row>
    <row r="6" s="2" customFormat="1" ht="16.9" customHeight="1" spans="1:3">
      <c r="A6" s="8">
        <v>103</v>
      </c>
      <c r="B6" s="10" t="s">
        <v>1473</v>
      </c>
      <c r="C6" s="9">
        <f>C7</f>
        <v>0</v>
      </c>
    </row>
    <row r="7" s="2" customFormat="1" ht="16.9" customHeight="1" spans="1:3">
      <c r="A7" s="8">
        <v>10306</v>
      </c>
      <c r="B7" s="10" t="s">
        <v>1474</v>
      </c>
      <c r="C7" s="9">
        <f>C8+C40+C45+C51+C55</f>
        <v>0</v>
      </c>
    </row>
    <row r="8" s="2" customFormat="1" ht="16.9" customHeight="1" spans="1:3">
      <c r="A8" s="8">
        <v>1030601</v>
      </c>
      <c r="B8" s="10" t="s">
        <v>1475</v>
      </c>
      <c r="C8" s="9">
        <f>SUM(C9:C39)</f>
        <v>0</v>
      </c>
    </row>
    <row r="9" s="2" customFormat="1" ht="16.9" customHeight="1" spans="1:3">
      <c r="A9" s="8">
        <v>103060103</v>
      </c>
      <c r="B9" s="11" t="s">
        <v>1476</v>
      </c>
      <c r="C9" s="9">
        <v>0</v>
      </c>
    </row>
    <row r="10" s="2" customFormat="1" ht="16.9" customHeight="1" spans="1:3">
      <c r="A10" s="8">
        <v>103060104</v>
      </c>
      <c r="B10" s="11" t="s">
        <v>1477</v>
      </c>
      <c r="C10" s="9">
        <v>0</v>
      </c>
    </row>
    <row r="11" s="2" customFormat="1" ht="16.9" customHeight="1" spans="1:3">
      <c r="A11" s="8">
        <v>103060105</v>
      </c>
      <c r="B11" s="11" t="s">
        <v>1478</v>
      </c>
      <c r="C11" s="9">
        <v>0</v>
      </c>
    </row>
    <row r="12" s="2" customFormat="1" ht="16.9" customHeight="1" spans="1:3">
      <c r="A12" s="8">
        <v>103060106</v>
      </c>
      <c r="B12" s="11" t="s">
        <v>1479</v>
      </c>
      <c r="C12" s="9">
        <v>0</v>
      </c>
    </row>
    <row r="13" s="2" customFormat="1" ht="16.9" customHeight="1" spans="1:3">
      <c r="A13" s="8">
        <v>103060107</v>
      </c>
      <c r="B13" s="11" t="s">
        <v>1480</v>
      </c>
      <c r="C13" s="9">
        <v>0</v>
      </c>
    </row>
    <row r="14" s="2" customFormat="1" ht="16.9" customHeight="1" spans="1:3">
      <c r="A14" s="8">
        <v>103060108</v>
      </c>
      <c r="B14" s="11" t="s">
        <v>1481</v>
      </c>
      <c r="C14" s="9">
        <v>0</v>
      </c>
    </row>
    <row r="15" s="2" customFormat="1" ht="16.9" customHeight="1" spans="1:3">
      <c r="A15" s="8">
        <v>103060109</v>
      </c>
      <c r="B15" s="11" t="s">
        <v>1482</v>
      </c>
      <c r="C15" s="9">
        <v>0</v>
      </c>
    </row>
    <row r="16" s="2" customFormat="1" ht="16.9" customHeight="1" spans="1:3">
      <c r="A16" s="8">
        <v>103060112</v>
      </c>
      <c r="B16" s="11" t="s">
        <v>1483</v>
      </c>
      <c r="C16" s="9">
        <v>0</v>
      </c>
    </row>
    <row r="17" s="2" customFormat="1" ht="16.9" customHeight="1" spans="1:3">
      <c r="A17" s="8">
        <v>103060113</v>
      </c>
      <c r="B17" s="11" t="s">
        <v>1484</v>
      </c>
      <c r="C17" s="9">
        <v>0</v>
      </c>
    </row>
    <row r="18" s="2" customFormat="1" ht="16.9" customHeight="1" spans="1:3">
      <c r="A18" s="8">
        <v>103060114</v>
      </c>
      <c r="B18" s="11" t="s">
        <v>1485</v>
      </c>
      <c r="C18" s="9">
        <v>0</v>
      </c>
    </row>
    <row r="19" s="2" customFormat="1" ht="16.9" customHeight="1" spans="1:3">
      <c r="A19" s="8">
        <v>103060115</v>
      </c>
      <c r="B19" s="11" t="s">
        <v>1486</v>
      </c>
      <c r="C19" s="9">
        <v>0</v>
      </c>
    </row>
    <row r="20" s="2" customFormat="1" ht="16.9" customHeight="1" spans="1:3">
      <c r="A20" s="8">
        <v>103060116</v>
      </c>
      <c r="B20" s="11" t="s">
        <v>1487</v>
      </c>
      <c r="C20" s="9">
        <v>0</v>
      </c>
    </row>
    <row r="21" s="2" customFormat="1" ht="16.9" customHeight="1" spans="1:3">
      <c r="A21" s="8">
        <v>103060117</v>
      </c>
      <c r="B21" s="11" t="s">
        <v>1488</v>
      </c>
      <c r="C21" s="9">
        <v>0</v>
      </c>
    </row>
    <row r="22" s="2" customFormat="1" ht="16.9" customHeight="1" spans="1:3">
      <c r="A22" s="8">
        <v>103060118</v>
      </c>
      <c r="B22" s="11" t="s">
        <v>1489</v>
      </c>
      <c r="C22" s="9">
        <v>0</v>
      </c>
    </row>
    <row r="23" s="2" customFormat="1" ht="16.9" customHeight="1" spans="1:3">
      <c r="A23" s="8">
        <v>103060119</v>
      </c>
      <c r="B23" s="11" t="s">
        <v>1490</v>
      </c>
      <c r="C23" s="9">
        <v>0</v>
      </c>
    </row>
    <row r="24" s="2" customFormat="1" ht="16.9" customHeight="1" spans="1:3">
      <c r="A24" s="8">
        <v>103060120</v>
      </c>
      <c r="B24" s="11" t="s">
        <v>1491</v>
      </c>
      <c r="C24" s="9">
        <v>0</v>
      </c>
    </row>
    <row r="25" s="2" customFormat="1" ht="16.9" customHeight="1" spans="1:3">
      <c r="A25" s="8">
        <v>103060121</v>
      </c>
      <c r="B25" s="11" t="s">
        <v>1492</v>
      </c>
      <c r="C25" s="9">
        <v>0</v>
      </c>
    </row>
    <row r="26" s="2" customFormat="1" ht="16.9" customHeight="1" spans="1:3">
      <c r="A26" s="8">
        <v>103060122</v>
      </c>
      <c r="B26" s="11" t="s">
        <v>1493</v>
      </c>
      <c r="C26" s="9">
        <v>0</v>
      </c>
    </row>
    <row r="27" s="2" customFormat="1" ht="16.9" customHeight="1" spans="1:3">
      <c r="A27" s="8">
        <v>103060123</v>
      </c>
      <c r="B27" s="11" t="s">
        <v>1494</v>
      </c>
      <c r="C27" s="9">
        <v>0</v>
      </c>
    </row>
    <row r="28" s="2" customFormat="1" ht="16.9" customHeight="1" spans="1:3">
      <c r="A28" s="8">
        <v>103060124</v>
      </c>
      <c r="B28" s="11" t="s">
        <v>1495</v>
      </c>
      <c r="C28" s="9">
        <v>0</v>
      </c>
    </row>
    <row r="29" s="2" customFormat="1" ht="16.9" customHeight="1" spans="1:3">
      <c r="A29" s="8">
        <v>103060125</v>
      </c>
      <c r="B29" s="11" t="s">
        <v>1496</v>
      </c>
      <c r="C29" s="9">
        <v>0</v>
      </c>
    </row>
    <row r="30" s="2" customFormat="1" ht="16.9" customHeight="1" spans="1:3">
      <c r="A30" s="8">
        <v>103060126</v>
      </c>
      <c r="B30" s="11" t="s">
        <v>1497</v>
      </c>
      <c r="C30" s="9">
        <v>0</v>
      </c>
    </row>
    <row r="31" s="2" customFormat="1" ht="16.9" customHeight="1" spans="1:3">
      <c r="A31" s="8">
        <v>103060127</v>
      </c>
      <c r="B31" s="11" t="s">
        <v>1498</v>
      </c>
      <c r="C31" s="9">
        <v>0</v>
      </c>
    </row>
    <row r="32" s="2" customFormat="1" ht="16.9" customHeight="1" spans="1:3">
      <c r="A32" s="8">
        <v>103060128</v>
      </c>
      <c r="B32" s="11" t="s">
        <v>1499</v>
      </c>
      <c r="C32" s="9">
        <v>0</v>
      </c>
    </row>
    <row r="33" s="2" customFormat="1" ht="16.9" customHeight="1" spans="1:3">
      <c r="A33" s="8">
        <v>103060129</v>
      </c>
      <c r="B33" s="11" t="s">
        <v>1500</v>
      </c>
      <c r="C33" s="9">
        <v>0</v>
      </c>
    </row>
    <row r="34" s="2" customFormat="1" ht="16.9" customHeight="1" spans="1:3">
      <c r="A34" s="8">
        <v>103060130</v>
      </c>
      <c r="B34" s="11" t="s">
        <v>1501</v>
      </c>
      <c r="C34" s="9">
        <v>0</v>
      </c>
    </row>
    <row r="35" s="2" customFormat="1" ht="16.9" customHeight="1" spans="1:3">
      <c r="A35" s="8">
        <v>103060131</v>
      </c>
      <c r="B35" s="11" t="s">
        <v>1502</v>
      </c>
      <c r="C35" s="9">
        <v>0</v>
      </c>
    </row>
    <row r="36" s="2" customFormat="1" ht="16.9" customHeight="1" spans="1:3">
      <c r="A36" s="8">
        <v>103060132</v>
      </c>
      <c r="B36" s="11" t="s">
        <v>1503</v>
      </c>
      <c r="C36" s="9">
        <v>0</v>
      </c>
    </row>
    <row r="37" s="2" customFormat="1" ht="16.9" customHeight="1" spans="1:3">
      <c r="A37" s="8">
        <v>103060133</v>
      </c>
      <c r="B37" s="11" t="s">
        <v>1504</v>
      </c>
      <c r="C37" s="9">
        <v>0</v>
      </c>
    </row>
    <row r="38" s="2" customFormat="1" ht="16.9" customHeight="1" spans="1:3">
      <c r="A38" s="8">
        <v>103060134</v>
      </c>
      <c r="B38" s="11" t="s">
        <v>1505</v>
      </c>
      <c r="C38" s="9">
        <v>0</v>
      </c>
    </row>
    <row r="39" s="2" customFormat="1" ht="16.9" customHeight="1" spans="1:3">
      <c r="A39" s="8">
        <v>103060198</v>
      </c>
      <c r="B39" s="11" t="s">
        <v>1506</v>
      </c>
      <c r="C39" s="9">
        <v>0</v>
      </c>
    </row>
    <row r="40" s="2" customFormat="1" ht="16.9" customHeight="1" spans="1:3">
      <c r="A40" s="8">
        <v>1030602</v>
      </c>
      <c r="B40" s="10" t="s">
        <v>1507</v>
      </c>
      <c r="C40" s="9">
        <f>SUM(C41:C44)</f>
        <v>0</v>
      </c>
    </row>
    <row r="41" s="2" customFormat="1" ht="16.9" customHeight="1" spans="1:3">
      <c r="A41" s="8">
        <v>103060202</v>
      </c>
      <c r="B41" s="11" t="s">
        <v>1508</v>
      </c>
      <c r="C41" s="9">
        <v>0</v>
      </c>
    </row>
    <row r="42" s="2" customFormat="1" ht="16.9" customHeight="1" spans="1:3">
      <c r="A42" s="8">
        <v>103060203</v>
      </c>
      <c r="B42" s="11" t="s">
        <v>1509</v>
      </c>
      <c r="C42" s="9">
        <v>0</v>
      </c>
    </row>
    <row r="43" s="2" customFormat="1" ht="16.9" customHeight="1" spans="1:3">
      <c r="A43" s="8">
        <v>103060204</v>
      </c>
      <c r="B43" s="11" t="s">
        <v>1510</v>
      </c>
      <c r="C43" s="9">
        <v>0</v>
      </c>
    </row>
    <row r="44" s="2" customFormat="1" ht="16.9" customHeight="1" spans="1:3">
      <c r="A44" s="8">
        <v>103060298</v>
      </c>
      <c r="B44" s="11" t="s">
        <v>1511</v>
      </c>
      <c r="C44" s="9">
        <v>0</v>
      </c>
    </row>
    <row r="45" s="2" customFormat="1" ht="16.9" customHeight="1" spans="1:3">
      <c r="A45" s="8">
        <v>1030603</v>
      </c>
      <c r="B45" s="10" t="s">
        <v>1512</v>
      </c>
      <c r="C45" s="9">
        <f>SUM(C46:C50)</f>
        <v>0</v>
      </c>
    </row>
    <row r="46" s="2" customFormat="1" ht="16.9" customHeight="1" spans="1:3">
      <c r="A46" s="8">
        <v>103060301</v>
      </c>
      <c r="B46" s="11" t="s">
        <v>1513</v>
      </c>
      <c r="C46" s="9">
        <v>0</v>
      </c>
    </row>
    <row r="47" s="2" customFormat="1" ht="16.9" customHeight="1" spans="1:3">
      <c r="A47" s="8">
        <v>103060304</v>
      </c>
      <c r="B47" s="11" t="s">
        <v>1514</v>
      </c>
      <c r="C47" s="9">
        <v>0</v>
      </c>
    </row>
    <row r="48" s="2" customFormat="1" ht="16.9" customHeight="1" spans="1:3">
      <c r="A48" s="8">
        <v>103060305</v>
      </c>
      <c r="B48" s="11" t="s">
        <v>1515</v>
      </c>
      <c r="C48" s="9">
        <v>0</v>
      </c>
    </row>
    <row r="49" s="2" customFormat="1" ht="16.9" customHeight="1" spans="1:3">
      <c r="A49" s="8">
        <v>103060307</v>
      </c>
      <c r="B49" s="11" t="s">
        <v>1516</v>
      </c>
      <c r="C49" s="9">
        <v>0</v>
      </c>
    </row>
    <row r="50" s="2" customFormat="1" ht="16.9" customHeight="1" spans="1:3">
      <c r="A50" s="8">
        <v>103060398</v>
      </c>
      <c r="B50" s="11" t="s">
        <v>1517</v>
      </c>
      <c r="C50" s="9">
        <v>0</v>
      </c>
    </row>
    <row r="51" s="2" customFormat="1" ht="16.9" customHeight="1" spans="1:3">
      <c r="A51" s="8">
        <v>1030604</v>
      </c>
      <c r="B51" s="10" t="s">
        <v>1518</v>
      </c>
      <c r="C51" s="9">
        <f>SUM(C52:C54)</f>
        <v>0</v>
      </c>
    </row>
    <row r="52" s="2" customFormat="1" ht="16.9" customHeight="1" spans="1:3">
      <c r="A52" s="8">
        <v>103060401</v>
      </c>
      <c r="B52" s="11" t="s">
        <v>1519</v>
      </c>
      <c r="C52" s="9">
        <v>0</v>
      </c>
    </row>
    <row r="53" s="2" customFormat="1" ht="16.9" customHeight="1" spans="1:3">
      <c r="A53" s="8">
        <v>103060402</v>
      </c>
      <c r="B53" s="11" t="s">
        <v>1520</v>
      </c>
      <c r="C53" s="9">
        <v>0</v>
      </c>
    </row>
    <row r="54" s="2" customFormat="1" ht="16.9" customHeight="1" spans="1:3">
      <c r="A54" s="8">
        <v>103060498</v>
      </c>
      <c r="B54" s="11" t="s">
        <v>1521</v>
      </c>
      <c r="C54" s="9">
        <v>0</v>
      </c>
    </row>
    <row r="55" s="2" customFormat="1" ht="16.9" customHeight="1" spans="1:3">
      <c r="A55" s="8">
        <v>1030698</v>
      </c>
      <c r="B55" s="10" t="s">
        <v>1522</v>
      </c>
      <c r="C55" s="9">
        <v>0</v>
      </c>
    </row>
    <row r="56" s="2" customFormat="1" ht="64" customHeight="1" spans="1:256">
      <c r="A56" s="12" t="s">
        <v>1523</v>
      </c>
      <c r="B56" s="12"/>
      <c r="C56" s="12"/>
      <c r="IP56" s="3"/>
      <c r="IQ56" s="3"/>
      <c r="IR56" s="3"/>
      <c r="IS56" s="3"/>
      <c r="IT56" s="3"/>
      <c r="IU56" s="3"/>
      <c r="IV56" s="3"/>
    </row>
  </sheetData>
  <mergeCells count="3">
    <mergeCell ref="A2:C2"/>
    <mergeCell ref="A3:C3"/>
    <mergeCell ref="A56:C5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6"/>
  <sheetViews>
    <sheetView workbookViewId="0">
      <selection activeCell="E7" sqref="E7"/>
    </sheetView>
  </sheetViews>
  <sheetFormatPr defaultColWidth="12.125" defaultRowHeight="17.1" customHeight="1"/>
  <cols>
    <col min="1" max="1" width="14.85" style="2" customWidth="1"/>
    <col min="2" max="2" width="50.25" style="2" customWidth="1"/>
    <col min="3" max="3" width="23.175" style="2" customWidth="1"/>
    <col min="4" max="249" width="12.125" style="2" customWidth="1"/>
    <col min="250" max="16384" width="12.125" style="3"/>
  </cols>
  <sheetData>
    <row r="1" customHeight="1" spans="1:1">
      <c r="A1" s="14" t="s">
        <v>1524</v>
      </c>
    </row>
    <row r="2" s="2" customFormat="1" ht="33.95" customHeight="1" spans="1:3">
      <c r="A2" s="5" t="s">
        <v>1525</v>
      </c>
      <c r="B2" s="5"/>
      <c r="C2" s="5"/>
    </row>
    <row r="3" s="2" customFormat="1" ht="16.9" customHeight="1" spans="1:3">
      <c r="A3" s="6"/>
      <c r="B3" s="6"/>
      <c r="C3" s="6"/>
    </row>
    <row r="4" s="2" customFormat="1" ht="16.9" customHeight="1" spans="1:3">
      <c r="A4" s="7" t="s">
        <v>1061</v>
      </c>
      <c r="B4" s="7" t="s">
        <v>1471</v>
      </c>
      <c r="C4" s="7" t="s">
        <v>73</v>
      </c>
    </row>
    <row r="5" s="2" customFormat="1" ht="16.9" customHeight="1" spans="1:3">
      <c r="A5" s="8"/>
      <c r="B5" s="7" t="s">
        <v>1526</v>
      </c>
      <c r="C5" s="9">
        <f>C6+C9</f>
        <v>0</v>
      </c>
    </row>
    <row r="6" s="2" customFormat="1" ht="16.9" customHeight="1" spans="1:3">
      <c r="A6" s="8">
        <v>208</v>
      </c>
      <c r="B6" s="10" t="s">
        <v>435</v>
      </c>
      <c r="C6" s="9">
        <f>C7</f>
        <v>0</v>
      </c>
    </row>
    <row r="7" s="2" customFormat="1" ht="16.9" customHeight="1" spans="1:3">
      <c r="A7" s="8">
        <v>20804</v>
      </c>
      <c r="B7" s="10" t="s">
        <v>1112</v>
      </c>
      <c r="C7" s="9">
        <f>C8</f>
        <v>0</v>
      </c>
    </row>
    <row r="8" s="2" customFormat="1" ht="16.9" customHeight="1" spans="1:3">
      <c r="A8" s="8">
        <v>2080451</v>
      </c>
      <c r="B8" s="11" t="s">
        <v>1527</v>
      </c>
      <c r="C8" s="9">
        <v>0</v>
      </c>
    </row>
    <row r="9" s="2" customFormat="1" ht="16.9" customHeight="1" spans="1:3">
      <c r="A9" s="8">
        <v>223</v>
      </c>
      <c r="B9" s="10" t="s">
        <v>1526</v>
      </c>
      <c r="C9" s="9">
        <f>C10+C20+C29+C31+C35</f>
        <v>0</v>
      </c>
    </row>
    <row r="10" s="2" customFormat="1" ht="16.9" customHeight="1" spans="1:3">
      <c r="A10" s="8">
        <v>22301</v>
      </c>
      <c r="B10" s="10" t="s">
        <v>1528</v>
      </c>
      <c r="C10" s="9">
        <f>SUM(C11:C19)</f>
        <v>0</v>
      </c>
    </row>
    <row r="11" s="2" customFormat="1" ht="16.9" customHeight="1" spans="1:3">
      <c r="A11" s="8">
        <v>2230101</v>
      </c>
      <c r="B11" s="11" t="s">
        <v>1529</v>
      </c>
      <c r="C11" s="9">
        <v>0</v>
      </c>
    </row>
    <row r="12" s="2" customFormat="1" ht="16.9" customHeight="1" spans="1:3">
      <c r="A12" s="8">
        <v>2230102</v>
      </c>
      <c r="B12" s="11" t="s">
        <v>1530</v>
      </c>
      <c r="C12" s="9">
        <v>0</v>
      </c>
    </row>
    <row r="13" s="2" customFormat="1" ht="16.9" customHeight="1" spans="1:3">
      <c r="A13" s="8">
        <v>2230103</v>
      </c>
      <c r="B13" s="11" t="s">
        <v>1531</v>
      </c>
      <c r="C13" s="9">
        <v>0</v>
      </c>
    </row>
    <row r="14" s="2" customFormat="1" ht="16.9" customHeight="1" spans="1:3">
      <c r="A14" s="8">
        <v>2230104</v>
      </c>
      <c r="B14" s="11" t="s">
        <v>1532</v>
      </c>
      <c r="C14" s="9">
        <v>0</v>
      </c>
    </row>
    <row r="15" s="2" customFormat="1" ht="16.9" customHeight="1" spans="1:3">
      <c r="A15" s="8">
        <v>2230105</v>
      </c>
      <c r="B15" s="11" t="s">
        <v>1533</v>
      </c>
      <c r="C15" s="9">
        <v>0</v>
      </c>
    </row>
    <row r="16" s="2" customFormat="1" ht="16.9" customHeight="1" spans="1:3">
      <c r="A16" s="8">
        <v>2230106</v>
      </c>
      <c r="B16" s="11" t="s">
        <v>1534</v>
      </c>
      <c r="C16" s="9">
        <v>0</v>
      </c>
    </row>
    <row r="17" s="2" customFormat="1" ht="16.9" customHeight="1" spans="1:3">
      <c r="A17" s="8">
        <v>2230107</v>
      </c>
      <c r="B17" s="11" t="s">
        <v>1535</v>
      </c>
      <c r="C17" s="9">
        <v>0</v>
      </c>
    </row>
    <row r="18" s="2" customFormat="1" ht="16.9" customHeight="1" spans="1:3">
      <c r="A18" s="8">
        <v>2230108</v>
      </c>
      <c r="B18" s="11" t="s">
        <v>1536</v>
      </c>
      <c r="C18" s="9">
        <v>0</v>
      </c>
    </row>
    <row r="19" s="2" customFormat="1" ht="16.9" customHeight="1" spans="1:3">
      <c r="A19" s="8">
        <v>2230199</v>
      </c>
      <c r="B19" s="11" t="s">
        <v>1537</v>
      </c>
      <c r="C19" s="9">
        <v>0</v>
      </c>
    </row>
    <row r="20" s="2" customFormat="1" ht="16.9" customHeight="1" spans="1:3">
      <c r="A20" s="8">
        <v>22302</v>
      </c>
      <c r="B20" s="10" t="s">
        <v>1538</v>
      </c>
      <c r="C20" s="9">
        <f>SUM(C21:C28)</f>
        <v>0</v>
      </c>
    </row>
    <row r="21" s="2" customFormat="1" ht="16.9" customHeight="1" spans="1:3">
      <c r="A21" s="8">
        <v>2230201</v>
      </c>
      <c r="B21" s="11" t="s">
        <v>1539</v>
      </c>
      <c r="C21" s="9">
        <v>0</v>
      </c>
    </row>
    <row r="22" s="2" customFormat="1" ht="16.9" customHeight="1" spans="1:3">
      <c r="A22" s="8">
        <v>2230202</v>
      </c>
      <c r="B22" s="11" t="s">
        <v>1540</v>
      </c>
      <c r="C22" s="9">
        <v>0</v>
      </c>
    </row>
    <row r="23" s="2" customFormat="1" ht="16.9" customHeight="1" spans="1:3">
      <c r="A23" s="8">
        <v>2230203</v>
      </c>
      <c r="B23" s="11" t="s">
        <v>1541</v>
      </c>
      <c r="C23" s="9">
        <v>0</v>
      </c>
    </row>
    <row r="24" s="2" customFormat="1" ht="16.9" customHeight="1" spans="1:3">
      <c r="A24" s="8">
        <v>2230204</v>
      </c>
      <c r="B24" s="11" t="s">
        <v>1542</v>
      </c>
      <c r="C24" s="9">
        <v>0</v>
      </c>
    </row>
    <row r="25" s="2" customFormat="1" ht="16.9" customHeight="1" spans="1:3">
      <c r="A25" s="8">
        <v>2230205</v>
      </c>
      <c r="B25" s="11" t="s">
        <v>1543</v>
      </c>
      <c r="C25" s="9">
        <v>0</v>
      </c>
    </row>
    <row r="26" s="2" customFormat="1" ht="16.9" customHeight="1" spans="1:3">
      <c r="A26" s="8">
        <v>2230206</v>
      </c>
      <c r="B26" s="11" t="s">
        <v>1544</v>
      </c>
      <c r="C26" s="9">
        <v>0</v>
      </c>
    </row>
    <row r="27" s="2" customFormat="1" ht="16.9" customHeight="1" spans="1:3">
      <c r="A27" s="8">
        <v>2230207</v>
      </c>
      <c r="B27" s="11" t="s">
        <v>1545</v>
      </c>
      <c r="C27" s="9">
        <v>0</v>
      </c>
    </row>
    <row r="28" s="2" customFormat="1" ht="16.9" customHeight="1" spans="1:3">
      <c r="A28" s="8">
        <v>2230299</v>
      </c>
      <c r="B28" s="11" t="s">
        <v>1546</v>
      </c>
      <c r="C28" s="9">
        <v>0</v>
      </c>
    </row>
    <row r="29" s="2" customFormat="1" ht="16.9" customHeight="1" spans="1:3">
      <c r="A29" s="8">
        <v>22303</v>
      </c>
      <c r="B29" s="10" t="s">
        <v>1547</v>
      </c>
      <c r="C29" s="9">
        <f>C30</f>
        <v>0</v>
      </c>
    </row>
    <row r="30" s="2" customFormat="1" ht="16.9" customHeight="1" spans="1:3">
      <c r="A30" s="8">
        <v>2230301</v>
      </c>
      <c r="B30" s="11" t="s">
        <v>1548</v>
      </c>
      <c r="C30" s="9">
        <v>0</v>
      </c>
    </row>
    <row r="31" s="2" customFormat="1" ht="16.9" customHeight="1" spans="1:3">
      <c r="A31" s="8">
        <v>22304</v>
      </c>
      <c r="B31" s="10" t="s">
        <v>1549</v>
      </c>
      <c r="C31" s="9">
        <f>C32+C33+C34</f>
        <v>0</v>
      </c>
    </row>
    <row r="32" s="2" customFormat="1" ht="16.9" customHeight="1" spans="1:3">
      <c r="A32" s="8">
        <v>2230401</v>
      </c>
      <c r="B32" s="11" t="s">
        <v>1550</v>
      </c>
      <c r="C32" s="9">
        <v>0</v>
      </c>
    </row>
    <row r="33" s="2" customFormat="1" ht="16.9" customHeight="1" spans="1:3">
      <c r="A33" s="8">
        <v>2230402</v>
      </c>
      <c r="B33" s="11" t="s">
        <v>1551</v>
      </c>
      <c r="C33" s="9">
        <v>0</v>
      </c>
    </row>
    <row r="34" s="2" customFormat="1" ht="16.9" customHeight="1" spans="1:3">
      <c r="A34" s="8">
        <v>2230499</v>
      </c>
      <c r="B34" s="11" t="s">
        <v>1552</v>
      </c>
      <c r="C34" s="9">
        <v>0</v>
      </c>
    </row>
    <row r="35" s="2" customFormat="1" ht="16.9" customHeight="1" spans="1:3">
      <c r="A35" s="8">
        <v>22399</v>
      </c>
      <c r="B35" s="10" t="s">
        <v>1553</v>
      </c>
      <c r="C35" s="9">
        <f>C36</f>
        <v>0</v>
      </c>
    </row>
    <row r="36" s="2" customFormat="1" ht="16.9" customHeight="1" spans="1:3">
      <c r="A36" s="8">
        <v>2239901</v>
      </c>
      <c r="B36" s="11" t="s">
        <v>1554</v>
      </c>
      <c r="C36" s="9">
        <v>0</v>
      </c>
    </row>
    <row r="37" s="2" customFormat="1" ht="64" customHeight="1" spans="1:3">
      <c r="A37" s="12" t="s">
        <v>1523</v>
      </c>
      <c r="B37" s="12"/>
      <c r="C37" s="12"/>
    </row>
    <row r="38" s="2" customFormat="1" ht="16.9" customHeight="1" spans="1:3">
      <c r="A38" s="3"/>
      <c r="B38" s="3"/>
      <c r="C38" s="3"/>
    </row>
    <row r="39" s="2" customFormat="1" ht="16.9" customHeight="1" spans="1:3">
      <c r="A39" s="3"/>
      <c r="B39" s="3"/>
      <c r="C39" s="3"/>
    </row>
    <row r="40" s="2" customFormat="1" ht="16.9" customHeight="1" spans="1:3">
      <c r="A40" s="3"/>
      <c r="B40" s="3"/>
      <c r="C40" s="3"/>
    </row>
    <row r="41" s="2" customFormat="1" ht="16.9" customHeight="1" spans="1:3">
      <c r="A41" s="3"/>
      <c r="B41" s="3"/>
      <c r="C41" s="3"/>
    </row>
    <row r="42" s="2" customFormat="1" ht="16.9" customHeight="1" spans="1:3">
      <c r="A42" s="3"/>
      <c r="B42" s="3"/>
      <c r="C42" s="3"/>
    </row>
    <row r="43" s="2" customFormat="1" ht="16.9" customHeight="1" spans="1:3">
      <c r="A43" s="3"/>
      <c r="B43" s="3"/>
      <c r="C43" s="3"/>
    </row>
    <row r="44" s="2" customFormat="1" ht="16.9" customHeight="1" spans="1:3">
      <c r="A44" s="3"/>
      <c r="B44" s="3"/>
      <c r="C44" s="3"/>
    </row>
    <row r="45" s="2" customFormat="1" ht="16.9" customHeight="1" spans="1:3">
      <c r="A45" s="3"/>
      <c r="B45" s="3"/>
      <c r="C45" s="3"/>
    </row>
    <row r="46" s="2" customFormat="1" ht="16.9" customHeight="1" spans="1:3">
      <c r="A46" s="3"/>
      <c r="B46" s="3"/>
      <c r="C46" s="3"/>
    </row>
    <row r="47" s="2" customFormat="1" ht="16.9" customHeight="1" spans="1:3">
      <c r="A47" s="3"/>
      <c r="B47" s="3"/>
      <c r="C47" s="3"/>
    </row>
    <row r="48" s="2" customFormat="1" ht="16.9" customHeight="1" spans="1:3">
      <c r="A48" s="3"/>
      <c r="B48" s="3"/>
      <c r="C48" s="3"/>
    </row>
    <row r="49" s="2" customFormat="1" ht="16.9" customHeight="1" spans="1:3">
      <c r="A49" s="3"/>
      <c r="B49" s="3"/>
      <c r="C49" s="3"/>
    </row>
    <row r="50" s="2" customFormat="1" ht="16.9" customHeight="1" spans="1:3">
      <c r="A50" s="3"/>
      <c r="B50" s="3"/>
      <c r="C50" s="3"/>
    </row>
    <row r="51" s="2" customFormat="1" ht="16.9" customHeight="1" spans="1:3">
      <c r="A51" s="3"/>
      <c r="B51" s="3"/>
      <c r="C51" s="3"/>
    </row>
    <row r="52" s="2" customFormat="1" ht="16.9" customHeight="1" spans="1:3">
      <c r="A52" s="3"/>
      <c r="B52" s="3"/>
      <c r="C52" s="3"/>
    </row>
    <row r="53" s="2" customFormat="1" ht="16.9" customHeight="1" spans="1:3">
      <c r="A53" s="3"/>
      <c r="B53" s="3"/>
      <c r="C53" s="3"/>
    </row>
    <row r="54" s="2" customFormat="1" ht="16.9" customHeight="1" spans="1:3">
      <c r="A54" s="3"/>
      <c r="B54" s="3"/>
      <c r="C54" s="3"/>
    </row>
    <row r="55" s="2" customFormat="1" ht="16.9" customHeight="1" spans="1:3">
      <c r="A55" s="3"/>
      <c r="B55" s="3"/>
      <c r="C55" s="3"/>
    </row>
    <row r="56" s="2" customFormat="1" customHeight="1" spans="1:256">
      <c r="A56" s="3"/>
      <c r="B56" s="3"/>
      <c r="C56" s="3"/>
      <c r="IP56" s="3"/>
      <c r="IQ56" s="3"/>
      <c r="IR56" s="3"/>
      <c r="IS56" s="3"/>
      <c r="IT56" s="3"/>
      <c r="IU56" s="3"/>
      <c r="IV56" s="3"/>
    </row>
  </sheetData>
  <mergeCells count="3">
    <mergeCell ref="A2:C2"/>
    <mergeCell ref="A3:C3"/>
    <mergeCell ref="A37:C3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7"/>
  <sheetViews>
    <sheetView workbookViewId="0">
      <selection activeCell="E7" sqref="E7"/>
    </sheetView>
  </sheetViews>
  <sheetFormatPr defaultColWidth="12.125" defaultRowHeight="17.1" customHeight="1" outlineLevelCol="2"/>
  <cols>
    <col min="1" max="1" width="14.85" style="2" customWidth="1"/>
    <col min="2" max="2" width="50.25" style="2" customWidth="1"/>
    <col min="3" max="3" width="23.175" style="2" customWidth="1"/>
    <col min="4" max="249" width="12.125" style="2" customWidth="1"/>
    <col min="250" max="16384" width="12.125" style="3"/>
  </cols>
  <sheetData>
    <row r="1" customHeight="1" spans="1:1">
      <c r="A1" s="13" t="s">
        <v>1555</v>
      </c>
    </row>
    <row r="2" s="2" customFormat="1" ht="33.95" customHeight="1" spans="1:3">
      <c r="A2" s="5" t="s">
        <v>1556</v>
      </c>
      <c r="B2" s="5"/>
      <c r="C2" s="5"/>
    </row>
    <row r="3" s="2" customFormat="1" ht="16.9" customHeight="1" spans="1:3">
      <c r="A3" s="6" t="s">
        <v>1557</v>
      </c>
      <c r="B3" s="6"/>
      <c r="C3" s="6"/>
    </row>
    <row r="4" s="2" customFormat="1" ht="16.9" customHeight="1" spans="1:3">
      <c r="A4" s="7" t="s">
        <v>1061</v>
      </c>
      <c r="B4" s="7" t="s">
        <v>1471</v>
      </c>
      <c r="C4" s="7" t="s">
        <v>73</v>
      </c>
    </row>
    <row r="5" s="2" customFormat="1" ht="16.9" customHeight="1" spans="1:3">
      <c r="A5" s="8"/>
      <c r="B5" s="7" t="s">
        <v>1558</v>
      </c>
      <c r="C5" s="9">
        <f>C6+C9</f>
        <v>0</v>
      </c>
    </row>
    <row r="6" s="2" customFormat="1" ht="16.9" customHeight="1" spans="1:3">
      <c r="A6" s="8"/>
      <c r="B6" s="10"/>
      <c r="C6" s="9"/>
    </row>
    <row r="7" s="2" customFormat="1" ht="16.9" customHeight="1" spans="1:3">
      <c r="A7" s="8"/>
      <c r="B7" s="10"/>
      <c r="C7" s="9"/>
    </row>
    <row r="8" s="2" customFormat="1" ht="16.9" customHeight="1" spans="1:3">
      <c r="A8" s="8"/>
      <c r="B8" s="11"/>
      <c r="C8" s="9"/>
    </row>
    <row r="9" s="2" customFormat="1" ht="16.9" customHeight="1" spans="1:3">
      <c r="A9" s="8"/>
      <c r="B9" s="10"/>
      <c r="C9" s="9"/>
    </row>
    <row r="10" s="2" customFormat="1" ht="16.9" customHeight="1" spans="1:3">
      <c r="A10" s="8"/>
      <c r="B10" s="10"/>
      <c r="C10" s="9"/>
    </row>
    <row r="11" s="2" customFormat="1" ht="16.9" customHeight="1" spans="1:3">
      <c r="A11" s="8"/>
      <c r="B11" s="11"/>
      <c r="C11" s="9"/>
    </row>
    <row r="12" s="2" customFormat="1" ht="16.9" customHeight="1" spans="1:3">
      <c r="A12" s="8"/>
      <c r="B12" s="11"/>
      <c r="C12" s="9"/>
    </row>
    <row r="13" s="2" customFormat="1" ht="16.9" customHeight="1" spans="1:3">
      <c r="A13" s="8"/>
      <c r="B13" s="11"/>
      <c r="C13" s="9"/>
    </row>
    <row r="14" s="2" customFormat="1" ht="16.9" customHeight="1" spans="1:3">
      <c r="A14" s="8"/>
      <c r="B14" s="11"/>
      <c r="C14" s="9"/>
    </row>
    <row r="15" s="2" customFormat="1" ht="16.9" customHeight="1" spans="1:3">
      <c r="A15" s="8"/>
      <c r="B15" s="11"/>
      <c r="C15" s="9"/>
    </row>
    <row r="16" s="2" customFormat="1" ht="16.9" customHeight="1" spans="1:3">
      <c r="A16" s="8"/>
      <c r="B16" s="11"/>
      <c r="C16" s="9"/>
    </row>
    <row r="17" s="2" customFormat="1" ht="16.9" customHeight="1" spans="1:3">
      <c r="A17" s="8"/>
      <c r="B17" s="11"/>
      <c r="C17" s="9"/>
    </row>
    <row r="18" s="2" customFormat="1" ht="16.9" customHeight="1" spans="1:3">
      <c r="A18" s="8"/>
      <c r="B18" s="11"/>
      <c r="C18" s="9"/>
    </row>
    <row r="19" s="2" customFormat="1" ht="16.9" customHeight="1" spans="1:3">
      <c r="A19" s="8"/>
      <c r="B19" s="11"/>
      <c r="C19" s="9"/>
    </row>
    <row r="20" s="2" customFormat="1" ht="16.9" customHeight="1" spans="1:3">
      <c r="A20" s="8"/>
      <c r="B20" s="11"/>
      <c r="C20" s="9"/>
    </row>
    <row r="21" s="2" customFormat="1" ht="16.9" customHeight="1" spans="1:3">
      <c r="A21" s="8"/>
      <c r="B21" s="10"/>
      <c r="C21" s="9"/>
    </row>
    <row r="22" s="2" customFormat="1" ht="16.9" customHeight="1" spans="1:3">
      <c r="A22" s="8"/>
      <c r="B22" s="11"/>
      <c r="C22" s="9"/>
    </row>
    <row r="23" s="2" customFormat="1" ht="16.9" customHeight="1" spans="1:3">
      <c r="A23" s="8"/>
      <c r="B23" s="10"/>
      <c r="C23" s="9"/>
    </row>
    <row r="24" s="2" customFormat="1" ht="16.9" customHeight="1" spans="1:3">
      <c r="A24" s="8"/>
      <c r="B24" s="11"/>
      <c r="C24" s="9"/>
    </row>
    <row r="25" s="2" customFormat="1" ht="16.9" customHeight="1" spans="1:3">
      <c r="A25" s="8"/>
      <c r="B25" s="11"/>
      <c r="C25" s="9"/>
    </row>
    <row r="26" s="2" customFormat="1" ht="16.9" customHeight="1" spans="1:3">
      <c r="A26" s="8"/>
      <c r="B26" s="11"/>
      <c r="C26" s="9"/>
    </row>
    <row r="27" s="2" customFormat="1" ht="16.9" customHeight="1" spans="1:3">
      <c r="A27" s="8"/>
      <c r="B27" s="10"/>
      <c r="C27" s="9"/>
    </row>
    <row r="28" s="2" customFormat="1" ht="16.9" customHeight="1" spans="1:3">
      <c r="A28" s="8"/>
      <c r="B28" s="11"/>
      <c r="C28" s="9"/>
    </row>
    <row r="29" s="2" customFormat="1" ht="49" customHeight="1" spans="1:3">
      <c r="A29" s="12" t="s">
        <v>1523</v>
      </c>
      <c r="B29" s="12"/>
      <c r="C29" s="12"/>
    </row>
    <row r="30" s="2" customFormat="1" ht="16.9" customHeight="1" spans="1:3">
      <c r="A30" s="3"/>
      <c r="B30" s="3"/>
      <c r="C30" s="3"/>
    </row>
    <row r="31" s="2" customFormat="1" ht="16.9" customHeight="1" spans="1:3">
      <c r="A31" s="3"/>
      <c r="B31" s="3"/>
      <c r="C31" s="3"/>
    </row>
    <row r="32" s="2" customFormat="1" ht="16.9" customHeight="1" spans="1:3">
      <c r="A32" s="3"/>
      <c r="B32" s="3"/>
      <c r="C32" s="3"/>
    </row>
    <row r="33" s="2" customFormat="1" ht="16.9" customHeight="1" spans="1:3">
      <c r="A33" s="3"/>
      <c r="B33" s="3"/>
      <c r="C33" s="3"/>
    </row>
    <row r="34" s="2" customFormat="1" ht="16.9" customHeight="1" spans="1:3">
      <c r="A34" s="3"/>
      <c r="B34" s="3"/>
      <c r="C34" s="3"/>
    </row>
    <row r="35" s="2" customFormat="1" ht="16.9" customHeight="1" spans="1:3">
      <c r="A35" s="3"/>
      <c r="B35" s="3"/>
      <c r="C35" s="3"/>
    </row>
    <row r="36" s="2" customFormat="1" ht="16.9" customHeight="1" spans="1:3">
      <c r="A36" s="3"/>
      <c r="B36" s="3"/>
      <c r="C36" s="3"/>
    </row>
    <row r="37" s="2" customFormat="1" ht="16.9" customHeight="1" spans="1:3">
      <c r="A37" s="3"/>
      <c r="B37" s="3"/>
      <c r="C37" s="3"/>
    </row>
    <row r="38" s="2" customFormat="1" ht="16.9" customHeight="1" spans="1:3">
      <c r="A38" s="3"/>
      <c r="B38" s="3"/>
      <c r="C38" s="3"/>
    </row>
    <row r="39" s="2" customFormat="1" ht="16.9" customHeight="1" spans="1:3">
      <c r="A39" s="3"/>
      <c r="B39" s="3"/>
      <c r="C39" s="3"/>
    </row>
    <row r="40" s="2" customFormat="1" ht="16.9" customHeight="1" spans="1:3">
      <c r="A40" s="3"/>
      <c r="B40" s="3"/>
      <c r="C40" s="3"/>
    </row>
    <row r="41" s="2" customFormat="1" ht="16.9" customHeight="1" spans="1:3">
      <c r="A41" s="3"/>
      <c r="B41" s="3"/>
      <c r="C41" s="3"/>
    </row>
    <row r="42" s="2" customFormat="1" ht="16.9" customHeight="1" spans="1:3">
      <c r="A42" s="3"/>
      <c r="B42" s="3"/>
      <c r="C42" s="3"/>
    </row>
    <row r="43" s="2" customFormat="1" ht="16.9" customHeight="1" spans="1:3">
      <c r="A43" s="3"/>
      <c r="B43" s="3"/>
      <c r="C43" s="3"/>
    </row>
    <row r="44" s="2" customFormat="1" ht="16.9" customHeight="1" spans="1:3">
      <c r="A44" s="3"/>
      <c r="B44" s="3"/>
      <c r="C44" s="3"/>
    </row>
    <row r="45" s="2" customFormat="1" ht="16.9" customHeight="1" spans="1:3">
      <c r="A45" s="3"/>
      <c r="B45" s="3"/>
      <c r="C45" s="3"/>
    </row>
    <row r="46" s="2" customFormat="1" ht="16.9" customHeight="1" spans="1:3">
      <c r="A46" s="3"/>
      <c r="B46" s="3"/>
      <c r="C46" s="3"/>
    </row>
    <row r="47" s="2" customFormat="1" ht="16.9" customHeight="1" spans="1:3">
      <c r="A47" s="3"/>
      <c r="B47" s="3"/>
      <c r="C47" s="3"/>
    </row>
  </sheetData>
  <mergeCells count="3">
    <mergeCell ref="A2:C2"/>
    <mergeCell ref="A3:C3"/>
    <mergeCell ref="A29:C2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47"/>
  <sheetViews>
    <sheetView workbookViewId="0">
      <selection activeCell="G16" sqref="G16"/>
    </sheetView>
  </sheetViews>
  <sheetFormatPr defaultColWidth="12.125" defaultRowHeight="17.1" customHeight="1"/>
  <cols>
    <col min="1" max="1" width="14.85" style="2" customWidth="1"/>
    <col min="2" max="2" width="50.25" style="2" customWidth="1"/>
    <col min="3" max="3" width="23.175" style="2" customWidth="1"/>
    <col min="4" max="249" width="12.125" style="2" customWidth="1"/>
    <col min="250" max="16384" width="12.125" style="3"/>
  </cols>
  <sheetData>
    <row r="1" s="1" customFormat="1" customHeight="1" spans="1:249">
      <c r="A1" s="4" t="s">
        <v>1559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row>
    <row r="2" s="2" customFormat="1" ht="33.95" customHeight="1" spans="1:3">
      <c r="A2" s="5" t="s">
        <v>1560</v>
      </c>
      <c r="B2" s="5"/>
      <c r="C2" s="5"/>
    </row>
    <row r="3" s="2" customFormat="1" ht="16.9" customHeight="1" spans="1:3">
      <c r="A3" s="6" t="s">
        <v>1557</v>
      </c>
      <c r="B3" s="6"/>
      <c r="C3" s="6"/>
    </row>
    <row r="4" s="2" customFormat="1" ht="16.9" customHeight="1" spans="1:3">
      <c r="A4" s="7" t="s">
        <v>1061</v>
      </c>
      <c r="B4" s="7" t="s">
        <v>1471</v>
      </c>
      <c r="C4" s="7" t="s">
        <v>73</v>
      </c>
    </row>
    <row r="5" s="2" customFormat="1" ht="16.9" customHeight="1" spans="1:3">
      <c r="A5" s="8"/>
      <c r="B5" s="7" t="s">
        <v>1561</v>
      </c>
      <c r="C5" s="9">
        <f>C6+C9</f>
        <v>0</v>
      </c>
    </row>
    <row r="6" s="2" customFormat="1" ht="16.9" customHeight="1" spans="1:3">
      <c r="A6" s="8"/>
      <c r="B6" s="10"/>
      <c r="C6" s="9"/>
    </row>
    <row r="7" s="2" customFormat="1" ht="16.9" customHeight="1" spans="1:3">
      <c r="A7" s="8"/>
      <c r="B7" s="10"/>
      <c r="C7" s="9"/>
    </row>
    <row r="8" s="2" customFormat="1" ht="16.9" customHeight="1" spans="1:3">
      <c r="A8" s="8"/>
      <c r="B8" s="11"/>
      <c r="C8" s="9"/>
    </row>
    <row r="9" s="2" customFormat="1" ht="16.9" customHeight="1" spans="1:3">
      <c r="A9" s="8"/>
      <c r="B9" s="10"/>
      <c r="C9" s="9"/>
    </row>
    <row r="10" s="2" customFormat="1" ht="16.9" customHeight="1" spans="1:3">
      <c r="A10" s="8"/>
      <c r="B10" s="10"/>
      <c r="C10" s="9"/>
    </row>
    <row r="11" s="2" customFormat="1" ht="16.9" customHeight="1" spans="1:3">
      <c r="A11" s="8"/>
      <c r="B11" s="11"/>
      <c r="C11" s="9"/>
    </row>
    <row r="12" s="2" customFormat="1" ht="16.9" customHeight="1" spans="1:3">
      <c r="A12" s="8"/>
      <c r="B12" s="11"/>
      <c r="C12" s="9"/>
    </row>
    <row r="13" s="2" customFormat="1" ht="16.9" customHeight="1" spans="1:3">
      <c r="A13" s="8"/>
      <c r="B13" s="11"/>
      <c r="C13" s="9"/>
    </row>
    <row r="14" s="2" customFormat="1" ht="16.9" customHeight="1" spans="1:3">
      <c r="A14" s="8"/>
      <c r="B14" s="11"/>
      <c r="C14" s="9"/>
    </row>
    <row r="15" s="2" customFormat="1" ht="16.9" customHeight="1" spans="1:3">
      <c r="A15" s="8"/>
      <c r="B15" s="11"/>
      <c r="C15" s="9"/>
    </row>
    <row r="16" s="2" customFormat="1" ht="16.9" customHeight="1" spans="1:3">
      <c r="A16" s="8"/>
      <c r="B16" s="11"/>
      <c r="C16" s="9"/>
    </row>
    <row r="17" s="2" customFormat="1" ht="16.9" customHeight="1" spans="1:3">
      <c r="A17" s="8"/>
      <c r="B17" s="11"/>
      <c r="C17" s="9"/>
    </row>
    <row r="18" s="2" customFormat="1" ht="16.9" customHeight="1" spans="1:3">
      <c r="A18" s="8"/>
      <c r="B18" s="11"/>
      <c r="C18" s="9"/>
    </row>
    <row r="19" s="2" customFormat="1" ht="16.9" customHeight="1" spans="1:3">
      <c r="A19" s="8"/>
      <c r="B19" s="11"/>
      <c r="C19" s="9"/>
    </row>
    <row r="20" s="2" customFormat="1" ht="16.9" customHeight="1" spans="1:3">
      <c r="A20" s="8"/>
      <c r="B20" s="11"/>
      <c r="C20" s="9"/>
    </row>
    <row r="21" s="2" customFormat="1" ht="16.9" customHeight="1" spans="1:3">
      <c r="A21" s="8"/>
      <c r="B21" s="10"/>
      <c r="C21" s="9"/>
    </row>
    <row r="22" s="2" customFormat="1" ht="16.9" customHeight="1" spans="1:3">
      <c r="A22" s="8"/>
      <c r="B22" s="11"/>
      <c r="C22" s="9"/>
    </row>
    <row r="23" s="2" customFormat="1" ht="16.9" customHeight="1" spans="1:3">
      <c r="A23" s="8"/>
      <c r="B23" s="10"/>
      <c r="C23" s="9"/>
    </row>
    <row r="24" s="2" customFormat="1" ht="16.9" customHeight="1" spans="1:3">
      <c r="A24" s="8"/>
      <c r="B24" s="11"/>
      <c r="C24" s="9"/>
    </row>
    <row r="25" s="2" customFormat="1" ht="16.9" customHeight="1" spans="1:3">
      <c r="A25" s="8"/>
      <c r="B25" s="11"/>
      <c r="C25" s="9"/>
    </row>
    <row r="26" s="2" customFormat="1" ht="16.9" customHeight="1" spans="1:3">
      <c r="A26" s="8"/>
      <c r="B26" s="11"/>
      <c r="C26" s="9"/>
    </row>
    <row r="27" s="2" customFormat="1" ht="16.9" customHeight="1" spans="1:3">
      <c r="A27" s="8"/>
      <c r="B27" s="10"/>
      <c r="C27" s="9"/>
    </row>
    <row r="28" s="2" customFormat="1" ht="16.9" customHeight="1" spans="1:3">
      <c r="A28" s="8"/>
      <c r="B28" s="11"/>
      <c r="C28" s="9"/>
    </row>
    <row r="29" s="2" customFormat="1" ht="49" customHeight="1" spans="1:3">
      <c r="A29" s="12" t="s">
        <v>1562</v>
      </c>
      <c r="B29" s="12"/>
      <c r="C29" s="12"/>
    </row>
    <row r="30" s="2" customFormat="1" ht="16.9" customHeight="1" spans="1:3">
      <c r="A30" s="3"/>
      <c r="B30" s="3"/>
      <c r="C30" s="3"/>
    </row>
    <row r="31" s="2" customFormat="1" ht="16.9" customHeight="1" spans="1:3">
      <c r="A31" s="3"/>
      <c r="B31" s="3"/>
      <c r="C31" s="3"/>
    </row>
    <row r="32" s="2" customFormat="1" ht="16.9" customHeight="1" spans="1:3">
      <c r="A32" s="3"/>
      <c r="B32" s="3"/>
      <c r="C32" s="3"/>
    </row>
    <row r="33" s="2" customFormat="1" ht="16.9" customHeight="1" spans="1:3">
      <c r="A33" s="3"/>
      <c r="B33" s="3"/>
      <c r="C33" s="3"/>
    </row>
    <row r="34" s="2" customFormat="1" ht="16.9" customHeight="1" spans="1:3">
      <c r="A34" s="3"/>
      <c r="B34" s="3"/>
      <c r="C34" s="3"/>
    </row>
    <row r="35" s="2" customFormat="1" ht="16.9" customHeight="1" spans="1:3">
      <c r="A35" s="3"/>
      <c r="B35" s="3"/>
      <c r="C35" s="3"/>
    </row>
    <row r="36" s="2" customFormat="1" ht="16.9" customHeight="1" spans="1:3">
      <c r="A36" s="3"/>
      <c r="B36" s="3"/>
      <c r="C36" s="3"/>
    </row>
    <row r="37" s="2" customFormat="1" ht="16.9" customHeight="1" spans="1:3">
      <c r="A37" s="3"/>
      <c r="B37" s="3"/>
      <c r="C37" s="3"/>
    </row>
    <row r="38" s="2" customFormat="1" ht="16.9" customHeight="1" spans="1:3">
      <c r="A38" s="3"/>
      <c r="B38" s="3"/>
      <c r="C38" s="3"/>
    </row>
    <row r="39" s="2" customFormat="1" ht="16.9" customHeight="1" spans="1:3">
      <c r="A39" s="3"/>
      <c r="B39" s="3"/>
      <c r="C39" s="3"/>
    </row>
    <row r="40" s="2" customFormat="1" ht="16.9" customHeight="1" spans="1:3">
      <c r="A40" s="3"/>
      <c r="B40" s="3"/>
      <c r="C40" s="3"/>
    </row>
    <row r="41" s="2" customFormat="1" ht="16.9" customHeight="1" spans="1:3">
      <c r="A41" s="3"/>
      <c r="B41" s="3"/>
      <c r="C41" s="3"/>
    </row>
    <row r="42" s="2" customFormat="1" ht="16.9" customHeight="1" spans="1:3">
      <c r="A42" s="3"/>
      <c r="B42" s="3"/>
      <c r="C42" s="3"/>
    </row>
    <row r="43" s="2" customFormat="1" ht="16.9" customHeight="1" spans="1:3">
      <c r="A43" s="3"/>
      <c r="B43" s="3"/>
      <c r="C43" s="3"/>
    </row>
    <row r="44" s="2" customFormat="1" ht="16.9" customHeight="1" spans="1:3">
      <c r="A44" s="3"/>
      <c r="B44" s="3"/>
      <c r="C44" s="3"/>
    </row>
    <row r="45" s="2" customFormat="1" ht="16.9" customHeight="1" spans="1:3">
      <c r="A45" s="3"/>
      <c r="B45" s="3"/>
      <c r="C45" s="3"/>
    </row>
    <row r="46" s="2" customFormat="1" ht="16.9" customHeight="1" spans="1:3">
      <c r="A46" s="3"/>
      <c r="B46" s="3"/>
      <c r="C46" s="3"/>
    </row>
    <row r="47" s="2" customFormat="1" ht="16.9" customHeight="1" spans="1:3">
      <c r="A47" s="3"/>
      <c r="B47" s="3"/>
      <c r="C47" s="3"/>
    </row>
  </sheetData>
  <mergeCells count="3">
    <mergeCell ref="A2:C2"/>
    <mergeCell ref="A3:C3"/>
    <mergeCell ref="A29:C2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E7" sqref="E7"/>
    </sheetView>
  </sheetViews>
  <sheetFormatPr defaultColWidth="9" defaultRowHeight="13.5" outlineLevelCol="1"/>
  <cols>
    <col min="1" max="1" width="55.625" style="370" customWidth="1"/>
    <col min="2" max="2" width="20.625" style="372" customWidth="1"/>
    <col min="3" max="16384" width="9" style="370"/>
  </cols>
  <sheetData>
    <row r="1" s="370" customFormat="1" ht="21.75" customHeight="1" spans="1:2">
      <c r="A1" s="369" t="s">
        <v>70</v>
      </c>
      <c r="B1" s="372"/>
    </row>
    <row r="2" s="370" customFormat="1" ht="40.5" customHeight="1" spans="1:2">
      <c r="A2" s="374" t="s">
        <v>71</v>
      </c>
      <c r="B2" s="374"/>
    </row>
    <row r="3" s="370" customFormat="1" ht="12.75" customHeight="1" spans="1:2">
      <c r="A3" s="387"/>
      <c r="B3" s="388" t="s">
        <v>34</v>
      </c>
    </row>
    <row r="4" s="371" customFormat="1" ht="21.95" customHeight="1" spans="1:2">
      <c r="A4" s="389" t="s">
        <v>72</v>
      </c>
      <c r="B4" s="390" t="s">
        <v>73</v>
      </c>
    </row>
    <row r="5" s="370" customFormat="1" ht="21.95" customHeight="1" spans="1:2">
      <c r="A5" s="391" t="s">
        <v>42</v>
      </c>
      <c r="B5" s="392">
        <v>47969</v>
      </c>
    </row>
    <row r="6" s="370" customFormat="1" ht="21.95" customHeight="1" spans="1:2">
      <c r="A6" s="393" t="s">
        <v>46</v>
      </c>
      <c r="B6" s="392">
        <v>224446</v>
      </c>
    </row>
    <row r="7" s="370" customFormat="1" ht="21.95" customHeight="1" spans="1:2">
      <c r="A7" s="394" t="s">
        <v>74</v>
      </c>
      <c r="B7" s="395">
        <v>4511</v>
      </c>
    </row>
    <row r="8" s="370" customFormat="1" ht="21.95" customHeight="1" spans="1:2">
      <c r="A8" s="394" t="s">
        <v>75</v>
      </c>
      <c r="B8" s="395">
        <v>2376</v>
      </c>
    </row>
    <row r="9" s="370" customFormat="1" ht="21.95" customHeight="1" spans="1:2">
      <c r="A9" s="394" t="s">
        <v>76</v>
      </c>
      <c r="B9" s="395">
        <v>443</v>
      </c>
    </row>
    <row r="10" s="370" customFormat="1" ht="21.95" customHeight="1" spans="1:2">
      <c r="A10" s="394" t="s">
        <v>77</v>
      </c>
      <c r="B10" s="395">
        <v>664</v>
      </c>
    </row>
    <row r="11" s="370" customFormat="1" ht="21.95" customHeight="1" spans="1:2">
      <c r="A11" s="394" t="s">
        <v>78</v>
      </c>
      <c r="B11" s="395">
        <v>1028</v>
      </c>
    </row>
    <row r="12" s="370" customFormat="1" ht="21.95" customHeight="1" spans="1:2">
      <c r="A12" s="394" t="s">
        <v>79</v>
      </c>
      <c r="B12" s="395">
        <v>92814</v>
      </c>
    </row>
    <row r="13" s="370" customFormat="1" ht="21.95" customHeight="1" spans="1:2">
      <c r="A13" s="394" t="s">
        <v>80</v>
      </c>
      <c r="B13" s="396">
        <v>40271</v>
      </c>
    </row>
    <row r="14" s="370" customFormat="1" ht="21.95" customHeight="1" spans="1:2">
      <c r="A14" s="394" t="s">
        <v>81</v>
      </c>
      <c r="B14" s="395">
        <v>8817</v>
      </c>
    </row>
    <row r="15" s="370" customFormat="1" ht="21.95" customHeight="1" spans="1:2">
      <c r="A15" s="394" t="s">
        <v>82</v>
      </c>
      <c r="B15" s="395">
        <v>8517</v>
      </c>
    </row>
    <row r="16" s="370" customFormat="1" ht="21.95" customHeight="1" spans="1:2">
      <c r="A16" s="394" t="s">
        <v>83</v>
      </c>
      <c r="B16" s="395">
        <v>180</v>
      </c>
    </row>
    <row r="17" s="370" customFormat="1" ht="21.95" customHeight="1" spans="1:2">
      <c r="A17" s="394" t="s">
        <v>84</v>
      </c>
      <c r="B17" s="397">
        <v>14307</v>
      </c>
    </row>
    <row r="18" s="370" customFormat="1" ht="21.95" customHeight="1" spans="1:2">
      <c r="A18" s="394" t="s">
        <v>85</v>
      </c>
      <c r="B18" s="395">
        <v>13020</v>
      </c>
    </row>
    <row r="19" s="370" customFormat="1" ht="21.95" customHeight="1" spans="1:2">
      <c r="A19" s="394" t="s">
        <v>86</v>
      </c>
      <c r="B19" s="395">
        <v>38</v>
      </c>
    </row>
    <row r="20" s="370" customFormat="1" ht="21.95" customHeight="1" spans="1:2">
      <c r="A20" s="394" t="s">
        <v>87</v>
      </c>
      <c r="B20" s="395">
        <v>7664</v>
      </c>
    </row>
    <row r="21" s="370" customFormat="1" ht="21.95" customHeight="1" spans="1:2">
      <c r="A21" s="394" t="s">
        <v>88</v>
      </c>
      <c r="B21" s="398">
        <v>107622</v>
      </c>
    </row>
    <row r="22" s="370" customFormat="1" ht="21.95" customHeight="1" spans="1:2">
      <c r="A22" s="393" t="s">
        <v>61</v>
      </c>
      <c r="B22" s="392"/>
    </row>
    <row r="23" s="370" customFormat="1" ht="21.95" customHeight="1" spans="1:2">
      <c r="A23" s="393" t="s">
        <v>89</v>
      </c>
      <c r="B23" s="392"/>
    </row>
    <row r="24" s="370" customFormat="1" ht="21.95" customHeight="1" spans="1:2">
      <c r="A24" s="393" t="s">
        <v>90</v>
      </c>
      <c r="B24" s="392">
        <v>21713</v>
      </c>
    </row>
    <row r="25" s="370" customFormat="1" ht="21.95" customHeight="1" spans="1:2">
      <c r="A25" s="393" t="s">
        <v>91</v>
      </c>
      <c r="B25" s="392">
        <v>350</v>
      </c>
    </row>
    <row r="26" s="370" customFormat="1" ht="21.95" customHeight="1" spans="1:2">
      <c r="A26" s="399" t="s">
        <v>92</v>
      </c>
      <c r="B26" s="400">
        <v>294478</v>
      </c>
    </row>
    <row r="27" s="370" customFormat="1" ht="24" customHeight="1" spans="1:2">
      <c r="A27" s="372"/>
      <c r="B27" s="372"/>
    </row>
    <row r="28" s="370" customFormat="1" spans="1:2">
      <c r="A28" s="372"/>
      <c r="B28" s="372"/>
    </row>
  </sheetData>
  <mergeCells count="1">
    <mergeCell ref="A2:B2"/>
  </mergeCell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E7" sqref="E7"/>
    </sheetView>
  </sheetViews>
  <sheetFormatPr defaultColWidth="9" defaultRowHeight="13.5" outlineLevelCol="1"/>
  <cols>
    <col min="1" max="1" width="52.25" style="370" customWidth="1"/>
    <col min="2" max="2" width="25.625" style="372" customWidth="1"/>
    <col min="3" max="16384" width="9" style="370"/>
  </cols>
  <sheetData>
    <row r="1" s="369" customFormat="1" spans="1:2">
      <c r="A1" s="369" t="s">
        <v>93</v>
      </c>
      <c r="B1" s="373"/>
    </row>
    <row r="2" s="370" customFormat="1" ht="40.5" customHeight="1" spans="1:2">
      <c r="A2" s="374" t="s">
        <v>94</v>
      </c>
      <c r="B2" s="374"/>
    </row>
    <row r="3" s="370" customFormat="1" ht="21.95" customHeight="1" spans="1:2">
      <c r="A3" s="375"/>
      <c r="B3" s="376" t="s">
        <v>34</v>
      </c>
    </row>
    <row r="4" s="371" customFormat="1" ht="21.95" customHeight="1" spans="1:2">
      <c r="A4" s="377" t="s">
        <v>72</v>
      </c>
      <c r="B4" s="378" t="s">
        <v>73</v>
      </c>
    </row>
    <row r="5" s="370" customFormat="1" ht="21.95" customHeight="1" spans="1:2">
      <c r="A5" s="379" t="s">
        <v>95</v>
      </c>
      <c r="B5" s="380">
        <v>278956</v>
      </c>
    </row>
    <row r="6" s="370" customFormat="1" ht="21.95" customHeight="1" spans="1:2">
      <c r="A6" s="379" t="s">
        <v>47</v>
      </c>
      <c r="B6" s="381">
        <v>3500</v>
      </c>
    </row>
    <row r="7" s="370" customFormat="1" ht="21.95" customHeight="1" spans="1:2">
      <c r="A7" s="379" t="s">
        <v>62</v>
      </c>
      <c r="B7" s="381">
        <v>12022</v>
      </c>
    </row>
    <row r="8" s="370" customFormat="1" ht="21.95" customHeight="1" spans="1:2">
      <c r="A8" s="379" t="s">
        <v>96</v>
      </c>
      <c r="B8" s="382"/>
    </row>
    <row r="9" s="370" customFormat="1" ht="21.95" customHeight="1" spans="1:2">
      <c r="A9" s="383" t="s">
        <v>67</v>
      </c>
      <c r="B9" s="384"/>
    </row>
    <row r="10" s="370" customFormat="1" ht="21.95" customHeight="1" spans="1:2">
      <c r="A10" s="385" t="s">
        <v>92</v>
      </c>
      <c r="B10" s="386">
        <v>294478</v>
      </c>
    </row>
    <row r="11" s="370" customFormat="1" ht="24" customHeight="1" spans="1:2">
      <c r="A11" s="372"/>
      <c r="B11" s="372"/>
    </row>
  </sheetData>
  <mergeCells count="1">
    <mergeCell ref="A2:B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47"/>
  <sheetViews>
    <sheetView workbookViewId="0">
      <selection activeCell="A2" sqref="A2:C2"/>
    </sheetView>
  </sheetViews>
  <sheetFormatPr defaultColWidth="8.88333333333333" defaultRowHeight="15" outlineLevelCol="2"/>
  <cols>
    <col min="1" max="1" width="13.75" style="344" customWidth="1"/>
    <col min="2" max="2" width="38.25" style="346" customWidth="1"/>
    <col min="3" max="3" width="20.625" style="344" customWidth="1"/>
    <col min="4" max="16384" width="8.88333333333333" style="344"/>
  </cols>
  <sheetData>
    <row r="1" s="344" customFormat="1" spans="1:2">
      <c r="A1" s="160" t="s">
        <v>97</v>
      </c>
      <c r="B1" s="346"/>
    </row>
    <row r="2" s="344" customFormat="1" ht="30" customHeight="1" spans="1:3">
      <c r="A2" s="347" t="s">
        <v>98</v>
      </c>
      <c r="B2" s="347"/>
      <c r="C2" s="347"/>
    </row>
    <row r="3" s="344" customFormat="1" customHeight="1" spans="1:3">
      <c r="A3" s="348"/>
      <c r="B3" s="349" t="s">
        <v>34</v>
      </c>
      <c r="C3" s="349"/>
    </row>
    <row r="4" s="345" customFormat="1" ht="13.5" spans="1:3">
      <c r="A4" s="350" t="s">
        <v>99</v>
      </c>
      <c r="B4" s="351" t="s">
        <v>100</v>
      </c>
      <c r="C4" s="352" t="s">
        <v>101</v>
      </c>
    </row>
    <row r="5" s="345" customFormat="1" ht="13.5" spans="1:3">
      <c r="A5" s="353">
        <v>201</v>
      </c>
      <c r="B5" s="354" t="s">
        <v>102</v>
      </c>
      <c r="C5" s="355">
        <f>SUM(C6,C18,C27,C38,C49,C60,C71,C79,C88,C101,C110,C121,C133,C140,C148,C154,C161,C168,C175,C182,C189,C197,C203,C209,C216,C231)</f>
        <v>14926</v>
      </c>
    </row>
    <row r="6" s="345" customFormat="1" ht="13.5" spans="1:3">
      <c r="A6" s="353">
        <v>20101</v>
      </c>
      <c r="B6" s="356" t="s">
        <v>103</v>
      </c>
      <c r="C6" s="355">
        <f>SUM(C7:C17)</f>
        <v>2660</v>
      </c>
    </row>
    <row r="7" s="345" customFormat="1" ht="13.5" spans="1:3">
      <c r="A7" s="353">
        <v>2010101</v>
      </c>
      <c r="B7" s="356" t="s">
        <v>104</v>
      </c>
      <c r="C7" s="355">
        <v>2173</v>
      </c>
    </row>
    <row r="8" s="345" customFormat="1" ht="13.5" spans="1:3">
      <c r="A8" s="353">
        <v>2010102</v>
      </c>
      <c r="B8" s="356" t="s">
        <v>105</v>
      </c>
      <c r="C8" s="355">
        <v>320</v>
      </c>
    </row>
    <row r="9" s="345" customFormat="1" ht="13.5" spans="1:3">
      <c r="A9" s="353">
        <v>2010103</v>
      </c>
      <c r="B9" s="357" t="s">
        <v>106</v>
      </c>
      <c r="C9" s="355"/>
    </row>
    <row r="10" s="345" customFormat="1" ht="13.5" spans="1:3">
      <c r="A10" s="353">
        <v>2010104</v>
      </c>
      <c r="B10" s="357" t="s">
        <v>107</v>
      </c>
      <c r="C10" s="355">
        <v>17</v>
      </c>
    </row>
    <row r="11" s="345" customFormat="1" ht="13.5" spans="1:3">
      <c r="A11" s="353">
        <v>2010105</v>
      </c>
      <c r="B11" s="357" t="s">
        <v>108</v>
      </c>
      <c r="C11" s="355">
        <v>40</v>
      </c>
    </row>
    <row r="12" s="345" customFormat="1" ht="13.5" spans="1:3">
      <c r="A12" s="353">
        <v>2010106</v>
      </c>
      <c r="B12" s="354" t="s">
        <v>109</v>
      </c>
      <c r="C12" s="355">
        <v>97</v>
      </c>
    </row>
    <row r="13" s="345" customFormat="1" ht="13.5" spans="1:3">
      <c r="A13" s="353">
        <v>2010107</v>
      </c>
      <c r="B13" s="354" t="s">
        <v>110</v>
      </c>
      <c r="C13" s="355"/>
    </row>
    <row r="14" s="345" customFormat="1" ht="13.5" spans="1:3">
      <c r="A14" s="353">
        <v>2010108</v>
      </c>
      <c r="B14" s="354" t="s">
        <v>111</v>
      </c>
      <c r="C14" s="355">
        <v>13</v>
      </c>
    </row>
    <row r="15" s="345" customFormat="1" ht="13.5" spans="1:3">
      <c r="A15" s="353">
        <v>2010109</v>
      </c>
      <c r="B15" s="354" t="s">
        <v>112</v>
      </c>
      <c r="C15" s="355"/>
    </row>
    <row r="16" s="345" customFormat="1" ht="13.5" spans="1:3">
      <c r="A16" s="353">
        <v>2010150</v>
      </c>
      <c r="B16" s="354" t="s">
        <v>113</v>
      </c>
      <c r="C16" s="355"/>
    </row>
    <row r="17" s="345" customFormat="1" ht="13.5" spans="1:3">
      <c r="A17" s="353">
        <v>2010199</v>
      </c>
      <c r="B17" s="354" t="s">
        <v>114</v>
      </c>
      <c r="C17" s="355"/>
    </row>
    <row r="18" s="345" customFormat="1" ht="13.5" spans="1:3">
      <c r="A18" s="353">
        <v>20102</v>
      </c>
      <c r="B18" s="356" t="s">
        <v>115</v>
      </c>
      <c r="C18" s="355">
        <f>SUM(C19:C26)</f>
        <v>421</v>
      </c>
    </row>
    <row r="19" s="345" customFormat="1" ht="13.5" spans="1:3">
      <c r="A19" s="353">
        <v>2010201</v>
      </c>
      <c r="B19" s="356" t="s">
        <v>104</v>
      </c>
      <c r="C19" s="355">
        <v>321</v>
      </c>
    </row>
    <row r="20" s="345" customFormat="1" ht="13.5" spans="1:3">
      <c r="A20" s="353">
        <v>2010202</v>
      </c>
      <c r="B20" s="356" t="s">
        <v>105</v>
      </c>
      <c r="C20" s="355">
        <v>20</v>
      </c>
    </row>
    <row r="21" s="345" customFormat="1" ht="13.5" spans="1:3">
      <c r="A21" s="353">
        <v>2010203</v>
      </c>
      <c r="B21" s="357" t="s">
        <v>106</v>
      </c>
      <c r="C21" s="355"/>
    </row>
    <row r="22" s="345" customFormat="1" ht="13.5" spans="1:3">
      <c r="A22" s="353">
        <v>2010204</v>
      </c>
      <c r="B22" s="357" t="s">
        <v>116</v>
      </c>
      <c r="C22" s="355">
        <v>80</v>
      </c>
    </row>
    <row r="23" s="345" customFormat="1" ht="13.5" spans="1:3">
      <c r="A23" s="353">
        <v>2010205</v>
      </c>
      <c r="B23" s="357" t="s">
        <v>117</v>
      </c>
      <c r="C23" s="355"/>
    </row>
    <row r="24" s="345" customFormat="1" ht="13.5" spans="1:3">
      <c r="A24" s="353">
        <v>2010206</v>
      </c>
      <c r="B24" s="357" t="s">
        <v>118</v>
      </c>
      <c r="C24" s="355"/>
    </row>
    <row r="25" s="345" customFormat="1" ht="13.5" spans="1:3">
      <c r="A25" s="353">
        <v>2010250</v>
      </c>
      <c r="B25" s="357" t="s">
        <v>113</v>
      </c>
      <c r="C25" s="355"/>
    </row>
    <row r="26" s="345" customFormat="1" ht="13.5" spans="1:3">
      <c r="A26" s="353">
        <v>2010299</v>
      </c>
      <c r="B26" s="357" t="s">
        <v>119</v>
      </c>
      <c r="C26" s="355"/>
    </row>
    <row r="27" s="345" customFormat="1" ht="13.5" spans="1:3">
      <c r="A27" s="353">
        <v>20103</v>
      </c>
      <c r="B27" s="356" t="s">
        <v>120</v>
      </c>
      <c r="C27" s="355">
        <f>SUM(C28:C37)</f>
        <v>6924</v>
      </c>
    </row>
    <row r="28" s="345" customFormat="1" ht="13.5" spans="1:3">
      <c r="A28" s="353">
        <v>2010301</v>
      </c>
      <c r="B28" s="356" t="s">
        <v>104</v>
      </c>
      <c r="C28" s="355">
        <v>5562</v>
      </c>
    </row>
    <row r="29" s="345" customFormat="1" ht="13.5" spans="1:3">
      <c r="A29" s="353">
        <v>2010302</v>
      </c>
      <c r="B29" s="356" t="s">
        <v>105</v>
      </c>
      <c r="C29" s="355">
        <v>532</v>
      </c>
    </row>
    <row r="30" s="345" customFormat="1" ht="13.5" spans="1:3">
      <c r="A30" s="353">
        <v>2010303</v>
      </c>
      <c r="B30" s="357" t="s">
        <v>106</v>
      </c>
      <c r="C30" s="355">
        <v>450</v>
      </c>
    </row>
    <row r="31" s="345" customFormat="1" ht="13.5" spans="1:3">
      <c r="A31" s="353">
        <v>2010304</v>
      </c>
      <c r="B31" s="357" t="s">
        <v>121</v>
      </c>
      <c r="C31" s="355"/>
    </row>
    <row r="32" s="345" customFormat="1" ht="13.5" spans="1:3">
      <c r="A32" s="353">
        <v>2010305</v>
      </c>
      <c r="B32" s="357" t="s">
        <v>122</v>
      </c>
      <c r="C32" s="355"/>
    </row>
    <row r="33" s="345" customFormat="1" ht="13.5" spans="1:3">
      <c r="A33" s="353">
        <v>2010306</v>
      </c>
      <c r="B33" s="358" t="s">
        <v>123</v>
      </c>
      <c r="C33" s="355"/>
    </row>
    <row r="34" s="345" customFormat="1" ht="13.5" spans="1:3">
      <c r="A34" s="353">
        <v>2010308</v>
      </c>
      <c r="B34" s="356" t="s">
        <v>124</v>
      </c>
      <c r="C34" s="355">
        <v>123</v>
      </c>
    </row>
    <row r="35" s="345" customFormat="1" ht="13.5" spans="1:3">
      <c r="A35" s="353">
        <v>2010309</v>
      </c>
      <c r="B35" s="357" t="s">
        <v>125</v>
      </c>
      <c r="C35" s="355"/>
    </row>
    <row r="36" s="345" customFormat="1" ht="13.5" spans="1:3">
      <c r="A36" s="353">
        <v>2010350</v>
      </c>
      <c r="B36" s="357" t="s">
        <v>113</v>
      </c>
      <c r="C36" s="355">
        <v>256</v>
      </c>
    </row>
    <row r="37" s="345" customFormat="1" ht="13.5" spans="1:3">
      <c r="A37" s="353">
        <v>2010399</v>
      </c>
      <c r="B37" s="357" t="s">
        <v>126</v>
      </c>
      <c r="C37" s="355">
        <v>1</v>
      </c>
    </row>
    <row r="38" s="345" customFormat="1" ht="13.5" spans="1:3">
      <c r="A38" s="353">
        <v>20104</v>
      </c>
      <c r="B38" s="356" t="s">
        <v>127</v>
      </c>
      <c r="C38" s="355">
        <f>SUM(C39:C48)</f>
        <v>465</v>
      </c>
    </row>
    <row r="39" s="345" customFormat="1" ht="13.5" spans="1:3">
      <c r="A39" s="353">
        <v>2010401</v>
      </c>
      <c r="B39" s="356" t="s">
        <v>104</v>
      </c>
      <c r="C39" s="355">
        <v>223</v>
      </c>
    </row>
    <row r="40" s="345" customFormat="1" ht="13.5" spans="1:3">
      <c r="A40" s="353">
        <v>2010402</v>
      </c>
      <c r="B40" s="356" t="s">
        <v>105</v>
      </c>
      <c r="C40" s="355">
        <v>207</v>
      </c>
    </row>
    <row r="41" s="345" customFormat="1" ht="13.5" spans="1:3">
      <c r="A41" s="353">
        <v>2010403</v>
      </c>
      <c r="B41" s="357" t="s">
        <v>106</v>
      </c>
      <c r="C41" s="355"/>
    </row>
    <row r="42" s="345" customFormat="1" ht="13.5" spans="1:3">
      <c r="A42" s="353">
        <v>2010404</v>
      </c>
      <c r="B42" s="357" t="s">
        <v>128</v>
      </c>
      <c r="C42" s="355"/>
    </row>
    <row r="43" s="345" customFormat="1" ht="13.5" spans="1:3">
      <c r="A43" s="353">
        <v>2010405</v>
      </c>
      <c r="B43" s="357" t="s">
        <v>129</v>
      </c>
      <c r="C43" s="355"/>
    </row>
    <row r="44" s="345" customFormat="1" ht="13.5" spans="1:3">
      <c r="A44" s="353">
        <v>2010406</v>
      </c>
      <c r="B44" s="356" t="s">
        <v>130</v>
      </c>
      <c r="C44" s="355"/>
    </row>
    <row r="45" s="345" customFormat="1" ht="13.5" spans="1:3">
      <c r="A45" s="353">
        <v>2010407</v>
      </c>
      <c r="B45" s="356" t="s">
        <v>131</v>
      </c>
      <c r="C45" s="355"/>
    </row>
    <row r="46" s="345" customFormat="1" ht="13.5" spans="1:3">
      <c r="A46" s="353">
        <v>2010408</v>
      </c>
      <c r="B46" s="356" t="s">
        <v>132</v>
      </c>
      <c r="C46" s="355"/>
    </row>
    <row r="47" s="345" customFormat="1" ht="13.5" spans="1:3">
      <c r="A47" s="353">
        <v>2010450</v>
      </c>
      <c r="B47" s="356" t="s">
        <v>113</v>
      </c>
      <c r="C47" s="355"/>
    </row>
    <row r="48" s="345" customFormat="1" ht="13.5" spans="1:3">
      <c r="A48" s="353">
        <v>2010499</v>
      </c>
      <c r="B48" s="357" t="s">
        <v>133</v>
      </c>
      <c r="C48" s="355">
        <v>35</v>
      </c>
    </row>
    <row r="49" s="345" customFormat="1" ht="13.5" spans="1:3">
      <c r="A49" s="353">
        <v>20105</v>
      </c>
      <c r="B49" s="357" t="s">
        <v>134</v>
      </c>
      <c r="C49" s="355">
        <f>SUM(C50:C59)</f>
        <v>247</v>
      </c>
    </row>
    <row r="50" s="345" customFormat="1" ht="13.5" spans="1:3">
      <c r="A50" s="353">
        <v>2010501</v>
      </c>
      <c r="B50" s="357" t="s">
        <v>104</v>
      </c>
      <c r="C50" s="355">
        <v>123</v>
      </c>
    </row>
    <row r="51" s="345" customFormat="1" ht="13.5" spans="1:3">
      <c r="A51" s="353">
        <v>2010502</v>
      </c>
      <c r="B51" s="354" t="s">
        <v>105</v>
      </c>
      <c r="C51" s="355">
        <v>89</v>
      </c>
    </row>
    <row r="52" s="345" customFormat="1" ht="13.5" spans="1:3">
      <c r="A52" s="353">
        <v>2010503</v>
      </c>
      <c r="B52" s="356" t="s">
        <v>106</v>
      </c>
      <c r="C52" s="355"/>
    </row>
    <row r="53" s="345" customFormat="1" ht="13.5" spans="1:3">
      <c r="A53" s="353">
        <v>2010504</v>
      </c>
      <c r="B53" s="356" t="s">
        <v>135</v>
      </c>
      <c r="C53" s="355"/>
    </row>
    <row r="54" s="345" customFormat="1" ht="13.5" spans="1:3">
      <c r="A54" s="353">
        <v>2010505</v>
      </c>
      <c r="B54" s="356" t="s">
        <v>136</v>
      </c>
      <c r="C54" s="355">
        <v>10</v>
      </c>
    </row>
    <row r="55" s="345" customFormat="1" ht="13.5" spans="1:3">
      <c r="A55" s="353">
        <v>2010506</v>
      </c>
      <c r="B55" s="357" t="s">
        <v>137</v>
      </c>
      <c r="C55" s="355"/>
    </row>
    <row r="56" s="345" customFormat="1" ht="13.5" spans="1:3">
      <c r="A56" s="353">
        <v>2010507</v>
      </c>
      <c r="B56" s="357" t="s">
        <v>138</v>
      </c>
      <c r="C56" s="355">
        <v>15</v>
      </c>
    </row>
    <row r="57" s="345" customFormat="1" ht="13.5" spans="1:3">
      <c r="A57" s="353">
        <v>2010508</v>
      </c>
      <c r="B57" s="357" t="s">
        <v>139</v>
      </c>
      <c r="C57" s="355">
        <v>10</v>
      </c>
    </row>
    <row r="58" s="345" customFormat="1" ht="13.5" spans="1:3">
      <c r="A58" s="353">
        <v>2010550</v>
      </c>
      <c r="B58" s="356" t="s">
        <v>113</v>
      </c>
      <c r="C58" s="355"/>
    </row>
    <row r="59" s="345" customFormat="1" ht="13.5" spans="1:3">
      <c r="A59" s="353">
        <v>2010599</v>
      </c>
      <c r="B59" s="357" t="s">
        <v>140</v>
      </c>
      <c r="C59" s="355"/>
    </row>
    <row r="60" s="345" customFormat="1" ht="13.5" spans="1:3">
      <c r="A60" s="353">
        <v>20106</v>
      </c>
      <c r="B60" s="358" t="s">
        <v>141</v>
      </c>
      <c r="C60" s="355">
        <f>SUM(C61:C70)</f>
        <v>990</v>
      </c>
    </row>
    <row r="61" s="345" customFormat="1" ht="13.5" spans="1:3">
      <c r="A61" s="353">
        <v>2010601</v>
      </c>
      <c r="B61" s="357" t="s">
        <v>104</v>
      </c>
      <c r="C61" s="355">
        <v>700</v>
      </c>
    </row>
    <row r="62" s="345" customFormat="1" ht="13.5" spans="1:3">
      <c r="A62" s="353">
        <v>2010602</v>
      </c>
      <c r="B62" s="354" t="s">
        <v>105</v>
      </c>
      <c r="C62" s="355">
        <v>204</v>
      </c>
    </row>
    <row r="63" s="345" customFormat="1" ht="13.5" spans="1:3">
      <c r="A63" s="353">
        <v>2010603</v>
      </c>
      <c r="B63" s="354" t="s">
        <v>106</v>
      </c>
      <c r="C63" s="355"/>
    </row>
    <row r="64" s="345" customFormat="1" ht="13.5" spans="1:3">
      <c r="A64" s="353">
        <v>2010604</v>
      </c>
      <c r="B64" s="354" t="s">
        <v>142</v>
      </c>
      <c r="C64" s="355"/>
    </row>
    <row r="65" s="345" customFormat="1" ht="13.5" spans="1:3">
      <c r="A65" s="353">
        <v>2010605</v>
      </c>
      <c r="B65" s="354" t="s">
        <v>143</v>
      </c>
      <c r="C65" s="355"/>
    </row>
    <row r="66" s="345" customFormat="1" ht="13.5" spans="1:3">
      <c r="A66" s="353">
        <v>2010606</v>
      </c>
      <c r="B66" s="354" t="s">
        <v>144</v>
      </c>
      <c r="C66" s="355"/>
    </row>
    <row r="67" s="345" customFormat="1" ht="13.5" spans="1:3">
      <c r="A67" s="353">
        <v>2010607</v>
      </c>
      <c r="B67" s="356" t="s">
        <v>145</v>
      </c>
      <c r="C67" s="355">
        <v>25</v>
      </c>
    </row>
    <row r="68" s="345" customFormat="1" ht="13.5" spans="1:3">
      <c r="A68" s="353">
        <v>2010608</v>
      </c>
      <c r="B68" s="357" t="s">
        <v>146</v>
      </c>
      <c r="C68" s="355">
        <v>11</v>
      </c>
    </row>
    <row r="69" s="345" customFormat="1" ht="13.5" spans="1:3">
      <c r="A69" s="353">
        <v>2010650</v>
      </c>
      <c r="B69" s="357" t="s">
        <v>113</v>
      </c>
      <c r="C69" s="355"/>
    </row>
    <row r="70" s="345" customFormat="1" ht="13.5" spans="1:3">
      <c r="A70" s="353">
        <v>2010699</v>
      </c>
      <c r="B70" s="357" t="s">
        <v>147</v>
      </c>
      <c r="C70" s="355">
        <v>50</v>
      </c>
    </row>
    <row r="71" s="345" customFormat="1" ht="13.5" spans="1:3">
      <c r="A71" s="353">
        <v>20107</v>
      </c>
      <c r="B71" s="356" t="s">
        <v>148</v>
      </c>
      <c r="C71" s="355">
        <f>SUM(C72:C78)</f>
        <v>518</v>
      </c>
    </row>
    <row r="72" s="345" customFormat="1" ht="13.5" spans="1:3">
      <c r="A72" s="353">
        <v>2010701</v>
      </c>
      <c r="B72" s="356" t="s">
        <v>104</v>
      </c>
      <c r="C72" s="355">
        <v>152</v>
      </c>
    </row>
    <row r="73" s="345" customFormat="1" ht="13.5" spans="1:3">
      <c r="A73" s="353">
        <v>2010702</v>
      </c>
      <c r="B73" s="356" t="s">
        <v>105</v>
      </c>
      <c r="C73" s="355">
        <v>356</v>
      </c>
    </row>
    <row r="74" s="345" customFormat="1" ht="13.5" spans="1:3">
      <c r="A74" s="353">
        <v>2010703</v>
      </c>
      <c r="B74" s="357" t="s">
        <v>106</v>
      </c>
      <c r="C74" s="355"/>
    </row>
    <row r="75" s="345" customFormat="1" ht="13.5" spans="1:3">
      <c r="A75" s="353">
        <v>2010709</v>
      </c>
      <c r="B75" s="356" t="s">
        <v>145</v>
      </c>
      <c r="C75" s="355"/>
    </row>
    <row r="76" s="345" customFormat="1" ht="13.5" spans="1:3">
      <c r="A76" s="353">
        <v>2010710</v>
      </c>
      <c r="B76" s="357" t="s">
        <v>149</v>
      </c>
      <c r="C76" s="355"/>
    </row>
    <row r="77" s="345" customFormat="1" ht="13.5" spans="1:3">
      <c r="A77" s="353">
        <v>2010750</v>
      </c>
      <c r="B77" s="357" t="s">
        <v>113</v>
      </c>
      <c r="C77" s="355"/>
    </row>
    <row r="78" s="345" customFormat="1" ht="13.5" spans="1:3">
      <c r="A78" s="353">
        <v>2010799</v>
      </c>
      <c r="B78" s="357" t="s">
        <v>150</v>
      </c>
      <c r="C78" s="355">
        <v>10</v>
      </c>
    </row>
    <row r="79" s="345" customFormat="1" ht="13.5" spans="1:3">
      <c r="A79" s="353">
        <v>20108</v>
      </c>
      <c r="B79" s="357" t="s">
        <v>151</v>
      </c>
      <c r="C79" s="355">
        <f>SUM(C80:C87)</f>
        <v>238</v>
      </c>
    </row>
    <row r="80" s="345" customFormat="1" ht="13.5" spans="1:3">
      <c r="A80" s="353">
        <v>2010801</v>
      </c>
      <c r="B80" s="356" t="s">
        <v>104</v>
      </c>
      <c r="C80" s="355">
        <v>158</v>
      </c>
    </row>
    <row r="81" s="345" customFormat="1" ht="13.5" spans="1:3">
      <c r="A81" s="353">
        <v>2010802</v>
      </c>
      <c r="B81" s="356" t="s">
        <v>105</v>
      </c>
      <c r="C81" s="355"/>
    </row>
    <row r="82" s="345" customFormat="1" ht="13.5" spans="1:3">
      <c r="A82" s="353">
        <v>2010803</v>
      </c>
      <c r="B82" s="356" t="s">
        <v>106</v>
      </c>
      <c r="C82" s="355"/>
    </row>
    <row r="83" s="345" customFormat="1" ht="13.5" spans="1:3">
      <c r="A83" s="353">
        <v>2010804</v>
      </c>
      <c r="B83" s="359" t="s">
        <v>152</v>
      </c>
      <c r="C83" s="355">
        <v>80</v>
      </c>
    </row>
    <row r="84" s="345" customFormat="1" ht="13.5" spans="1:3">
      <c r="A84" s="353">
        <v>2010805</v>
      </c>
      <c r="B84" s="357" t="s">
        <v>153</v>
      </c>
      <c r="C84" s="355"/>
    </row>
    <row r="85" s="345" customFormat="1" ht="13.5" spans="1:3">
      <c r="A85" s="353">
        <v>2010806</v>
      </c>
      <c r="B85" s="357" t="s">
        <v>145</v>
      </c>
      <c r="C85" s="355"/>
    </row>
    <row r="86" s="345" customFormat="1" ht="13.5" spans="1:3">
      <c r="A86" s="353">
        <v>2010850</v>
      </c>
      <c r="B86" s="357" t="s">
        <v>113</v>
      </c>
      <c r="C86" s="355"/>
    </row>
    <row r="87" s="345" customFormat="1" ht="13.5" spans="1:3">
      <c r="A87" s="353">
        <v>2010899</v>
      </c>
      <c r="B87" s="354" t="s">
        <v>154</v>
      </c>
      <c r="C87" s="355"/>
    </row>
    <row r="88" s="345" customFormat="1" ht="13.5" spans="1:3">
      <c r="A88" s="353">
        <v>20109</v>
      </c>
      <c r="B88" s="356" t="s">
        <v>155</v>
      </c>
      <c r="C88" s="355">
        <f>SUM(C89:C100)</f>
        <v>0</v>
      </c>
    </row>
    <row r="89" s="345" customFormat="1" ht="13.5" spans="1:3">
      <c r="A89" s="353">
        <v>2010901</v>
      </c>
      <c r="B89" s="356" t="s">
        <v>104</v>
      </c>
      <c r="C89" s="355"/>
    </row>
    <row r="90" s="345" customFormat="1" ht="13.5" spans="1:3">
      <c r="A90" s="353">
        <v>2010902</v>
      </c>
      <c r="B90" s="357" t="s">
        <v>105</v>
      </c>
      <c r="C90" s="355"/>
    </row>
    <row r="91" s="345" customFormat="1" ht="13.5" spans="1:3">
      <c r="A91" s="353">
        <v>2010903</v>
      </c>
      <c r="B91" s="357" t="s">
        <v>106</v>
      </c>
      <c r="C91" s="355"/>
    </row>
    <row r="92" s="345" customFormat="1" ht="13.5" spans="1:3">
      <c r="A92" s="353">
        <v>2010905</v>
      </c>
      <c r="B92" s="356" t="s">
        <v>156</v>
      </c>
      <c r="C92" s="355"/>
    </row>
    <row r="93" s="345" customFormat="1" ht="13.5" spans="1:3">
      <c r="A93" s="353">
        <v>2010907</v>
      </c>
      <c r="B93" s="356" t="s">
        <v>157</v>
      </c>
      <c r="C93" s="355"/>
    </row>
    <row r="94" s="345" customFormat="1" ht="13.5" spans="1:3">
      <c r="A94" s="353">
        <v>2010908</v>
      </c>
      <c r="B94" s="356" t="s">
        <v>145</v>
      </c>
      <c r="C94" s="355"/>
    </row>
    <row r="95" s="345" customFormat="1" ht="13.5" spans="1:3">
      <c r="A95" s="353">
        <v>2010909</v>
      </c>
      <c r="B95" s="356" t="s">
        <v>158</v>
      </c>
      <c r="C95" s="355"/>
    </row>
    <row r="96" s="345" customFormat="1" ht="13.5" spans="1:3">
      <c r="A96" s="353">
        <v>2010910</v>
      </c>
      <c r="B96" s="356" t="s">
        <v>159</v>
      </c>
      <c r="C96" s="355"/>
    </row>
    <row r="97" s="345" customFormat="1" ht="13.5" spans="1:3">
      <c r="A97" s="353">
        <v>2010911</v>
      </c>
      <c r="B97" s="356" t="s">
        <v>160</v>
      </c>
      <c r="C97" s="355"/>
    </row>
    <row r="98" s="345" customFormat="1" ht="13.5" spans="1:3">
      <c r="A98" s="353">
        <v>2010912</v>
      </c>
      <c r="B98" s="356" t="s">
        <v>161</v>
      </c>
      <c r="C98" s="355"/>
    </row>
    <row r="99" s="345" customFormat="1" ht="13.5" spans="1:3">
      <c r="A99" s="353">
        <v>2010950</v>
      </c>
      <c r="B99" s="357" t="s">
        <v>113</v>
      </c>
      <c r="C99" s="355"/>
    </row>
    <row r="100" s="345" customFormat="1" ht="13.5" spans="1:3">
      <c r="A100" s="353">
        <v>2010999</v>
      </c>
      <c r="B100" s="357" t="s">
        <v>162</v>
      </c>
      <c r="C100" s="355"/>
    </row>
    <row r="101" s="345" customFormat="1" ht="13.5" spans="1:3">
      <c r="A101" s="353">
        <v>20111</v>
      </c>
      <c r="B101" s="360" t="s">
        <v>163</v>
      </c>
      <c r="C101" s="355">
        <f>SUM(C102:C109)</f>
        <v>227</v>
      </c>
    </row>
    <row r="102" s="345" customFormat="1" ht="13.5" spans="1:3">
      <c r="A102" s="353">
        <v>2011101</v>
      </c>
      <c r="B102" s="356" t="s">
        <v>104</v>
      </c>
      <c r="C102" s="355">
        <v>156</v>
      </c>
    </row>
    <row r="103" s="345" customFormat="1" ht="13.5" spans="1:3">
      <c r="A103" s="353">
        <v>2011102</v>
      </c>
      <c r="B103" s="356" t="s">
        <v>105</v>
      </c>
      <c r="C103" s="355">
        <v>26</v>
      </c>
    </row>
    <row r="104" s="345" customFormat="1" ht="13.5" spans="1:3">
      <c r="A104" s="353">
        <v>2011103</v>
      </c>
      <c r="B104" s="356" t="s">
        <v>106</v>
      </c>
      <c r="C104" s="355"/>
    </row>
    <row r="105" s="345" customFormat="1" ht="13.5" spans="1:3">
      <c r="A105" s="353">
        <v>2011104</v>
      </c>
      <c r="B105" s="357" t="s">
        <v>164</v>
      </c>
      <c r="C105" s="355">
        <v>25</v>
      </c>
    </row>
    <row r="106" s="345" customFormat="1" ht="13.5" spans="1:3">
      <c r="A106" s="353">
        <v>2011105</v>
      </c>
      <c r="B106" s="357" t="s">
        <v>165</v>
      </c>
      <c r="C106" s="355"/>
    </row>
    <row r="107" s="345" customFormat="1" ht="13.5" spans="1:3">
      <c r="A107" s="353">
        <v>2011106</v>
      </c>
      <c r="B107" s="357" t="s">
        <v>166</v>
      </c>
      <c r="C107" s="355">
        <v>20</v>
      </c>
    </row>
    <row r="108" s="345" customFormat="1" ht="13.5" spans="1:3">
      <c r="A108" s="353">
        <v>2011150</v>
      </c>
      <c r="B108" s="356" t="s">
        <v>113</v>
      </c>
      <c r="C108" s="355"/>
    </row>
    <row r="109" s="345" customFormat="1" ht="13.5" spans="1:3">
      <c r="A109" s="353">
        <v>2011199</v>
      </c>
      <c r="B109" s="356" t="s">
        <v>167</v>
      </c>
      <c r="C109" s="355"/>
    </row>
    <row r="110" s="345" customFormat="1" ht="13.5" spans="1:3">
      <c r="A110" s="353">
        <v>20113</v>
      </c>
      <c r="B110" s="354" t="s">
        <v>168</v>
      </c>
      <c r="C110" s="355">
        <f>SUM(C111:C120)</f>
        <v>50</v>
      </c>
    </row>
    <row r="111" s="345" customFormat="1" ht="13.5" spans="1:3">
      <c r="A111" s="353">
        <v>2011301</v>
      </c>
      <c r="B111" s="356" t="s">
        <v>104</v>
      </c>
      <c r="C111" s="355"/>
    </row>
    <row r="112" s="345" customFormat="1" ht="13.5" spans="1:3">
      <c r="A112" s="353">
        <v>2011302</v>
      </c>
      <c r="B112" s="356" t="s">
        <v>105</v>
      </c>
      <c r="C112" s="355"/>
    </row>
    <row r="113" s="345" customFormat="1" ht="13.5" spans="1:3">
      <c r="A113" s="353">
        <v>2011303</v>
      </c>
      <c r="B113" s="356" t="s">
        <v>106</v>
      </c>
      <c r="C113" s="355"/>
    </row>
    <row r="114" s="345" customFormat="1" ht="13.5" spans="1:3">
      <c r="A114" s="353">
        <v>2011304</v>
      </c>
      <c r="B114" s="357" t="s">
        <v>169</v>
      </c>
      <c r="C114" s="355"/>
    </row>
    <row r="115" s="345" customFormat="1" ht="13.5" spans="1:3">
      <c r="A115" s="353">
        <v>2011305</v>
      </c>
      <c r="B115" s="357" t="s">
        <v>170</v>
      </c>
      <c r="C115" s="355"/>
    </row>
    <row r="116" s="345" customFormat="1" ht="13.5" spans="1:3">
      <c r="A116" s="353">
        <v>2011306</v>
      </c>
      <c r="B116" s="357" t="s">
        <v>171</v>
      </c>
      <c r="C116" s="355"/>
    </row>
    <row r="117" s="345" customFormat="1" ht="13.5" spans="1:3">
      <c r="A117" s="353">
        <v>2011307</v>
      </c>
      <c r="B117" s="356" t="s">
        <v>172</v>
      </c>
      <c r="C117" s="355"/>
    </row>
    <row r="118" s="345" customFormat="1" ht="13.5" spans="1:3">
      <c r="A118" s="353">
        <v>2011308</v>
      </c>
      <c r="B118" s="356" t="s">
        <v>173</v>
      </c>
      <c r="C118" s="355">
        <v>50</v>
      </c>
    </row>
    <row r="119" s="345" customFormat="1" ht="13.5" spans="1:3">
      <c r="A119" s="353">
        <v>2011350</v>
      </c>
      <c r="B119" s="356" t="s">
        <v>113</v>
      </c>
      <c r="C119" s="355"/>
    </row>
    <row r="120" s="345" customFormat="1" ht="13.5" spans="1:3">
      <c r="A120" s="353">
        <v>2011399</v>
      </c>
      <c r="B120" s="357" t="s">
        <v>174</v>
      </c>
      <c r="C120" s="355"/>
    </row>
    <row r="121" s="345" customFormat="1" ht="13.5" spans="1:3">
      <c r="A121" s="353">
        <v>20114</v>
      </c>
      <c r="B121" s="357" t="s">
        <v>175</v>
      </c>
      <c r="C121" s="355">
        <f>SUM(C122:C132)</f>
        <v>0</v>
      </c>
    </row>
    <row r="122" s="345" customFormat="1" ht="13.5" spans="1:3">
      <c r="A122" s="353">
        <v>2011401</v>
      </c>
      <c r="B122" s="357" t="s">
        <v>104</v>
      </c>
      <c r="C122" s="355"/>
    </row>
    <row r="123" s="345" customFormat="1" ht="13.5" spans="1:3">
      <c r="A123" s="353">
        <v>2011402</v>
      </c>
      <c r="B123" s="354" t="s">
        <v>105</v>
      </c>
      <c r="C123" s="355"/>
    </row>
    <row r="124" s="345" customFormat="1" ht="13.5" spans="1:3">
      <c r="A124" s="353">
        <v>2011403</v>
      </c>
      <c r="B124" s="356" t="s">
        <v>106</v>
      </c>
      <c r="C124" s="355"/>
    </row>
    <row r="125" s="345" customFormat="1" ht="13.5" spans="1:3">
      <c r="A125" s="353">
        <v>2011404</v>
      </c>
      <c r="B125" s="356" t="s">
        <v>176</v>
      </c>
      <c r="C125" s="355"/>
    </row>
    <row r="126" s="345" customFormat="1" ht="13.5" spans="1:3">
      <c r="A126" s="353">
        <v>2011405</v>
      </c>
      <c r="B126" s="356" t="s">
        <v>177</v>
      </c>
      <c r="C126" s="355"/>
    </row>
    <row r="127" s="345" customFormat="1" ht="13.5" spans="1:3">
      <c r="A127" s="353">
        <v>2011408</v>
      </c>
      <c r="B127" s="357" t="s">
        <v>178</v>
      </c>
      <c r="C127" s="355"/>
    </row>
    <row r="128" s="345" customFormat="1" ht="13.5" spans="1:3">
      <c r="A128" s="353">
        <v>2011409</v>
      </c>
      <c r="B128" s="356" t="s">
        <v>179</v>
      </c>
      <c r="C128" s="355"/>
    </row>
    <row r="129" s="345" customFormat="1" ht="13.5" spans="1:3">
      <c r="A129" s="353">
        <v>2011410</v>
      </c>
      <c r="B129" s="356" t="s">
        <v>180</v>
      </c>
      <c r="C129" s="355"/>
    </row>
    <row r="130" s="345" customFormat="1" ht="13.5" spans="1:3">
      <c r="A130" s="353">
        <v>2011411</v>
      </c>
      <c r="B130" s="356" t="s">
        <v>181</v>
      </c>
      <c r="C130" s="355"/>
    </row>
    <row r="131" s="345" customFormat="1" ht="13.5" spans="1:3">
      <c r="A131" s="353">
        <v>2011450</v>
      </c>
      <c r="B131" s="356" t="s">
        <v>113</v>
      </c>
      <c r="C131" s="355"/>
    </row>
    <row r="132" s="345" customFormat="1" ht="13.5" spans="1:3">
      <c r="A132" s="353">
        <v>2011499</v>
      </c>
      <c r="B132" s="356" t="s">
        <v>182</v>
      </c>
      <c r="C132" s="355"/>
    </row>
    <row r="133" s="345" customFormat="1" ht="13.5" spans="1:3">
      <c r="A133" s="353">
        <v>20123</v>
      </c>
      <c r="B133" s="356" t="s">
        <v>183</v>
      </c>
      <c r="C133" s="355">
        <f>SUM(C134:C139)</f>
        <v>11</v>
      </c>
    </row>
    <row r="134" s="345" customFormat="1" ht="13.5" spans="1:3">
      <c r="A134" s="353">
        <v>2012301</v>
      </c>
      <c r="B134" s="356" t="s">
        <v>104</v>
      </c>
      <c r="C134" s="355"/>
    </row>
    <row r="135" s="345" customFormat="1" ht="13.5" spans="1:3">
      <c r="A135" s="353">
        <v>2012302</v>
      </c>
      <c r="B135" s="356" t="s">
        <v>105</v>
      </c>
      <c r="C135" s="355"/>
    </row>
    <row r="136" s="345" customFormat="1" ht="13.5" spans="1:3">
      <c r="A136" s="353">
        <v>2012303</v>
      </c>
      <c r="B136" s="357" t="s">
        <v>106</v>
      </c>
      <c r="C136" s="355"/>
    </row>
    <row r="137" s="345" customFormat="1" ht="13.5" spans="1:3">
      <c r="A137" s="353">
        <v>2012304</v>
      </c>
      <c r="B137" s="357" t="s">
        <v>184</v>
      </c>
      <c r="C137" s="355">
        <v>11</v>
      </c>
    </row>
    <row r="138" s="345" customFormat="1" ht="13.5" spans="1:3">
      <c r="A138" s="353">
        <v>2012350</v>
      </c>
      <c r="B138" s="357" t="s">
        <v>113</v>
      </c>
      <c r="C138" s="355"/>
    </row>
    <row r="139" s="345" customFormat="1" ht="13.5" spans="1:3">
      <c r="A139" s="353">
        <v>2012399</v>
      </c>
      <c r="B139" s="354" t="s">
        <v>185</v>
      </c>
      <c r="C139" s="355"/>
    </row>
    <row r="140" s="345" customFormat="1" ht="13.5" spans="1:3">
      <c r="A140" s="353">
        <v>20125</v>
      </c>
      <c r="B140" s="356" t="s">
        <v>186</v>
      </c>
      <c r="C140" s="355">
        <f>SUM(C141:C147)</f>
        <v>0</v>
      </c>
    </row>
    <row r="141" s="345" customFormat="1" ht="13.5" spans="1:3">
      <c r="A141" s="353">
        <v>2012501</v>
      </c>
      <c r="B141" s="356" t="s">
        <v>104</v>
      </c>
      <c r="C141" s="355"/>
    </row>
    <row r="142" s="345" customFormat="1" ht="13.5" spans="1:3">
      <c r="A142" s="353">
        <v>2012502</v>
      </c>
      <c r="B142" s="357" t="s">
        <v>105</v>
      </c>
      <c r="C142" s="355"/>
    </row>
    <row r="143" s="345" customFormat="1" ht="13.5" spans="1:3">
      <c r="A143" s="353">
        <v>2012503</v>
      </c>
      <c r="B143" s="357" t="s">
        <v>106</v>
      </c>
      <c r="C143" s="355"/>
    </row>
    <row r="144" s="345" customFormat="1" ht="13.5" spans="1:3">
      <c r="A144" s="353">
        <v>2012504</v>
      </c>
      <c r="B144" s="357" t="s">
        <v>187</v>
      </c>
      <c r="C144" s="355"/>
    </row>
    <row r="145" s="345" customFormat="1" ht="13.5" spans="1:3">
      <c r="A145" s="353">
        <v>2012505</v>
      </c>
      <c r="B145" s="354" t="s">
        <v>188</v>
      </c>
      <c r="C145" s="355"/>
    </row>
    <row r="146" s="345" customFormat="1" ht="13.5" spans="1:3">
      <c r="A146" s="353">
        <v>2012550</v>
      </c>
      <c r="B146" s="356" t="s">
        <v>113</v>
      </c>
      <c r="C146" s="355"/>
    </row>
    <row r="147" s="345" customFormat="1" ht="13.5" spans="1:3">
      <c r="A147" s="353">
        <v>2012599</v>
      </c>
      <c r="B147" s="356" t="s">
        <v>189</v>
      </c>
      <c r="C147" s="355"/>
    </row>
    <row r="148" s="345" customFormat="1" ht="13.5" spans="1:3">
      <c r="A148" s="353">
        <v>20126</v>
      </c>
      <c r="B148" s="357" t="s">
        <v>190</v>
      </c>
      <c r="C148" s="355">
        <f>SUM(C149:C153)</f>
        <v>72</v>
      </c>
    </row>
    <row r="149" s="345" customFormat="1" ht="13.5" spans="1:3">
      <c r="A149" s="353">
        <v>2012601</v>
      </c>
      <c r="B149" s="357" t="s">
        <v>104</v>
      </c>
      <c r="C149" s="355">
        <v>70</v>
      </c>
    </row>
    <row r="150" s="345" customFormat="1" ht="13.5" spans="1:3">
      <c r="A150" s="353">
        <v>2012602</v>
      </c>
      <c r="B150" s="357" t="s">
        <v>105</v>
      </c>
      <c r="C150" s="355"/>
    </row>
    <row r="151" s="345" customFormat="1" ht="13.5" spans="1:3">
      <c r="A151" s="353">
        <v>2012603</v>
      </c>
      <c r="B151" s="356" t="s">
        <v>106</v>
      </c>
      <c r="C151" s="355"/>
    </row>
    <row r="152" s="345" customFormat="1" ht="13.5" spans="1:3">
      <c r="A152" s="353">
        <v>2012604</v>
      </c>
      <c r="B152" s="358" t="s">
        <v>191</v>
      </c>
      <c r="C152" s="355">
        <v>2</v>
      </c>
    </row>
    <row r="153" s="345" customFormat="1" ht="13.5" spans="1:3">
      <c r="A153" s="353">
        <v>2012699</v>
      </c>
      <c r="B153" s="356" t="s">
        <v>192</v>
      </c>
      <c r="C153" s="355"/>
    </row>
    <row r="154" s="345" customFormat="1" ht="13.5" spans="1:3">
      <c r="A154" s="353">
        <v>20128</v>
      </c>
      <c r="B154" s="357" t="s">
        <v>193</v>
      </c>
      <c r="C154" s="355">
        <f>SUM(C155:C160)</f>
        <v>28</v>
      </c>
    </row>
    <row r="155" s="345" customFormat="1" ht="13.5" spans="1:3">
      <c r="A155" s="353">
        <v>2012801</v>
      </c>
      <c r="B155" s="357" t="s">
        <v>104</v>
      </c>
      <c r="C155" s="355">
        <v>5</v>
      </c>
    </row>
    <row r="156" s="345" customFormat="1" ht="13.5" spans="1:3">
      <c r="A156" s="353">
        <v>2012802</v>
      </c>
      <c r="B156" s="357" t="s">
        <v>105</v>
      </c>
      <c r="C156" s="355">
        <v>23</v>
      </c>
    </row>
    <row r="157" s="345" customFormat="1" ht="13.5" spans="1:3">
      <c r="A157" s="353">
        <v>2012803</v>
      </c>
      <c r="B157" s="354" t="s">
        <v>106</v>
      </c>
      <c r="C157" s="355"/>
    </row>
    <row r="158" s="345" customFormat="1" ht="13.5" spans="1:3">
      <c r="A158" s="353">
        <v>2012804</v>
      </c>
      <c r="B158" s="356" t="s">
        <v>118</v>
      </c>
      <c r="C158" s="350"/>
    </row>
    <row r="159" s="345" customFormat="1" ht="13.5" spans="1:3">
      <c r="A159" s="353">
        <v>2012850</v>
      </c>
      <c r="B159" s="356" t="s">
        <v>113</v>
      </c>
      <c r="C159" s="355"/>
    </row>
    <row r="160" s="345" customFormat="1" ht="13.5" spans="1:3">
      <c r="A160" s="353">
        <v>2012899</v>
      </c>
      <c r="B160" s="356" t="s">
        <v>194</v>
      </c>
      <c r="C160" s="355"/>
    </row>
    <row r="161" s="345" customFormat="1" ht="13.5" spans="1:3">
      <c r="A161" s="353">
        <v>20129</v>
      </c>
      <c r="B161" s="357" t="s">
        <v>195</v>
      </c>
      <c r="C161" s="355">
        <f>SUM(C162:C167)</f>
        <v>42</v>
      </c>
    </row>
    <row r="162" s="345" customFormat="1" ht="13.5" spans="1:3">
      <c r="A162" s="353">
        <v>2012901</v>
      </c>
      <c r="B162" s="357" t="s">
        <v>104</v>
      </c>
      <c r="C162" s="355">
        <v>23</v>
      </c>
    </row>
    <row r="163" s="345" customFormat="1" ht="13.5" spans="1:3">
      <c r="A163" s="353">
        <v>2012902</v>
      </c>
      <c r="B163" s="357" t="s">
        <v>105</v>
      </c>
      <c r="C163" s="355">
        <v>12</v>
      </c>
    </row>
    <row r="164" s="345" customFormat="1" ht="13.5" spans="1:3">
      <c r="A164" s="353">
        <v>2012903</v>
      </c>
      <c r="B164" s="356" t="s">
        <v>106</v>
      </c>
      <c r="C164" s="355"/>
    </row>
    <row r="165" s="345" customFormat="1" ht="13.5" spans="1:3">
      <c r="A165" s="353">
        <v>2012906</v>
      </c>
      <c r="B165" s="356" t="s">
        <v>196</v>
      </c>
      <c r="C165" s="355">
        <v>7</v>
      </c>
    </row>
    <row r="166" s="345" customFormat="1" ht="13.5" spans="1:3">
      <c r="A166" s="353">
        <v>2012950</v>
      </c>
      <c r="B166" s="357" t="s">
        <v>113</v>
      </c>
      <c r="C166" s="355"/>
    </row>
    <row r="167" s="345" customFormat="1" ht="13.5" spans="1:3">
      <c r="A167" s="353">
        <v>2012999</v>
      </c>
      <c r="B167" s="357" t="s">
        <v>197</v>
      </c>
      <c r="C167" s="355"/>
    </row>
    <row r="168" s="345" customFormat="1" ht="13.5" spans="1:3">
      <c r="A168" s="353">
        <v>20131</v>
      </c>
      <c r="B168" s="357" t="s">
        <v>198</v>
      </c>
      <c r="C168" s="355">
        <f>SUM(C169:C174)</f>
        <v>490</v>
      </c>
    </row>
    <row r="169" s="345" customFormat="1" ht="13.5" spans="1:3">
      <c r="A169" s="353">
        <v>2013101</v>
      </c>
      <c r="B169" s="357" t="s">
        <v>104</v>
      </c>
      <c r="C169" s="355">
        <v>412</v>
      </c>
    </row>
    <row r="170" s="345" customFormat="1" ht="13.5" spans="1:3">
      <c r="A170" s="353">
        <v>2013102</v>
      </c>
      <c r="B170" s="356" t="s">
        <v>105</v>
      </c>
      <c r="C170" s="355">
        <v>78</v>
      </c>
    </row>
    <row r="171" s="345" customFormat="1" ht="13.5" spans="1:3">
      <c r="A171" s="353">
        <v>2013103</v>
      </c>
      <c r="B171" s="356" t="s">
        <v>106</v>
      </c>
      <c r="C171" s="355"/>
    </row>
    <row r="172" s="345" customFormat="1" ht="13.5" spans="1:3">
      <c r="A172" s="353">
        <v>2013105</v>
      </c>
      <c r="B172" s="356" t="s">
        <v>199</v>
      </c>
      <c r="C172" s="355"/>
    </row>
    <row r="173" s="345" customFormat="1" ht="13.5" spans="1:3">
      <c r="A173" s="353">
        <v>2013150</v>
      </c>
      <c r="B173" s="357" t="s">
        <v>113</v>
      </c>
      <c r="C173" s="355"/>
    </row>
    <row r="174" s="345" customFormat="1" ht="13.5" spans="1:3">
      <c r="A174" s="353">
        <v>2013199</v>
      </c>
      <c r="B174" s="357" t="s">
        <v>200</v>
      </c>
      <c r="C174" s="355"/>
    </row>
    <row r="175" s="345" customFormat="1" ht="13.5" spans="1:3">
      <c r="A175" s="353">
        <v>20132</v>
      </c>
      <c r="B175" s="357" t="s">
        <v>201</v>
      </c>
      <c r="C175" s="355">
        <f>SUM(C176:C181)</f>
        <v>312</v>
      </c>
    </row>
    <row r="176" s="345" customFormat="1" ht="13.5" spans="1:3">
      <c r="A176" s="353">
        <v>2013201</v>
      </c>
      <c r="B176" s="356" t="s">
        <v>104</v>
      </c>
      <c r="C176" s="355">
        <v>165</v>
      </c>
    </row>
    <row r="177" s="345" customFormat="1" ht="13.5" spans="1:3">
      <c r="A177" s="353">
        <v>2013202</v>
      </c>
      <c r="B177" s="356" t="s">
        <v>105</v>
      </c>
      <c r="C177" s="355">
        <v>111</v>
      </c>
    </row>
    <row r="178" s="345" customFormat="1" ht="13.5" spans="1:3">
      <c r="A178" s="353">
        <v>2013203</v>
      </c>
      <c r="B178" s="356" t="s">
        <v>106</v>
      </c>
      <c r="C178" s="355"/>
    </row>
    <row r="179" s="345" customFormat="1" ht="13.5" spans="1:3">
      <c r="A179" s="353">
        <v>2013204</v>
      </c>
      <c r="B179" s="356" t="s">
        <v>202</v>
      </c>
      <c r="C179" s="355">
        <v>26</v>
      </c>
    </row>
    <row r="180" s="345" customFormat="1" ht="13.5" spans="1:3">
      <c r="A180" s="353">
        <v>2013250</v>
      </c>
      <c r="B180" s="356" t="s">
        <v>113</v>
      </c>
      <c r="C180" s="355"/>
    </row>
    <row r="181" s="345" customFormat="1" ht="13.5" spans="1:3">
      <c r="A181" s="353">
        <v>2013299</v>
      </c>
      <c r="B181" s="357" t="s">
        <v>203</v>
      </c>
      <c r="C181" s="355">
        <v>10</v>
      </c>
    </row>
    <row r="182" s="345" customFormat="1" ht="13.5" spans="1:3">
      <c r="A182" s="353">
        <v>20133</v>
      </c>
      <c r="B182" s="357" t="s">
        <v>204</v>
      </c>
      <c r="C182" s="355">
        <f>SUM(C183:C188)</f>
        <v>116</v>
      </c>
    </row>
    <row r="183" s="345" customFormat="1" ht="13.5" spans="1:3">
      <c r="A183" s="353">
        <v>2013301</v>
      </c>
      <c r="B183" s="354" t="s">
        <v>104</v>
      </c>
      <c r="C183" s="355">
        <v>70</v>
      </c>
    </row>
    <row r="184" s="345" customFormat="1" ht="13.5" spans="1:3">
      <c r="A184" s="353">
        <v>2013302</v>
      </c>
      <c r="B184" s="356" t="s">
        <v>105</v>
      </c>
      <c r="C184" s="355">
        <v>36</v>
      </c>
    </row>
    <row r="185" s="345" customFormat="1" ht="13.5" spans="1:3">
      <c r="A185" s="353">
        <v>2013303</v>
      </c>
      <c r="B185" s="356" t="s">
        <v>106</v>
      </c>
      <c r="C185" s="355"/>
    </row>
    <row r="186" s="345" customFormat="1" ht="13.5" spans="1:3">
      <c r="A186" s="353">
        <v>2013304</v>
      </c>
      <c r="B186" s="356" t="s">
        <v>205</v>
      </c>
      <c r="C186" s="355">
        <v>10</v>
      </c>
    </row>
    <row r="187" s="345" customFormat="1" ht="13.5" spans="1:3">
      <c r="A187" s="353">
        <v>2013350</v>
      </c>
      <c r="B187" s="356" t="s">
        <v>113</v>
      </c>
      <c r="C187" s="355"/>
    </row>
    <row r="188" s="345" customFormat="1" ht="13.5" spans="1:3">
      <c r="A188" s="353">
        <v>2013399</v>
      </c>
      <c r="B188" s="357" t="s">
        <v>206</v>
      </c>
      <c r="C188" s="355"/>
    </row>
    <row r="189" s="345" customFormat="1" ht="13.5" spans="1:3">
      <c r="A189" s="353">
        <v>20134</v>
      </c>
      <c r="B189" s="357" t="s">
        <v>207</v>
      </c>
      <c r="C189" s="355">
        <f>SUM(C190:C196)</f>
        <v>172</v>
      </c>
    </row>
    <row r="190" s="345" customFormat="1" ht="13.5" spans="1:3">
      <c r="A190" s="353">
        <v>2013401</v>
      </c>
      <c r="B190" s="357" t="s">
        <v>104</v>
      </c>
      <c r="C190" s="355">
        <v>154</v>
      </c>
    </row>
    <row r="191" s="345" customFormat="1" ht="13.5" spans="1:3">
      <c r="A191" s="353">
        <v>2013402</v>
      </c>
      <c r="B191" s="356" t="s">
        <v>105</v>
      </c>
      <c r="C191" s="355">
        <v>6</v>
      </c>
    </row>
    <row r="192" s="345" customFormat="1" ht="13.5" spans="1:3">
      <c r="A192" s="353">
        <v>2013403</v>
      </c>
      <c r="B192" s="356" t="s">
        <v>106</v>
      </c>
      <c r="C192" s="355"/>
    </row>
    <row r="193" s="345" customFormat="1" ht="13.5" spans="1:3">
      <c r="A193" s="353">
        <v>2013404</v>
      </c>
      <c r="B193" s="356" t="s">
        <v>208</v>
      </c>
      <c r="C193" s="355">
        <v>7</v>
      </c>
    </row>
    <row r="194" s="345" customFormat="1" ht="13.5" spans="1:3">
      <c r="A194" s="353">
        <v>2013405</v>
      </c>
      <c r="B194" s="356" t="s">
        <v>209</v>
      </c>
      <c r="C194" s="355"/>
    </row>
    <row r="195" s="345" customFormat="1" ht="13.5" spans="1:3">
      <c r="A195" s="353">
        <v>2013450</v>
      </c>
      <c r="B195" s="356" t="s">
        <v>113</v>
      </c>
      <c r="C195" s="350"/>
    </row>
    <row r="196" s="345" customFormat="1" ht="13.5" spans="1:3">
      <c r="A196" s="353">
        <v>2013499</v>
      </c>
      <c r="B196" s="357" t="s">
        <v>210</v>
      </c>
      <c r="C196" s="355">
        <v>5</v>
      </c>
    </row>
    <row r="197" s="345" customFormat="1" ht="13.5" spans="1:3">
      <c r="A197" s="353">
        <v>20135</v>
      </c>
      <c r="B197" s="357" t="s">
        <v>211</v>
      </c>
      <c r="C197" s="350">
        <f>SUM(C198:C202)</f>
        <v>0</v>
      </c>
    </row>
    <row r="198" s="345" customFormat="1" ht="13.5" spans="1:3">
      <c r="A198" s="353">
        <v>2013501</v>
      </c>
      <c r="B198" s="357" t="s">
        <v>104</v>
      </c>
      <c r="C198" s="355"/>
    </row>
    <row r="199" s="345" customFormat="1" ht="13.5" spans="1:3">
      <c r="A199" s="353">
        <v>2013502</v>
      </c>
      <c r="B199" s="354" t="s">
        <v>105</v>
      </c>
      <c r="C199" s="355"/>
    </row>
    <row r="200" s="345" customFormat="1" ht="13.5" spans="1:3">
      <c r="A200" s="353">
        <v>2013503</v>
      </c>
      <c r="B200" s="356" t="s">
        <v>106</v>
      </c>
      <c r="C200" s="361"/>
    </row>
    <row r="201" s="345" customFormat="1" ht="13.5" spans="1:3">
      <c r="A201" s="353">
        <v>2013550</v>
      </c>
      <c r="B201" s="356" t="s">
        <v>113</v>
      </c>
      <c r="C201" s="361"/>
    </row>
    <row r="202" s="345" customFormat="1" ht="13.5" spans="1:3">
      <c r="A202" s="353">
        <v>2013599</v>
      </c>
      <c r="B202" s="356" t="s">
        <v>212</v>
      </c>
      <c r="C202" s="361"/>
    </row>
    <row r="203" s="345" customFormat="1" ht="13.5" spans="1:3">
      <c r="A203" s="353">
        <v>20136</v>
      </c>
      <c r="B203" s="357" t="s">
        <v>213</v>
      </c>
      <c r="C203" s="361">
        <f>SUM(C204:C208)</f>
        <v>233</v>
      </c>
    </row>
    <row r="204" s="345" customFormat="1" ht="13.5" spans="1:3">
      <c r="A204" s="353">
        <v>2013601</v>
      </c>
      <c r="B204" s="357" t="s">
        <v>104</v>
      </c>
      <c r="C204" s="362">
        <v>212</v>
      </c>
    </row>
    <row r="205" s="345" customFormat="1" ht="13.5" spans="1:3">
      <c r="A205" s="353">
        <v>2013602</v>
      </c>
      <c r="B205" s="357" t="s">
        <v>105</v>
      </c>
      <c r="C205" s="362">
        <v>15</v>
      </c>
    </row>
    <row r="206" s="345" customFormat="1" ht="13.5" spans="1:3">
      <c r="A206" s="353">
        <v>2013603</v>
      </c>
      <c r="B206" s="356" t="s">
        <v>106</v>
      </c>
      <c r="C206" s="362"/>
    </row>
    <row r="207" s="345" customFormat="1" ht="13.5" spans="1:3">
      <c r="A207" s="353">
        <v>2013650</v>
      </c>
      <c r="B207" s="356" t="s">
        <v>113</v>
      </c>
      <c r="C207" s="362"/>
    </row>
    <row r="208" s="345" customFormat="1" ht="13.5" spans="1:3">
      <c r="A208" s="353">
        <v>2013699</v>
      </c>
      <c r="B208" s="356" t="s">
        <v>214</v>
      </c>
      <c r="C208" s="362">
        <v>6</v>
      </c>
    </row>
    <row r="209" s="345" customFormat="1" ht="13.5" spans="1:3">
      <c r="A209" s="353">
        <v>20137</v>
      </c>
      <c r="B209" s="356" t="s">
        <v>215</v>
      </c>
      <c r="C209" s="362">
        <f>SUM(C210:C215)</f>
        <v>33</v>
      </c>
    </row>
    <row r="210" s="345" customFormat="1" ht="13.5" spans="1:3">
      <c r="A210" s="353">
        <v>2013701</v>
      </c>
      <c r="B210" s="356" t="s">
        <v>104</v>
      </c>
      <c r="C210" s="362">
        <v>33</v>
      </c>
    </row>
    <row r="211" s="345" customFormat="1" ht="13.5" spans="1:3">
      <c r="A211" s="353">
        <v>2013702</v>
      </c>
      <c r="B211" s="356" t="s">
        <v>105</v>
      </c>
      <c r="C211" s="362"/>
    </row>
    <row r="212" s="345" customFormat="1" ht="13.5" spans="1:3">
      <c r="A212" s="353">
        <v>2013703</v>
      </c>
      <c r="B212" s="356" t="s">
        <v>106</v>
      </c>
      <c r="C212" s="361"/>
    </row>
    <row r="213" s="345" customFormat="1" ht="13.5" spans="1:3">
      <c r="A213" s="353">
        <v>2013704</v>
      </c>
      <c r="B213" s="356" t="s">
        <v>216</v>
      </c>
      <c r="C213" s="361"/>
    </row>
    <row r="214" s="345" customFormat="1" ht="13.5" spans="1:3">
      <c r="A214" s="353">
        <v>2013750</v>
      </c>
      <c r="B214" s="356" t="s">
        <v>113</v>
      </c>
      <c r="C214" s="361"/>
    </row>
    <row r="215" s="345" customFormat="1" ht="13.5" spans="1:3">
      <c r="A215" s="353">
        <v>2013799</v>
      </c>
      <c r="B215" s="356" t="s">
        <v>217</v>
      </c>
      <c r="C215" s="361"/>
    </row>
    <row r="216" s="345" customFormat="1" ht="13.5" spans="1:3">
      <c r="A216" s="353">
        <v>20138</v>
      </c>
      <c r="B216" s="356" t="s">
        <v>218</v>
      </c>
      <c r="C216" s="361">
        <f>SUM(C217:C230)</f>
        <v>420</v>
      </c>
    </row>
    <row r="217" s="345" customFormat="1" ht="13.5" spans="1:3">
      <c r="A217" s="353">
        <v>2013801</v>
      </c>
      <c r="B217" s="356" t="s">
        <v>104</v>
      </c>
      <c r="C217" s="355">
        <v>321</v>
      </c>
    </row>
    <row r="218" s="345" customFormat="1" ht="13.5" spans="1:3">
      <c r="A218" s="353">
        <v>2013802</v>
      </c>
      <c r="B218" s="356" t="s">
        <v>105</v>
      </c>
      <c r="C218" s="355">
        <v>50</v>
      </c>
    </row>
    <row r="219" s="345" customFormat="1" ht="13.5" spans="1:3">
      <c r="A219" s="353">
        <v>2013803</v>
      </c>
      <c r="B219" s="356" t="s">
        <v>106</v>
      </c>
      <c r="C219" s="355"/>
    </row>
    <row r="220" s="345" customFormat="1" ht="13.5" spans="1:3">
      <c r="A220" s="353">
        <v>2013804</v>
      </c>
      <c r="B220" s="356" t="s">
        <v>219</v>
      </c>
      <c r="C220" s="355"/>
    </row>
    <row r="221" s="345" customFormat="1" ht="13.5" spans="1:3">
      <c r="A221" s="353">
        <v>2013805</v>
      </c>
      <c r="B221" s="356" t="s">
        <v>220</v>
      </c>
      <c r="C221" s="355"/>
    </row>
    <row r="222" s="345" customFormat="1" ht="13.5" spans="1:3">
      <c r="A222" s="353">
        <v>2013808</v>
      </c>
      <c r="B222" s="356" t="s">
        <v>145</v>
      </c>
      <c r="C222" s="355"/>
    </row>
    <row r="223" s="345" customFormat="1" ht="13.5" spans="1:3">
      <c r="A223" s="353">
        <v>2013810</v>
      </c>
      <c r="B223" s="356" t="s">
        <v>221</v>
      </c>
      <c r="C223" s="355">
        <v>10</v>
      </c>
    </row>
    <row r="224" s="345" customFormat="1" ht="13.5" spans="1:3">
      <c r="A224" s="353">
        <v>2013812</v>
      </c>
      <c r="B224" s="356" t="s">
        <v>222</v>
      </c>
      <c r="C224" s="355"/>
    </row>
    <row r="225" s="345" customFormat="1" ht="13.5" spans="1:3">
      <c r="A225" s="353">
        <v>2013813</v>
      </c>
      <c r="B225" s="356" t="s">
        <v>223</v>
      </c>
      <c r="C225" s="355"/>
    </row>
    <row r="226" s="345" customFormat="1" ht="13.5" spans="1:3">
      <c r="A226" s="353">
        <v>2013814</v>
      </c>
      <c r="B226" s="356" t="s">
        <v>224</v>
      </c>
      <c r="C226" s="355"/>
    </row>
    <row r="227" s="345" customFormat="1" ht="13.5" spans="1:3">
      <c r="A227" s="353">
        <v>2013815</v>
      </c>
      <c r="B227" s="356" t="s">
        <v>225</v>
      </c>
      <c r="C227" s="355"/>
    </row>
    <row r="228" s="345" customFormat="1" ht="13.5" spans="1:3">
      <c r="A228" s="353">
        <v>2013816</v>
      </c>
      <c r="B228" s="356" t="s">
        <v>226</v>
      </c>
      <c r="C228" s="355">
        <v>15</v>
      </c>
    </row>
    <row r="229" s="345" customFormat="1" ht="13.5" spans="1:3">
      <c r="A229" s="353">
        <v>2013850</v>
      </c>
      <c r="B229" s="356" t="s">
        <v>113</v>
      </c>
      <c r="C229" s="355">
        <v>13</v>
      </c>
    </row>
    <row r="230" s="345" customFormat="1" ht="13.5" spans="1:3">
      <c r="A230" s="353">
        <v>2013899</v>
      </c>
      <c r="B230" s="356" t="s">
        <v>227</v>
      </c>
      <c r="C230" s="355">
        <v>11</v>
      </c>
    </row>
    <row r="231" s="345" customFormat="1" ht="13.5" spans="1:3">
      <c r="A231" s="353">
        <v>20199</v>
      </c>
      <c r="B231" s="356" t="s">
        <v>228</v>
      </c>
      <c r="C231" s="355">
        <f>SUM(C232:C233)</f>
        <v>257</v>
      </c>
    </row>
    <row r="232" s="345" customFormat="1" ht="13.5" spans="1:3">
      <c r="A232" s="353">
        <v>2019901</v>
      </c>
      <c r="B232" s="357" t="s">
        <v>229</v>
      </c>
      <c r="C232" s="355"/>
    </row>
    <row r="233" s="345" customFormat="1" ht="13.5" spans="1:3">
      <c r="A233" s="353">
        <v>2019999</v>
      </c>
      <c r="B233" s="357" t="s">
        <v>230</v>
      </c>
      <c r="C233" s="355">
        <v>257</v>
      </c>
    </row>
    <row r="234" s="345" customFormat="1" ht="13.5" spans="1:3">
      <c r="A234" s="353">
        <v>202</v>
      </c>
      <c r="B234" s="354" t="s">
        <v>231</v>
      </c>
      <c r="C234" s="355">
        <f>SUM(C235,C236,C237)</f>
        <v>0</v>
      </c>
    </row>
    <row r="235" s="345" customFormat="1" ht="13.5" spans="1:3">
      <c r="A235" s="353">
        <v>20205</v>
      </c>
      <c r="B235" s="356" t="s">
        <v>232</v>
      </c>
      <c r="C235" s="355"/>
    </row>
    <row r="236" s="345" customFormat="1" ht="13.5" spans="1:3">
      <c r="A236" s="353">
        <v>20206</v>
      </c>
      <c r="B236" s="356" t="s">
        <v>233</v>
      </c>
      <c r="C236" s="355"/>
    </row>
    <row r="237" s="345" customFormat="1" ht="13.5" spans="1:3">
      <c r="A237" s="353">
        <v>20299</v>
      </c>
      <c r="B237" s="356" t="s">
        <v>234</v>
      </c>
      <c r="C237" s="355"/>
    </row>
    <row r="238" s="345" customFormat="1" ht="13.5" spans="1:3">
      <c r="A238" s="353">
        <v>203</v>
      </c>
      <c r="B238" s="354" t="s">
        <v>235</v>
      </c>
      <c r="C238" s="355">
        <f>SUM(C239,C247)</f>
        <v>736</v>
      </c>
    </row>
    <row r="239" s="345" customFormat="1" ht="13.5" spans="1:3">
      <c r="A239" s="353">
        <v>20306</v>
      </c>
      <c r="B239" s="357" t="s">
        <v>236</v>
      </c>
      <c r="C239" s="355">
        <f>SUM(C240:C246)</f>
        <v>726</v>
      </c>
    </row>
    <row r="240" s="345" customFormat="1" ht="13.5" spans="1:3">
      <c r="A240" s="353">
        <v>2030601</v>
      </c>
      <c r="B240" s="357" t="s">
        <v>237</v>
      </c>
      <c r="C240" s="355">
        <v>90</v>
      </c>
    </row>
    <row r="241" s="345" customFormat="1" ht="13.5" spans="1:3">
      <c r="A241" s="353">
        <v>2030602</v>
      </c>
      <c r="B241" s="356" t="s">
        <v>238</v>
      </c>
      <c r="C241" s="355"/>
    </row>
    <row r="242" s="345" customFormat="1" ht="13.5" spans="1:3">
      <c r="A242" s="353">
        <v>2030603</v>
      </c>
      <c r="B242" s="356" t="s">
        <v>239</v>
      </c>
      <c r="C242" s="355">
        <v>34</v>
      </c>
    </row>
    <row r="243" s="345" customFormat="1" ht="13.5" spans="1:3">
      <c r="A243" s="353">
        <v>2030604</v>
      </c>
      <c r="B243" s="356" t="s">
        <v>240</v>
      </c>
      <c r="C243" s="355"/>
    </row>
    <row r="244" s="345" customFormat="1" ht="13.5" spans="1:3">
      <c r="A244" s="353">
        <v>2030607</v>
      </c>
      <c r="B244" s="357" t="s">
        <v>241</v>
      </c>
      <c r="C244" s="355">
        <v>602</v>
      </c>
    </row>
    <row r="245" s="345" customFormat="1" ht="13.5" spans="1:3">
      <c r="A245" s="353">
        <v>2030608</v>
      </c>
      <c r="B245" s="357" t="s">
        <v>242</v>
      </c>
      <c r="C245" s="355"/>
    </row>
    <row r="246" s="345" customFormat="1" ht="13.5" spans="1:3">
      <c r="A246" s="353">
        <v>2030699</v>
      </c>
      <c r="B246" s="357" t="s">
        <v>243</v>
      </c>
      <c r="C246" s="355"/>
    </row>
    <row r="247" s="345" customFormat="1" ht="13.5" spans="1:3">
      <c r="A247" s="353">
        <v>20399</v>
      </c>
      <c r="B247" s="357" t="s">
        <v>244</v>
      </c>
      <c r="C247" s="355">
        <v>10</v>
      </c>
    </row>
    <row r="248" s="345" customFormat="1" ht="13.5" spans="1:3">
      <c r="A248" s="353">
        <v>204</v>
      </c>
      <c r="B248" s="354" t="s">
        <v>245</v>
      </c>
      <c r="C248" s="355">
        <f>SUM(C249,C252,C263,C270,C278,C287,C301,C311,C321,C329,C335)</f>
        <v>8656</v>
      </c>
    </row>
    <row r="249" s="345" customFormat="1" ht="13.5" spans="1:3">
      <c r="A249" s="353">
        <v>20401</v>
      </c>
      <c r="B249" s="356" t="s">
        <v>246</v>
      </c>
      <c r="C249" s="355">
        <f>SUM(C250:C251)</f>
        <v>52</v>
      </c>
    </row>
    <row r="250" s="345" customFormat="1" ht="13.5" spans="1:3">
      <c r="A250" s="353">
        <v>2040101</v>
      </c>
      <c r="B250" s="356" t="s">
        <v>247</v>
      </c>
      <c r="C250" s="355">
        <v>40</v>
      </c>
    </row>
    <row r="251" s="345" customFormat="1" ht="13.5" spans="1:3">
      <c r="A251" s="353">
        <v>2040199</v>
      </c>
      <c r="B251" s="357" t="s">
        <v>248</v>
      </c>
      <c r="C251" s="355">
        <v>12</v>
      </c>
    </row>
    <row r="252" s="345" customFormat="1" ht="13.5" spans="1:3">
      <c r="A252" s="353">
        <v>20402</v>
      </c>
      <c r="B252" s="357" t="s">
        <v>249</v>
      </c>
      <c r="C252" s="355">
        <f>SUM(C253:C262)</f>
        <v>7461</v>
      </c>
    </row>
    <row r="253" s="345" customFormat="1" ht="13.5" spans="1:3">
      <c r="A253" s="353">
        <v>2040201</v>
      </c>
      <c r="B253" s="357" t="s">
        <v>104</v>
      </c>
      <c r="C253" s="355">
        <v>5423</v>
      </c>
    </row>
    <row r="254" s="345" customFormat="1" ht="13.5" spans="1:3">
      <c r="A254" s="353">
        <v>2040202</v>
      </c>
      <c r="B254" s="357" t="s">
        <v>105</v>
      </c>
      <c r="C254" s="355">
        <v>1348</v>
      </c>
    </row>
    <row r="255" s="345" customFormat="1" ht="13.5" spans="1:3">
      <c r="A255" s="353">
        <v>2040203</v>
      </c>
      <c r="B255" s="357" t="s">
        <v>106</v>
      </c>
      <c r="C255" s="355"/>
    </row>
    <row r="256" s="345" customFormat="1" ht="13.5" spans="1:3">
      <c r="A256" s="353">
        <v>2040219</v>
      </c>
      <c r="B256" s="357" t="s">
        <v>145</v>
      </c>
      <c r="C256" s="355"/>
    </row>
    <row r="257" s="345" customFormat="1" ht="13.5" spans="1:3">
      <c r="A257" s="353">
        <v>2040220</v>
      </c>
      <c r="B257" s="357" t="s">
        <v>250</v>
      </c>
      <c r="C257" s="355">
        <v>403</v>
      </c>
    </row>
    <row r="258" s="345" customFormat="1" ht="13.5" spans="1:3">
      <c r="A258" s="353">
        <v>2040221</v>
      </c>
      <c r="B258" s="357" t="s">
        <v>251</v>
      </c>
      <c r="C258" s="355"/>
    </row>
    <row r="259" s="345" customFormat="1" ht="13.5" spans="1:3">
      <c r="A259" s="353">
        <v>2040222</v>
      </c>
      <c r="B259" s="357" t="s">
        <v>252</v>
      </c>
      <c r="C259" s="355"/>
    </row>
    <row r="260" s="345" customFormat="1" ht="13.5" spans="1:3">
      <c r="A260" s="353">
        <v>2040223</v>
      </c>
      <c r="B260" s="357" t="s">
        <v>253</v>
      </c>
      <c r="C260" s="355"/>
    </row>
    <row r="261" s="345" customFormat="1" ht="13.5" spans="1:3">
      <c r="A261" s="353">
        <v>2040250</v>
      </c>
      <c r="B261" s="357" t="s">
        <v>113</v>
      </c>
      <c r="C261" s="355"/>
    </row>
    <row r="262" s="345" customFormat="1" ht="13.5" spans="1:3">
      <c r="A262" s="353">
        <v>2040299</v>
      </c>
      <c r="B262" s="357" t="s">
        <v>254</v>
      </c>
      <c r="C262" s="355">
        <v>287</v>
      </c>
    </row>
    <row r="263" s="345" customFormat="1" ht="13.5" spans="1:3">
      <c r="A263" s="353">
        <v>20403</v>
      </c>
      <c r="B263" s="356" t="s">
        <v>255</v>
      </c>
      <c r="C263" s="355">
        <f>SUM(C264:C269)</f>
        <v>3</v>
      </c>
    </row>
    <row r="264" s="345" customFormat="1" ht="13.5" spans="1:3">
      <c r="A264" s="353">
        <v>2040301</v>
      </c>
      <c r="B264" s="356" t="s">
        <v>104</v>
      </c>
      <c r="C264" s="355"/>
    </row>
    <row r="265" s="345" customFormat="1" ht="13.5" spans="1:3">
      <c r="A265" s="353">
        <v>2040302</v>
      </c>
      <c r="B265" s="356" t="s">
        <v>105</v>
      </c>
      <c r="C265" s="355"/>
    </row>
    <row r="266" s="345" customFormat="1" ht="13.5" spans="1:3">
      <c r="A266" s="353">
        <v>2040303</v>
      </c>
      <c r="B266" s="357" t="s">
        <v>106</v>
      </c>
      <c r="C266" s="355"/>
    </row>
    <row r="267" s="345" customFormat="1" ht="13.5" spans="1:3">
      <c r="A267" s="353">
        <v>2040304</v>
      </c>
      <c r="B267" s="357" t="s">
        <v>256</v>
      </c>
      <c r="C267" s="355">
        <v>3</v>
      </c>
    </row>
    <row r="268" s="345" customFormat="1" ht="13.5" spans="1:3">
      <c r="A268" s="353">
        <v>2040350</v>
      </c>
      <c r="B268" s="357" t="s">
        <v>113</v>
      </c>
      <c r="C268" s="355"/>
    </row>
    <row r="269" s="345" customFormat="1" ht="13.5" spans="1:3">
      <c r="A269" s="353">
        <v>2040399</v>
      </c>
      <c r="B269" s="354" t="s">
        <v>257</v>
      </c>
      <c r="C269" s="355"/>
    </row>
    <row r="270" s="345" customFormat="1" ht="13.5" spans="1:3">
      <c r="A270" s="353">
        <v>20404</v>
      </c>
      <c r="B270" s="358" t="s">
        <v>258</v>
      </c>
      <c r="C270" s="355">
        <f>SUM(C271:C277)</f>
        <v>67</v>
      </c>
    </row>
    <row r="271" s="345" customFormat="1" ht="13.5" spans="1:3">
      <c r="A271" s="353">
        <v>2040401</v>
      </c>
      <c r="B271" s="356" t="s">
        <v>104</v>
      </c>
      <c r="C271" s="355">
        <v>45</v>
      </c>
    </row>
    <row r="272" s="345" customFormat="1" ht="13.5" spans="1:3">
      <c r="A272" s="353">
        <v>2040402</v>
      </c>
      <c r="B272" s="356" t="s">
        <v>105</v>
      </c>
      <c r="C272" s="355">
        <v>12</v>
      </c>
    </row>
    <row r="273" s="345" customFormat="1" ht="13.5" spans="1:3">
      <c r="A273" s="353">
        <v>2040403</v>
      </c>
      <c r="B273" s="357" t="s">
        <v>106</v>
      </c>
      <c r="C273" s="355"/>
    </row>
    <row r="274" s="345" customFormat="1" ht="13.5" spans="1:3">
      <c r="A274" s="353">
        <v>2040409</v>
      </c>
      <c r="B274" s="357" t="s">
        <v>259</v>
      </c>
      <c r="C274" s="355"/>
    </row>
    <row r="275" s="345" customFormat="1" ht="13.5" spans="1:3">
      <c r="A275" s="353">
        <v>2040410</v>
      </c>
      <c r="B275" s="357" t="s">
        <v>260</v>
      </c>
      <c r="C275" s="355"/>
    </row>
    <row r="276" s="345" customFormat="1" ht="13.5" spans="1:3">
      <c r="A276" s="353">
        <v>2040450</v>
      </c>
      <c r="B276" s="357" t="s">
        <v>113</v>
      </c>
      <c r="C276" s="355"/>
    </row>
    <row r="277" s="345" customFormat="1" ht="13.5" spans="1:3">
      <c r="A277" s="353">
        <v>2040499</v>
      </c>
      <c r="B277" s="357" t="s">
        <v>261</v>
      </c>
      <c r="C277" s="355">
        <v>10</v>
      </c>
    </row>
    <row r="278" s="345" customFormat="1" ht="13.5" spans="1:3">
      <c r="A278" s="353">
        <v>20405</v>
      </c>
      <c r="B278" s="354" t="s">
        <v>262</v>
      </c>
      <c r="C278" s="355">
        <f>SUM(C279:C286)</f>
        <v>120</v>
      </c>
    </row>
    <row r="279" s="345" customFormat="1" ht="13.5" spans="1:3">
      <c r="A279" s="353">
        <v>2040501</v>
      </c>
      <c r="B279" s="356" t="s">
        <v>104</v>
      </c>
      <c r="C279" s="355">
        <v>120</v>
      </c>
    </row>
    <row r="280" s="345" customFormat="1" ht="13.5" spans="1:3">
      <c r="A280" s="353">
        <v>2040502</v>
      </c>
      <c r="B280" s="356" t="s">
        <v>105</v>
      </c>
      <c r="C280" s="355"/>
    </row>
    <row r="281" s="345" customFormat="1" ht="13.5" spans="1:3">
      <c r="A281" s="353">
        <v>2040503</v>
      </c>
      <c r="B281" s="356" t="s">
        <v>106</v>
      </c>
      <c r="C281" s="355"/>
    </row>
    <row r="282" s="345" customFormat="1" ht="13.5" spans="1:3">
      <c r="A282" s="353">
        <v>2040504</v>
      </c>
      <c r="B282" s="357" t="s">
        <v>263</v>
      </c>
      <c r="C282" s="355"/>
    </row>
    <row r="283" s="345" customFormat="1" ht="13.5" spans="1:3">
      <c r="A283" s="353">
        <v>2040505</v>
      </c>
      <c r="B283" s="357" t="s">
        <v>264</v>
      </c>
      <c r="C283" s="355"/>
    </row>
    <row r="284" s="345" customFormat="1" ht="13.5" spans="1:3">
      <c r="A284" s="353">
        <v>2040506</v>
      </c>
      <c r="B284" s="357" t="s">
        <v>265</v>
      </c>
      <c r="C284" s="355"/>
    </row>
    <row r="285" s="345" customFormat="1" ht="13.5" spans="1:3">
      <c r="A285" s="353">
        <v>2040550</v>
      </c>
      <c r="B285" s="356" t="s">
        <v>113</v>
      </c>
      <c r="C285" s="355"/>
    </row>
    <row r="286" s="345" customFormat="1" ht="13.5" spans="1:3">
      <c r="A286" s="353">
        <v>2040599</v>
      </c>
      <c r="B286" s="356" t="s">
        <v>266</v>
      </c>
      <c r="C286" s="355"/>
    </row>
    <row r="287" s="345" customFormat="1" ht="13.5" spans="1:3">
      <c r="A287" s="353">
        <v>20406</v>
      </c>
      <c r="B287" s="356" t="s">
        <v>267</v>
      </c>
      <c r="C287" s="355">
        <f>SUM(C288:C300)</f>
        <v>670</v>
      </c>
    </row>
    <row r="288" s="345" customFormat="1" ht="13.5" spans="1:3">
      <c r="A288" s="353">
        <v>2040601</v>
      </c>
      <c r="B288" s="357" t="s">
        <v>104</v>
      </c>
      <c r="C288" s="355">
        <v>574</v>
      </c>
    </row>
    <row r="289" s="345" customFormat="1" ht="13.5" spans="1:3">
      <c r="A289" s="353">
        <v>2040602</v>
      </c>
      <c r="B289" s="357" t="s">
        <v>105</v>
      </c>
      <c r="C289" s="355">
        <v>90</v>
      </c>
    </row>
    <row r="290" s="345" customFormat="1" ht="13.5" spans="1:3">
      <c r="A290" s="353">
        <v>2040603</v>
      </c>
      <c r="B290" s="357" t="s">
        <v>106</v>
      </c>
      <c r="C290" s="355"/>
    </row>
    <row r="291" s="345" customFormat="1" ht="13.5" spans="1:3">
      <c r="A291" s="353">
        <v>2040604</v>
      </c>
      <c r="B291" s="354" t="s">
        <v>268</v>
      </c>
      <c r="C291" s="355"/>
    </row>
    <row r="292" s="345" customFormat="1" ht="13.5" spans="1:3">
      <c r="A292" s="353">
        <v>2040605</v>
      </c>
      <c r="B292" s="356" t="s">
        <v>269</v>
      </c>
      <c r="C292" s="355"/>
    </row>
    <row r="293" s="345" customFormat="1" ht="13.5" spans="1:3">
      <c r="A293" s="353">
        <v>2040606</v>
      </c>
      <c r="B293" s="356" t="s">
        <v>270</v>
      </c>
      <c r="C293" s="355"/>
    </row>
    <row r="294" s="345" customFormat="1" ht="13.5" spans="1:3">
      <c r="A294" s="353">
        <v>2040607</v>
      </c>
      <c r="B294" s="358" t="s">
        <v>271</v>
      </c>
      <c r="C294" s="355">
        <v>4</v>
      </c>
    </row>
    <row r="295" s="345" customFormat="1" ht="13.5" spans="1:3">
      <c r="A295" s="353">
        <v>2040608</v>
      </c>
      <c r="B295" s="357" t="s">
        <v>272</v>
      </c>
      <c r="C295" s="355"/>
    </row>
    <row r="296" s="345" customFormat="1" ht="13.5" spans="1:3">
      <c r="A296" s="353">
        <v>2040610</v>
      </c>
      <c r="B296" s="357" t="s">
        <v>273</v>
      </c>
      <c r="C296" s="355"/>
    </row>
    <row r="297" s="345" customFormat="1" ht="13.5" spans="1:3">
      <c r="A297" s="353">
        <v>2040612</v>
      </c>
      <c r="B297" s="357" t="s">
        <v>274</v>
      </c>
      <c r="C297" s="355"/>
    </row>
    <row r="298" s="345" customFormat="1" ht="13.5" spans="1:3">
      <c r="A298" s="353">
        <v>2040613</v>
      </c>
      <c r="B298" s="357" t="s">
        <v>145</v>
      </c>
      <c r="C298" s="355"/>
    </row>
    <row r="299" s="345" customFormat="1" ht="13.5" spans="1:3">
      <c r="A299" s="353">
        <v>2040650</v>
      </c>
      <c r="B299" s="357" t="s">
        <v>113</v>
      </c>
      <c r="C299" s="355"/>
    </row>
    <row r="300" s="345" customFormat="1" ht="13.5" spans="1:3">
      <c r="A300" s="353">
        <v>2040699</v>
      </c>
      <c r="B300" s="356" t="s">
        <v>275</v>
      </c>
      <c r="C300" s="355">
        <v>2</v>
      </c>
    </row>
    <row r="301" s="345" customFormat="1" ht="13.5" spans="1:3">
      <c r="A301" s="353">
        <v>20407</v>
      </c>
      <c r="B301" s="358" t="s">
        <v>276</v>
      </c>
      <c r="C301" s="355">
        <f>SUM(C302:C310)</f>
        <v>0</v>
      </c>
    </row>
    <row r="302" s="345" customFormat="1" ht="13.5" spans="1:3">
      <c r="A302" s="353">
        <v>2040701</v>
      </c>
      <c r="B302" s="356" t="s">
        <v>104</v>
      </c>
      <c r="C302" s="355"/>
    </row>
    <row r="303" s="345" customFormat="1" ht="13.5" spans="1:3">
      <c r="A303" s="353">
        <v>2040702</v>
      </c>
      <c r="B303" s="357" t="s">
        <v>105</v>
      </c>
      <c r="C303" s="355"/>
    </row>
    <row r="304" s="345" customFormat="1" ht="13.5" spans="1:3">
      <c r="A304" s="353">
        <v>2040703</v>
      </c>
      <c r="B304" s="357" t="s">
        <v>106</v>
      </c>
      <c r="C304" s="355"/>
    </row>
    <row r="305" s="345" customFormat="1" ht="13.5" spans="1:3">
      <c r="A305" s="353">
        <v>2040704</v>
      </c>
      <c r="B305" s="357" t="s">
        <v>277</v>
      </c>
      <c r="C305" s="355"/>
    </row>
    <row r="306" s="345" customFormat="1" ht="13.5" spans="1:3">
      <c r="A306" s="353">
        <v>2040705</v>
      </c>
      <c r="B306" s="354" t="s">
        <v>278</v>
      </c>
      <c r="C306" s="355"/>
    </row>
    <row r="307" s="345" customFormat="1" ht="13.5" spans="1:3">
      <c r="A307" s="353">
        <v>2040706</v>
      </c>
      <c r="B307" s="356" t="s">
        <v>279</v>
      </c>
      <c r="C307" s="355"/>
    </row>
    <row r="308" s="345" customFormat="1" ht="13.5" spans="1:3">
      <c r="A308" s="353">
        <v>2040707</v>
      </c>
      <c r="B308" s="356" t="s">
        <v>145</v>
      </c>
      <c r="C308" s="355"/>
    </row>
    <row r="309" s="345" customFormat="1" ht="13.5" spans="1:3">
      <c r="A309" s="353">
        <v>2040750</v>
      </c>
      <c r="B309" s="356" t="s">
        <v>113</v>
      </c>
      <c r="C309" s="355"/>
    </row>
    <row r="310" s="345" customFormat="1" ht="13.5" spans="1:3">
      <c r="A310" s="353">
        <v>2040799</v>
      </c>
      <c r="B310" s="356" t="s">
        <v>280</v>
      </c>
      <c r="C310" s="355"/>
    </row>
    <row r="311" s="345" customFormat="1" ht="13.5" spans="1:3">
      <c r="A311" s="353">
        <v>20408</v>
      </c>
      <c r="B311" s="357" t="s">
        <v>281</v>
      </c>
      <c r="C311" s="355">
        <f>SUM(C312:C320)</f>
        <v>32</v>
      </c>
    </row>
    <row r="312" s="345" customFormat="1" ht="13.5" spans="1:3">
      <c r="A312" s="353">
        <v>2040801</v>
      </c>
      <c r="B312" s="357" t="s">
        <v>104</v>
      </c>
      <c r="C312" s="355">
        <v>2</v>
      </c>
    </row>
    <row r="313" s="345" customFormat="1" ht="13.5" spans="1:3">
      <c r="A313" s="353">
        <v>2040802</v>
      </c>
      <c r="B313" s="357" t="s">
        <v>105</v>
      </c>
      <c r="C313" s="355"/>
    </row>
    <row r="314" s="345" customFormat="1" ht="13.5" spans="1:3">
      <c r="A314" s="353">
        <v>2040803</v>
      </c>
      <c r="B314" s="356" t="s">
        <v>106</v>
      </c>
      <c r="C314" s="355"/>
    </row>
    <row r="315" s="345" customFormat="1" ht="13.5" spans="1:3">
      <c r="A315" s="353">
        <v>2040804</v>
      </c>
      <c r="B315" s="356" t="s">
        <v>282</v>
      </c>
      <c r="C315" s="355"/>
    </row>
    <row r="316" s="345" customFormat="1" ht="13.5" spans="1:3">
      <c r="A316" s="353">
        <v>2040805</v>
      </c>
      <c r="B316" s="356" t="s">
        <v>283</v>
      </c>
      <c r="C316" s="355"/>
    </row>
    <row r="317" s="345" customFormat="1" ht="13.5" spans="1:3">
      <c r="A317" s="353">
        <v>2040806</v>
      </c>
      <c r="B317" s="357" t="s">
        <v>284</v>
      </c>
      <c r="C317" s="355"/>
    </row>
    <row r="318" s="345" customFormat="1" ht="13.5" spans="1:3">
      <c r="A318" s="353">
        <v>2040807</v>
      </c>
      <c r="B318" s="357" t="s">
        <v>145</v>
      </c>
      <c r="C318" s="355"/>
    </row>
    <row r="319" s="345" customFormat="1" ht="13.5" spans="1:3">
      <c r="A319" s="353">
        <v>2040850</v>
      </c>
      <c r="B319" s="357" t="s">
        <v>113</v>
      </c>
      <c r="C319" s="355"/>
    </row>
    <row r="320" s="345" customFormat="1" ht="13.5" spans="1:3">
      <c r="A320" s="353">
        <v>2040899</v>
      </c>
      <c r="B320" s="357" t="s">
        <v>285</v>
      </c>
      <c r="C320" s="355">
        <v>30</v>
      </c>
    </row>
    <row r="321" s="345" customFormat="1" ht="13.5" spans="1:3">
      <c r="A321" s="353">
        <v>20409</v>
      </c>
      <c r="B321" s="354" t="s">
        <v>286</v>
      </c>
      <c r="C321" s="355">
        <f>SUM(C322:C328)</f>
        <v>0</v>
      </c>
    </row>
    <row r="322" s="345" customFormat="1" ht="13.5" spans="1:3">
      <c r="A322" s="353">
        <v>2040901</v>
      </c>
      <c r="B322" s="356" t="s">
        <v>104</v>
      </c>
      <c r="C322" s="355"/>
    </row>
    <row r="323" s="345" customFormat="1" ht="13.5" spans="1:3">
      <c r="A323" s="353">
        <v>2040902</v>
      </c>
      <c r="B323" s="356" t="s">
        <v>105</v>
      </c>
      <c r="C323" s="355"/>
    </row>
    <row r="324" s="345" customFormat="1" ht="13.5" spans="1:3">
      <c r="A324" s="353">
        <v>2040903</v>
      </c>
      <c r="B324" s="358" t="s">
        <v>106</v>
      </c>
      <c r="C324" s="355"/>
    </row>
    <row r="325" s="345" customFormat="1" ht="13.5" spans="1:3">
      <c r="A325" s="353">
        <v>2040904</v>
      </c>
      <c r="B325" s="359" t="s">
        <v>287</v>
      </c>
      <c r="C325" s="355"/>
    </row>
    <row r="326" s="345" customFormat="1" ht="13.5" spans="1:3">
      <c r="A326" s="353">
        <v>2040905</v>
      </c>
      <c r="B326" s="357" t="s">
        <v>288</v>
      </c>
      <c r="C326" s="355"/>
    </row>
    <row r="327" s="345" customFormat="1" ht="13.5" spans="1:3">
      <c r="A327" s="353">
        <v>2040950</v>
      </c>
      <c r="B327" s="357" t="s">
        <v>113</v>
      </c>
      <c r="C327" s="355"/>
    </row>
    <row r="328" s="345" customFormat="1" ht="13.5" spans="1:3">
      <c r="A328" s="353">
        <v>2040999</v>
      </c>
      <c r="B328" s="356" t="s">
        <v>289</v>
      </c>
      <c r="C328" s="355"/>
    </row>
    <row r="329" s="345" customFormat="1" ht="13.5" spans="1:3">
      <c r="A329" s="353">
        <v>20410</v>
      </c>
      <c r="B329" s="356" t="s">
        <v>290</v>
      </c>
      <c r="C329" s="355">
        <f>SUM(C330:C334)</f>
        <v>0</v>
      </c>
    </row>
    <row r="330" s="345" customFormat="1" ht="13.5" spans="1:3">
      <c r="A330" s="353">
        <v>2041001</v>
      </c>
      <c r="B330" s="356" t="s">
        <v>104</v>
      </c>
      <c r="C330" s="355"/>
    </row>
    <row r="331" s="345" customFormat="1" ht="13.5" spans="1:3">
      <c r="A331" s="353">
        <v>2041002</v>
      </c>
      <c r="B331" s="357" t="s">
        <v>105</v>
      </c>
      <c r="C331" s="355"/>
    </row>
    <row r="332" s="345" customFormat="1" ht="13.5" spans="1:3">
      <c r="A332" s="353">
        <v>2041006</v>
      </c>
      <c r="B332" s="356" t="s">
        <v>145</v>
      </c>
      <c r="C332" s="355"/>
    </row>
    <row r="333" s="345" customFormat="1" ht="13.5" spans="1:3">
      <c r="A333" s="353">
        <v>2041007</v>
      </c>
      <c r="B333" s="357" t="s">
        <v>291</v>
      </c>
      <c r="C333" s="355"/>
    </row>
    <row r="334" s="345" customFormat="1" ht="13.5" spans="1:3">
      <c r="A334" s="353">
        <v>2041099</v>
      </c>
      <c r="B334" s="356" t="s">
        <v>292</v>
      </c>
      <c r="C334" s="355"/>
    </row>
    <row r="335" s="345" customFormat="1" ht="13.5" spans="1:3">
      <c r="A335" s="353">
        <v>20499</v>
      </c>
      <c r="B335" s="356" t="s">
        <v>293</v>
      </c>
      <c r="C335" s="355">
        <f>SUM(C336:C337)</f>
        <v>251</v>
      </c>
    </row>
    <row r="336" s="345" customFormat="1" ht="13.5" spans="1:3">
      <c r="A336" s="353">
        <v>2049902</v>
      </c>
      <c r="B336" s="356" t="s">
        <v>294</v>
      </c>
      <c r="C336" s="355">
        <v>3</v>
      </c>
    </row>
    <row r="337" s="345" customFormat="1" ht="13.5" spans="1:3">
      <c r="A337" s="353">
        <v>2049999</v>
      </c>
      <c r="B337" s="356" t="s">
        <v>295</v>
      </c>
      <c r="C337" s="355">
        <v>248</v>
      </c>
    </row>
    <row r="338" s="345" customFormat="1" ht="13.5" spans="1:3">
      <c r="A338" s="353">
        <v>205</v>
      </c>
      <c r="B338" s="354" t="s">
        <v>296</v>
      </c>
      <c r="C338" s="355">
        <f>SUM(C339,C344,C351,C357,C367,C371,C375,C381,C388)</f>
        <v>56950</v>
      </c>
    </row>
    <row r="339" s="345" customFormat="1" ht="13.5" spans="1:3">
      <c r="A339" s="353">
        <v>20501</v>
      </c>
      <c r="B339" s="357" t="s">
        <v>297</v>
      </c>
      <c r="C339" s="355">
        <f>SUM(C340:C343)</f>
        <v>1216</v>
      </c>
    </row>
    <row r="340" s="345" customFormat="1" ht="13.5" spans="1:3">
      <c r="A340" s="353">
        <v>2050101</v>
      </c>
      <c r="B340" s="356" t="s">
        <v>104</v>
      </c>
      <c r="C340" s="355">
        <v>145</v>
      </c>
    </row>
    <row r="341" s="345" customFormat="1" ht="13.5" spans="1:3">
      <c r="A341" s="353">
        <v>2050102</v>
      </c>
      <c r="B341" s="356" t="s">
        <v>105</v>
      </c>
      <c r="C341" s="355">
        <v>1046</v>
      </c>
    </row>
    <row r="342" s="345" customFormat="1" ht="13.5" spans="1:3">
      <c r="A342" s="353">
        <v>2050103</v>
      </c>
      <c r="B342" s="356" t="s">
        <v>106</v>
      </c>
      <c r="C342" s="355"/>
    </row>
    <row r="343" s="345" customFormat="1" ht="13.5" spans="1:3">
      <c r="A343" s="353">
        <v>2050199</v>
      </c>
      <c r="B343" s="359" t="s">
        <v>298</v>
      </c>
      <c r="C343" s="355">
        <v>25</v>
      </c>
    </row>
    <row r="344" s="345" customFormat="1" ht="13.5" spans="1:3">
      <c r="A344" s="353">
        <v>20502</v>
      </c>
      <c r="B344" s="356" t="s">
        <v>299</v>
      </c>
      <c r="C344" s="355">
        <f>SUM(C345:C350)</f>
        <v>50367</v>
      </c>
    </row>
    <row r="345" s="345" customFormat="1" ht="13.5" spans="1:3">
      <c r="A345" s="353">
        <v>2050201</v>
      </c>
      <c r="B345" s="356" t="s">
        <v>300</v>
      </c>
      <c r="C345" s="355">
        <v>2545</v>
      </c>
    </row>
    <row r="346" s="345" customFormat="1" ht="13.5" spans="1:3">
      <c r="A346" s="353">
        <v>2050202</v>
      </c>
      <c r="B346" s="356" t="s">
        <v>301</v>
      </c>
      <c r="C346" s="355">
        <v>25897</v>
      </c>
    </row>
    <row r="347" s="345" customFormat="1" ht="13.5" spans="1:3">
      <c r="A347" s="353">
        <v>2050203</v>
      </c>
      <c r="B347" s="357" t="s">
        <v>302</v>
      </c>
      <c r="C347" s="355">
        <v>16080</v>
      </c>
    </row>
    <row r="348" s="345" customFormat="1" ht="13.5" spans="1:3">
      <c r="A348" s="353">
        <v>2050204</v>
      </c>
      <c r="B348" s="357" t="s">
        <v>303</v>
      </c>
      <c r="C348" s="355">
        <v>5230</v>
      </c>
    </row>
    <row r="349" s="345" customFormat="1" ht="13.5" spans="1:3">
      <c r="A349" s="353">
        <v>2050205</v>
      </c>
      <c r="B349" s="357" t="s">
        <v>304</v>
      </c>
      <c r="C349" s="355">
        <v>15</v>
      </c>
    </row>
    <row r="350" s="345" customFormat="1" ht="13.5" spans="1:3">
      <c r="A350" s="353">
        <v>2050299</v>
      </c>
      <c r="B350" s="356" t="s">
        <v>305</v>
      </c>
      <c r="C350" s="355">
        <v>600</v>
      </c>
    </row>
    <row r="351" s="345" customFormat="1" ht="13.5" spans="1:3">
      <c r="A351" s="353">
        <v>20503</v>
      </c>
      <c r="B351" s="356" t="s">
        <v>306</v>
      </c>
      <c r="C351" s="355">
        <f>SUM(C352:C356)</f>
        <v>4673</v>
      </c>
    </row>
    <row r="352" s="345" customFormat="1" ht="13.5" spans="1:3">
      <c r="A352" s="353">
        <v>2050301</v>
      </c>
      <c r="B352" s="356" t="s">
        <v>307</v>
      </c>
      <c r="C352" s="355"/>
    </row>
    <row r="353" s="345" customFormat="1" ht="13.5" spans="1:3">
      <c r="A353" s="353">
        <v>2050302</v>
      </c>
      <c r="B353" s="356" t="s">
        <v>308</v>
      </c>
      <c r="C353" s="355">
        <v>4673</v>
      </c>
    </row>
    <row r="354" s="345" customFormat="1" ht="13.5" spans="1:3">
      <c r="A354" s="353">
        <v>2050303</v>
      </c>
      <c r="B354" s="356" t="s">
        <v>309</v>
      </c>
      <c r="C354" s="355"/>
    </row>
    <row r="355" s="345" customFormat="1" ht="13.5" spans="1:3">
      <c r="A355" s="353">
        <v>2050305</v>
      </c>
      <c r="B355" s="357" t="s">
        <v>310</v>
      </c>
      <c r="C355" s="355"/>
    </row>
    <row r="356" s="345" customFormat="1" ht="13.5" spans="1:3">
      <c r="A356" s="353">
        <v>2050399</v>
      </c>
      <c r="B356" s="357" t="s">
        <v>311</v>
      </c>
      <c r="C356" s="355"/>
    </row>
    <row r="357" s="345" customFormat="1" ht="13.5" spans="1:3">
      <c r="A357" s="353">
        <v>20504</v>
      </c>
      <c r="B357" s="354" t="s">
        <v>312</v>
      </c>
      <c r="C357" s="355">
        <f>SUM(C358:C362)</f>
        <v>0</v>
      </c>
    </row>
    <row r="358" s="345" customFormat="1" ht="13.5" spans="1:3">
      <c r="A358" s="353">
        <v>2050401</v>
      </c>
      <c r="B358" s="356" t="s">
        <v>313</v>
      </c>
      <c r="C358" s="355"/>
    </row>
    <row r="359" s="345" customFormat="1" ht="13.5" spans="1:3">
      <c r="A359" s="353">
        <v>2050402</v>
      </c>
      <c r="B359" s="356" t="s">
        <v>314</v>
      </c>
      <c r="C359" s="355"/>
    </row>
    <row r="360" s="345" customFormat="1" ht="13.5" spans="1:3">
      <c r="A360" s="353">
        <v>2050403</v>
      </c>
      <c r="B360" s="356" t="s">
        <v>315</v>
      </c>
      <c r="C360" s="355"/>
    </row>
    <row r="361" s="345" customFormat="1" ht="13.5" spans="1:3">
      <c r="A361" s="353">
        <v>2050404</v>
      </c>
      <c r="B361" s="357" t="s">
        <v>316</v>
      </c>
      <c r="C361" s="355"/>
    </row>
    <row r="362" s="345" customFormat="1" ht="13.5" spans="1:3">
      <c r="A362" s="353">
        <v>2050499</v>
      </c>
      <c r="B362" s="357" t="s">
        <v>317</v>
      </c>
      <c r="C362" s="355"/>
    </row>
    <row r="363" s="345" customFormat="1" ht="13.5" spans="1:3">
      <c r="A363" s="353">
        <v>20505</v>
      </c>
      <c r="B363" s="357" t="s">
        <v>318</v>
      </c>
      <c r="C363" s="355">
        <f>SUM(C364:C366)</f>
        <v>0</v>
      </c>
    </row>
    <row r="364" s="345" customFormat="1" ht="13.5" spans="1:3">
      <c r="A364" s="353">
        <v>2050501</v>
      </c>
      <c r="B364" s="356" t="s">
        <v>319</v>
      </c>
      <c r="C364" s="355"/>
    </row>
    <row r="365" s="345" customFormat="1" ht="13.5" spans="1:3">
      <c r="A365" s="353">
        <v>2050502</v>
      </c>
      <c r="B365" s="356" t="s">
        <v>320</v>
      </c>
      <c r="C365" s="355"/>
    </row>
    <row r="366" s="345" customFormat="1" ht="13.5" spans="1:3">
      <c r="A366" s="353">
        <v>2050599</v>
      </c>
      <c r="B366" s="356" t="s">
        <v>321</v>
      </c>
      <c r="C366" s="355"/>
    </row>
    <row r="367" s="345" customFormat="1" ht="13.5" spans="1:3">
      <c r="A367" s="353">
        <v>20506</v>
      </c>
      <c r="B367" s="357" t="s">
        <v>322</v>
      </c>
      <c r="C367" s="355">
        <f>SUM(C368:C370)</f>
        <v>0</v>
      </c>
    </row>
    <row r="368" s="345" customFormat="1" ht="13.5" spans="1:3">
      <c r="A368" s="353">
        <v>2050601</v>
      </c>
      <c r="B368" s="357" t="s">
        <v>323</v>
      </c>
      <c r="C368" s="355"/>
    </row>
    <row r="369" s="345" customFormat="1" ht="13.5" spans="1:3">
      <c r="A369" s="353">
        <v>2050602</v>
      </c>
      <c r="B369" s="357" t="s">
        <v>324</v>
      </c>
      <c r="C369" s="355"/>
    </row>
    <row r="370" s="345" customFormat="1" ht="13.5" spans="1:3">
      <c r="A370" s="353">
        <v>2050699</v>
      </c>
      <c r="B370" s="354" t="s">
        <v>325</v>
      </c>
      <c r="C370" s="355"/>
    </row>
    <row r="371" s="345" customFormat="1" ht="13.5" spans="1:3">
      <c r="A371" s="353">
        <v>20507</v>
      </c>
      <c r="B371" s="356" t="s">
        <v>326</v>
      </c>
      <c r="C371" s="355">
        <f>SUM(C372:C374)</f>
        <v>0</v>
      </c>
    </row>
    <row r="372" s="345" customFormat="1" ht="13.5" spans="1:3">
      <c r="A372" s="353">
        <v>2050701</v>
      </c>
      <c r="B372" s="356" t="s">
        <v>327</v>
      </c>
      <c r="C372" s="355"/>
    </row>
    <row r="373" s="345" customFormat="1" ht="13.5" spans="1:3">
      <c r="A373" s="353">
        <v>2050702</v>
      </c>
      <c r="B373" s="356" t="s">
        <v>328</v>
      </c>
      <c r="C373" s="355"/>
    </row>
    <row r="374" s="345" customFormat="1" ht="13.5" spans="1:3">
      <c r="A374" s="353">
        <v>2050799</v>
      </c>
      <c r="B374" s="357" t="s">
        <v>329</v>
      </c>
      <c r="C374" s="355"/>
    </row>
    <row r="375" s="345" customFormat="1" ht="13.5" spans="1:3">
      <c r="A375" s="353">
        <v>20508</v>
      </c>
      <c r="B375" s="357" t="s">
        <v>330</v>
      </c>
      <c r="C375" s="355">
        <f>SUM(C376:C380)</f>
        <v>445</v>
      </c>
    </row>
    <row r="376" s="345" customFormat="1" ht="13.5" spans="1:3">
      <c r="A376" s="353">
        <v>2050801</v>
      </c>
      <c r="B376" s="357" t="s">
        <v>331</v>
      </c>
      <c r="C376" s="355">
        <v>445</v>
      </c>
    </row>
    <row r="377" s="345" customFormat="1" ht="13.5" spans="1:3">
      <c r="A377" s="353">
        <v>2050802</v>
      </c>
      <c r="B377" s="356" t="s">
        <v>332</v>
      </c>
      <c r="C377" s="355"/>
    </row>
    <row r="378" s="345" customFormat="1" ht="13.5" spans="1:3">
      <c r="A378" s="353">
        <v>2050803</v>
      </c>
      <c r="B378" s="356" t="s">
        <v>333</v>
      </c>
      <c r="C378" s="355"/>
    </row>
    <row r="379" s="345" customFormat="1" ht="13.5" spans="1:3">
      <c r="A379" s="353">
        <v>2050804</v>
      </c>
      <c r="B379" s="356" t="s">
        <v>334</v>
      </c>
      <c r="C379" s="355"/>
    </row>
    <row r="380" s="345" customFormat="1" ht="13.5" spans="1:3">
      <c r="A380" s="353">
        <v>2050899</v>
      </c>
      <c r="B380" s="356" t="s">
        <v>335</v>
      </c>
      <c r="C380" s="355"/>
    </row>
    <row r="381" s="345" customFormat="1" ht="13.5" spans="1:3">
      <c r="A381" s="353">
        <v>20509</v>
      </c>
      <c r="B381" s="356" t="s">
        <v>336</v>
      </c>
      <c r="C381" s="355">
        <f>SUM(C382:C387)</f>
        <v>60</v>
      </c>
    </row>
    <row r="382" s="345" customFormat="1" ht="13.5" spans="1:3">
      <c r="A382" s="353">
        <v>2050901</v>
      </c>
      <c r="B382" s="357" t="s">
        <v>337</v>
      </c>
      <c r="C382" s="355"/>
    </row>
    <row r="383" s="345" customFormat="1" ht="13.5" spans="1:3">
      <c r="A383" s="353">
        <v>2050902</v>
      </c>
      <c r="B383" s="357" t="s">
        <v>338</v>
      </c>
      <c r="C383" s="355">
        <v>60</v>
      </c>
    </row>
    <row r="384" s="345" customFormat="1" ht="13.5" spans="1:3">
      <c r="A384" s="353">
        <v>2050903</v>
      </c>
      <c r="B384" s="357" t="s">
        <v>339</v>
      </c>
      <c r="C384" s="355"/>
    </row>
    <row r="385" s="345" customFormat="1" ht="13.5" spans="1:3">
      <c r="A385" s="353">
        <v>2050904</v>
      </c>
      <c r="B385" s="354" t="s">
        <v>340</v>
      </c>
      <c r="C385" s="355"/>
    </row>
    <row r="386" s="345" customFormat="1" ht="13.5" spans="1:3">
      <c r="A386" s="353">
        <v>2050905</v>
      </c>
      <c r="B386" s="356" t="s">
        <v>341</v>
      </c>
      <c r="C386" s="355"/>
    </row>
    <row r="387" s="345" customFormat="1" ht="13.5" spans="1:3">
      <c r="A387" s="353">
        <v>2050999</v>
      </c>
      <c r="B387" s="356" t="s">
        <v>342</v>
      </c>
      <c r="C387" s="355"/>
    </row>
    <row r="388" s="345" customFormat="1" ht="13.5" spans="1:3">
      <c r="A388" s="353">
        <v>2059999</v>
      </c>
      <c r="B388" s="356" t="s">
        <v>343</v>
      </c>
      <c r="C388" s="355">
        <v>189</v>
      </c>
    </row>
    <row r="389" s="345" customFormat="1" ht="13.5" spans="1:3">
      <c r="A389" s="353">
        <v>206</v>
      </c>
      <c r="B389" s="354" t="s">
        <v>344</v>
      </c>
      <c r="C389" s="355">
        <f>SUM(C390,C395,C404,C410,C415,C420,C425,C432,C436,C440)</f>
        <v>5003</v>
      </c>
    </row>
    <row r="390" s="345" customFormat="1" ht="13.5" spans="1:3">
      <c r="A390" s="353">
        <v>20601</v>
      </c>
      <c r="B390" s="357" t="s">
        <v>345</v>
      </c>
      <c r="C390" s="355">
        <f>SUM(C391:C394)</f>
        <v>662</v>
      </c>
    </row>
    <row r="391" s="345" customFormat="1" ht="13.5" spans="1:3">
      <c r="A391" s="353">
        <v>2060101</v>
      </c>
      <c r="B391" s="356" t="s">
        <v>104</v>
      </c>
      <c r="C391" s="355">
        <v>290</v>
      </c>
    </row>
    <row r="392" s="345" customFormat="1" ht="13.5" spans="1:3">
      <c r="A392" s="353">
        <v>2060102</v>
      </c>
      <c r="B392" s="356" t="s">
        <v>105</v>
      </c>
      <c r="C392" s="355"/>
    </row>
    <row r="393" s="345" customFormat="1" ht="13.5" spans="1:3">
      <c r="A393" s="353">
        <v>2060103</v>
      </c>
      <c r="B393" s="356" t="s">
        <v>106</v>
      </c>
      <c r="C393" s="355"/>
    </row>
    <row r="394" s="345" customFormat="1" ht="13.5" spans="1:3">
      <c r="A394" s="353">
        <v>2060199</v>
      </c>
      <c r="B394" s="357" t="s">
        <v>346</v>
      </c>
      <c r="C394" s="355">
        <v>372</v>
      </c>
    </row>
    <row r="395" s="345" customFormat="1" ht="13.5" spans="1:3">
      <c r="A395" s="353">
        <v>20602</v>
      </c>
      <c r="B395" s="356" t="s">
        <v>347</v>
      </c>
      <c r="C395" s="355">
        <f>SUM(C396:C403)</f>
        <v>0</v>
      </c>
    </row>
    <row r="396" s="345" customFormat="1" ht="13.5" spans="1:3">
      <c r="A396" s="353">
        <v>2060201</v>
      </c>
      <c r="B396" s="356" t="s">
        <v>348</v>
      </c>
      <c r="C396" s="355"/>
    </row>
    <row r="397" s="345" customFormat="1" ht="13.5" spans="1:3">
      <c r="A397" s="353">
        <v>2060203</v>
      </c>
      <c r="B397" s="354" t="s">
        <v>349</v>
      </c>
      <c r="C397" s="355"/>
    </row>
    <row r="398" s="345" customFormat="1" ht="13.5" spans="1:3">
      <c r="A398" s="353">
        <v>2060204</v>
      </c>
      <c r="B398" s="356" t="s">
        <v>350</v>
      </c>
      <c r="C398" s="355"/>
    </row>
    <row r="399" s="345" customFormat="1" ht="13.5" spans="1:3">
      <c r="A399" s="353">
        <v>2060205</v>
      </c>
      <c r="B399" s="356" t="s">
        <v>351</v>
      </c>
      <c r="C399" s="355"/>
    </row>
    <row r="400" s="345" customFormat="1" ht="13.5" spans="1:3">
      <c r="A400" s="353">
        <v>2060206</v>
      </c>
      <c r="B400" s="356" t="s">
        <v>352</v>
      </c>
      <c r="C400" s="355"/>
    </row>
    <row r="401" s="345" customFormat="1" ht="13.5" spans="1:3">
      <c r="A401" s="353">
        <v>2060207</v>
      </c>
      <c r="B401" s="357" t="s">
        <v>353</v>
      </c>
      <c r="C401" s="355"/>
    </row>
    <row r="402" s="345" customFormat="1" ht="13.5" spans="1:3">
      <c r="A402" s="353">
        <v>2060208</v>
      </c>
      <c r="B402" s="357" t="s">
        <v>354</v>
      </c>
      <c r="C402" s="355"/>
    </row>
    <row r="403" s="345" customFormat="1" ht="13.5" spans="1:3">
      <c r="A403" s="353">
        <v>2060299</v>
      </c>
      <c r="B403" s="357" t="s">
        <v>355</v>
      </c>
      <c r="C403" s="355"/>
    </row>
    <row r="404" s="345" customFormat="1" ht="13.5" spans="1:3">
      <c r="A404" s="353">
        <v>20603</v>
      </c>
      <c r="B404" s="357" t="s">
        <v>356</v>
      </c>
      <c r="C404" s="355">
        <f>SUM(C405:C409)</f>
        <v>0</v>
      </c>
    </row>
    <row r="405" s="345" customFormat="1" ht="13.5" spans="1:3">
      <c r="A405" s="353">
        <v>2060301</v>
      </c>
      <c r="B405" s="356" t="s">
        <v>348</v>
      </c>
      <c r="C405" s="355"/>
    </row>
    <row r="406" s="345" customFormat="1" ht="13.5" spans="1:3">
      <c r="A406" s="353">
        <v>2060302</v>
      </c>
      <c r="B406" s="356" t="s">
        <v>357</v>
      </c>
      <c r="C406" s="355"/>
    </row>
    <row r="407" s="345" customFormat="1" ht="13.5" spans="1:3">
      <c r="A407" s="353">
        <v>2060303</v>
      </c>
      <c r="B407" s="356" t="s">
        <v>358</v>
      </c>
      <c r="C407" s="355"/>
    </row>
    <row r="408" s="345" customFormat="1" ht="13.5" spans="1:3">
      <c r="A408" s="353">
        <v>2060304</v>
      </c>
      <c r="B408" s="357" t="s">
        <v>359</v>
      </c>
      <c r="C408" s="355"/>
    </row>
    <row r="409" s="345" customFormat="1" ht="13.5" spans="1:3">
      <c r="A409" s="353">
        <v>2060399</v>
      </c>
      <c r="B409" s="357" t="s">
        <v>360</v>
      </c>
      <c r="C409" s="355"/>
    </row>
    <row r="410" s="345" customFormat="1" ht="13.5" spans="1:3">
      <c r="A410" s="353">
        <v>20604</v>
      </c>
      <c r="B410" s="357" t="s">
        <v>361</v>
      </c>
      <c r="C410" s="355">
        <f>SUM(C411:C414)</f>
        <v>89</v>
      </c>
    </row>
    <row r="411" s="345" customFormat="1" ht="13.5" spans="1:3">
      <c r="A411" s="353">
        <v>2060401</v>
      </c>
      <c r="B411" s="354" t="s">
        <v>348</v>
      </c>
      <c r="C411" s="355"/>
    </row>
    <row r="412" s="345" customFormat="1" ht="13.5" spans="1:3">
      <c r="A412" s="353">
        <v>2060404</v>
      </c>
      <c r="B412" s="356" t="s">
        <v>362</v>
      </c>
      <c r="C412" s="355">
        <v>50</v>
      </c>
    </row>
    <row r="413" s="345" customFormat="1" ht="13.5" spans="1:3">
      <c r="A413" s="353">
        <v>2060405</v>
      </c>
      <c r="B413" s="356" t="s">
        <v>363</v>
      </c>
      <c r="C413" s="355"/>
    </row>
    <row r="414" s="345" customFormat="1" ht="13.5" spans="1:3">
      <c r="A414" s="353">
        <v>2060499</v>
      </c>
      <c r="B414" s="357" t="s">
        <v>364</v>
      </c>
      <c r="C414" s="355">
        <v>39</v>
      </c>
    </row>
    <row r="415" s="345" customFormat="1" ht="13.5" spans="1:3">
      <c r="A415" s="353">
        <v>20605</v>
      </c>
      <c r="B415" s="357" t="s">
        <v>365</v>
      </c>
      <c r="C415" s="355">
        <f>SUM(C416:C419)</f>
        <v>100</v>
      </c>
    </row>
    <row r="416" s="345" customFormat="1" ht="13.5" spans="1:3">
      <c r="A416" s="353">
        <v>2060501</v>
      </c>
      <c r="B416" s="357" t="s">
        <v>348</v>
      </c>
      <c r="C416" s="355"/>
    </row>
    <row r="417" s="345" customFormat="1" ht="13.5" spans="1:3">
      <c r="A417" s="353">
        <v>2060502</v>
      </c>
      <c r="B417" s="356" t="s">
        <v>366</v>
      </c>
      <c r="C417" s="355"/>
    </row>
    <row r="418" s="345" customFormat="1" ht="13.5" spans="1:3">
      <c r="A418" s="353">
        <v>2060503</v>
      </c>
      <c r="B418" s="356" t="s">
        <v>367</v>
      </c>
      <c r="C418" s="355"/>
    </row>
    <row r="419" s="345" customFormat="1" ht="13.5" spans="1:3">
      <c r="A419" s="353">
        <v>2060599</v>
      </c>
      <c r="B419" s="356" t="s">
        <v>368</v>
      </c>
      <c r="C419" s="355">
        <v>100</v>
      </c>
    </row>
    <row r="420" s="345" customFormat="1" ht="13.5" spans="1:3">
      <c r="A420" s="353">
        <v>20606</v>
      </c>
      <c r="B420" s="357" t="s">
        <v>369</v>
      </c>
      <c r="C420" s="355">
        <f>SUM(C421:C424)</f>
        <v>0</v>
      </c>
    </row>
    <row r="421" s="345" customFormat="1" ht="13.5" spans="1:3">
      <c r="A421" s="353">
        <v>2060601</v>
      </c>
      <c r="B421" s="357" t="s">
        <v>370</v>
      </c>
      <c r="C421" s="355"/>
    </row>
    <row r="422" s="345" customFormat="1" ht="13.5" spans="1:3">
      <c r="A422" s="353">
        <v>2060602</v>
      </c>
      <c r="B422" s="357" t="s">
        <v>371</v>
      </c>
      <c r="C422" s="355"/>
    </row>
    <row r="423" s="345" customFormat="1" ht="13.5" spans="1:3">
      <c r="A423" s="353">
        <v>2060603</v>
      </c>
      <c r="B423" s="357" t="s">
        <v>372</v>
      </c>
      <c r="C423" s="355"/>
    </row>
    <row r="424" s="345" customFormat="1" ht="13.5" spans="1:3">
      <c r="A424" s="353">
        <v>2060699</v>
      </c>
      <c r="B424" s="357" t="s">
        <v>373</v>
      </c>
      <c r="C424" s="355"/>
    </row>
    <row r="425" s="345" customFormat="1" ht="13.5" spans="1:3">
      <c r="A425" s="353">
        <v>20607</v>
      </c>
      <c r="B425" s="356" t="s">
        <v>374</v>
      </c>
      <c r="C425" s="355">
        <f>SUM(C426:C431)</f>
        <v>62</v>
      </c>
    </row>
    <row r="426" s="345" customFormat="1" ht="13.5" spans="1:3">
      <c r="A426" s="353">
        <v>2060701</v>
      </c>
      <c r="B426" s="356" t="s">
        <v>348</v>
      </c>
      <c r="C426" s="355">
        <v>2</v>
      </c>
    </row>
    <row r="427" s="345" customFormat="1" ht="13.5" spans="1:3">
      <c r="A427" s="353">
        <v>2060702</v>
      </c>
      <c r="B427" s="357" t="s">
        <v>375</v>
      </c>
      <c r="C427" s="355">
        <v>50</v>
      </c>
    </row>
    <row r="428" s="345" customFormat="1" ht="13.5" spans="1:3">
      <c r="A428" s="353">
        <v>2060703</v>
      </c>
      <c r="B428" s="357" t="s">
        <v>376</v>
      </c>
      <c r="C428" s="355"/>
    </row>
    <row r="429" s="345" customFormat="1" ht="13.5" spans="1:3">
      <c r="A429" s="353">
        <v>2060704</v>
      </c>
      <c r="B429" s="357" t="s">
        <v>377</v>
      </c>
      <c r="C429" s="355"/>
    </row>
    <row r="430" s="345" customFormat="1" ht="13.5" spans="1:3">
      <c r="A430" s="353">
        <v>2060705</v>
      </c>
      <c r="B430" s="356" t="s">
        <v>378</v>
      </c>
      <c r="C430" s="355">
        <v>5</v>
      </c>
    </row>
    <row r="431" s="345" customFormat="1" ht="13.5" spans="1:3">
      <c r="A431" s="353">
        <v>2060799</v>
      </c>
      <c r="B431" s="356" t="s">
        <v>379</v>
      </c>
      <c r="C431" s="355">
        <v>5</v>
      </c>
    </row>
    <row r="432" s="345" customFormat="1" ht="13.5" spans="1:3">
      <c r="A432" s="353">
        <v>20608</v>
      </c>
      <c r="B432" s="356" t="s">
        <v>380</v>
      </c>
      <c r="C432" s="355">
        <f>SUM(C433:C435)</f>
        <v>0</v>
      </c>
    </row>
    <row r="433" s="345" customFormat="1" ht="13.5" spans="1:3">
      <c r="A433" s="353">
        <v>2060801</v>
      </c>
      <c r="B433" s="357" t="s">
        <v>381</v>
      </c>
      <c r="C433" s="355"/>
    </row>
    <row r="434" s="345" customFormat="1" ht="13.5" spans="1:3">
      <c r="A434" s="353">
        <v>2060802</v>
      </c>
      <c r="B434" s="357" t="s">
        <v>382</v>
      </c>
      <c r="C434" s="355"/>
    </row>
    <row r="435" s="345" customFormat="1" ht="13.5" spans="1:3">
      <c r="A435" s="353">
        <v>2060899</v>
      </c>
      <c r="B435" s="357" t="s">
        <v>383</v>
      </c>
      <c r="C435" s="355"/>
    </row>
    <row r="436" s="345" customFormat="1" ht="13.5" spans="1:3">
      <c r="A436" s="353">
        <v>20609</v>
      </c>
      <c r="B436" s="354" t="s">
        <v>384</v>
      </c>
      <c r="C436" s="355">
        <f>SUM(C437:C439)</f>
        <v>0</v>
      </c>
    </row>
    <row r="437" s="345" customFormat="1" ht="13.5" spans="1:3">
      <c r="A437" s="353">
        <v>2060901</v>
      </c>
      <c r="B437" s="357" t="s">
        <v>385</v>
      </c>
      <c r="C437" s="355"/>
    </row>
    <row r="438" s="345" customFormat="1" ht="13.5" spans="1:3">
      <c r="A438" s="353">
        <v>2060902</v>
      </c>
      <c r="B438" s="357" t="s">
        <v>386</v>
      </c>
      <c r="C438" s="355"/>
    </row>
    <row r="439" s="345" customFormat="1" ht="13.5" spans="1:3">
      <c r="A439" s="353">
        <v>2060999</v>
      </c>
      <c r="B439" s="357" t="s">
        <v>387</v>
      </c>
      <c r="C439" s="355"/>
    </row>
    <row r="440" s="345" customFormat="1" ht="13.5" spans="1:3">
      <c r="A440" s="353">
        <v>20699</v>
      </c>
      <c r="B440" s="356" t="s">
        <v>388</v>
      </c>
      <c r="C440" s="355">
        <f>SUM(C441:C444)</f>
        <v>4090</v>
      </c>
    </row>
    <row r="441" s="345" customFormat="1" ht="13.5" spans="1:3">
      <c r="A441" s="353">
        <v>2069901</v>
      </c>
      <c r="B441" s="356" t="s">
        <v>389</v>
      </c>
      <c r="C441" s="355"/>
    </row>
    <row r="442" s="345" customFormat="1" ht="13.5" spans="1:3">
      <c r="A442" s="353">
        <v>2069902</v>
      </c>
      <c r="B442" s="357" t="s">
        <v>390</v>
      </c>
      <c r="C442" s="355"/>
    </row>
    <row r="443" s="345" customFormat="1" ht="13.5" spans="1:3">
      <c r="A443" s="353">
        <v>2069903</v>
      </c>
      <c r="B443" s="357" t="s">
        <v>391</v>
      </c>
      <c r="C443" s="355"/>
    </row>
    <row r="444" s="345" customFormat="1" ht="13.5" spans="1:3">
      <c r="A444" s="353">
        <v>2069999</v>
      </c>
      <c r="B444" s="357" t="s">
        <v>392</v>
      </c>
      <c r="C444" s="355">
        <v>4090</v>
      </c>
    </row>
    <row r="445" s="345" customFormat="1" ht="13.5" spans="1:3">
      <c r="A445" s="353">
        <v>207</v>
      </c>
      <c r="B445" s="354" t="s">
        <v>393</v>
      </c>
      <c r="C445" s="355">
        <f>SUM(C446,C462,C470,C481,C490,C498)</f>
        <v>3065</v>
      </c>
    </row>
    <row r="446" s="345" customFormat="1" ht="13.5" spans="1:3">
      <c r="A446" s="353">
        <v>20701</v>
      </c>
      <c r="B446" s="354" t="s">
        <v>394</v>
      </c>
      <c r="C446" s="355">
        <f>SUM(C447:C461)</f>
        <v>1479</v>
      </c>
    </row>
    <row r="447" s="345" customFormat="1" ht="13.5" spans="1:3">
      <c r="A447" s="353">
        <v>2070101</v>
      </c>
      <c r="B447" s="354" t="s">
        <v>104</v>
      </c>
      <c r="C447" s="355">
        <v>402</v>
      </c>
    </row>
    <row r="448" s="345" customFormat="1" ht="13.5" spans="1:3">
      <c r="A448" s="353">
        <v>2070102</v>
      </c>
      <c r="B448" s="354" t="s">
        <v>105</v>
      </c>
      <c r="C448" s="355">
        <v>142</v>
      </c>
    </row>
    <row r="449" s="345" customFormat="1" ht="13.5" spans="1:3">
      <c r="A449" s="353">
        <v>2070103</v>
      </c>
      <c r="B449" s="354" t="s">
        <v>106</v>
      </c>
      <c r="C449" s="355"/>
    </row>
    <row r="450" s="345" customFormat="1" ht="13.5" spans="1:3">
      <c r="A450" s="353">
        <v>2070104</v>
      </c>
      <c r="B450" s="354" t="s">
        <v>395</v>
      </c>
      <c r="C450" s="355">
        <v>89</v>
      </c>
    </row>
    <row r="451" s="345" customFormat="1" ht="13.5" spans="1:3">
      <c r="A451" s="353">
        <v>2070105</v>
      </c>
      <c r="B451" s="354" t="s">
        <v>396</v>
      </c>
      <c r="C451" s="355">
        <v>30</v>
      </c>
    </row>
    <row r="452" s="345" customFormat="1" ht="13.5" spans="1:3">
      <c r="A452" s="353">
        <v>2070106</v>
      </c>
      <c r="B452" s="354" t="s">
        <v>397</v>
      </c>
      <c r="C452" s="355"/>
    </row>
    <row r="453" s="345" customFormat="1" ht="13.5" spans="1:3">
      <c r="A453" s="353">
        <v>2070107</v>
      </c>
      <c r="B453" s="354" t="s">
        <v>398</v>
      </c>
      <c r="C453" s="355"/>
    </row>
    <row r="454" s="345" customFormat="1" ht="13.5" spans="1:3">
      <c r="A454" s="353">
        <v>2070108</v>
      </c>
      <c r="B454" s="354" t="s">
        <v>399</v>
      </c>
      <c r="C454" s="355">
        <v>50</v>
      </c>
    </row>
    <row r="455" s="345" customFormat="1" ht="13.5" spans="1:3">
      <c r="A455" s="353">
        <v>2070109</v>
      </c>
      <c r="B455" s="354" t="s">
        <v>400</v>
      </c>
      <c r="C455" s="355">
        <v>170</v>
      </c>
    </row>
    <row r="456" s="345" customFormat="1" ht="13.5" spans="1:3">
      <c r="A456" s="353">
        <v>2070110</v>
      </c>
      <c r="B456" s="354" t="s">
        <v>401</v>
      </c>
      <c r="C456" s="355"/>
    </row>
    <row r="457" s="345" customFormat="1" ht="13.5" spans="1:3">
      <c r="A457" s="353">
        <v>2070111</v>
      </c>
      <c r="B457" s="354" t="s">
        <v>402</v>
      </c>
      <c r="C457" s="355">
        <v>30</v>
      </c>
    </row>
    <row r="458" s="345" customFormat="1" ht="13.5" spans="1:3">
      <c r="A458" s="353">
        <v>2070112</v>
      </c>
      <c r="B458" s="354" t="s">
        <v>403</v>
      </c>
      <c r="C458" s="355">
        <v>5</v>
      </c>
    </row>
    <row r="459" s="345" customFormat="1" ht="13.5" spans="1:3">
      <c r="A459" s="353">
        <v>2070113</v>
      </c>
      <c r="B459" s="354" t="s">
        <v>404</v>
      </c>
      <c r="C459" s="355">
        <v>15</v>
      </c>
    </row>
    <row r="460" s="345" customFormat="1" ht="13.5" spans="1:3">
      <c r="A460" s="353">
        <v>2070114</v>
      </c>
      <c r="B460" s="354" t="s">
        <v>405</v>
      </c>
      <c r="C460" s="355"/>
    </row>
    <row r="461" s="345" customFormat="1" ht="13.5" spans="1:3">
      <c r="A461" s="353">
        <v>2070199</v>
      </c>
      <c r="B461" s="354" t="s">
        <v>406</v>
      </c>
      <c r="C461" s="355">
        <v>546</v>
      </c>
    </row>
    <row r="462" s="345" customFormat="1" ht="13.5" spans="1:3">
      <c r="A462" s="353">
        <v>20702</v>
      </c>
      <c r="B462" s="354" t="s">
        <v>407</v>
      </c>
      <c r="C462" s="355">
        <f>SUM(C463:C469)</f>
        <v>95</v>
      </c>
    </row>
    <row r="463" s="345" customFormat="1" ht="13.5" spans="1:3">
      <c r="A463" s="353">
        <v>2070201</v>
      </c>
      <c r="B463" s="354" t="s">
        <v>104</v>
      </c>
      <c r="C463" s="355"/>
    </row>
    <row r="464" s="345" customFormat="1" ht="13.5" spans="1:3">
      <c r="A464" s="353">
        <v>2070202</v>
      </c>
      <c r="B464" s="354" t="s">
        <v>105</v>
      </c>
      <c r="C464" s="355"/>
    </row>
    <row r="465" s="345" customFormat="1" ht="13.5" spans="1:3">
      <c r="A465" s="353">
        <v>2070203</v>
      </c>
      <c r="B465" s="354" t="s">
        <v>106</v>
      </c>
      <c r="C465" s="355"/>
    </row>
    <row r="466" s="345" customFormat="1" ht="13.5" spans="1:3">
      <c r="A466" s="353">
        <v>2070204</v>
      </c>
      <c r="B466" s="354" t="s">
        <v>408</v>
      </c>
      <c r="C466" s="355">
        <v>70</v>
      </c>
    </row>
    <row r="467" s="345" customFormat="1" ht="13.5" spans="1:3">
      <c r="A467" s="353">
        <v>2070205</v>
      </c>
      <c r="B467" s="354" t="s">
        <v>409</v>
      </c>
      <c r="C467" s="355">
        <v>25</v>
      </c>
    </row>
    <row r="468" s="345" customFormat="1" ht="13.5" spans="1:3">
      <c r="A468" s="353">
        <v>2070206</v>
      </c>
      <c r="B468" s="354" t="s">
        <v>410</v>
      </c>
      <c r="C468" s="355"/>
    </row>
    <row r="469" s="345" customFormat="1" ht="13.5" spans="1:3">
      <c r="A469" s="353">
        <v>2070299</v>
      </c>
      <c r="B469" s="354" t="s">
        <v>411</v>
      </c>
      <c r="C469" s="355"/>
    </row>
    <row r="470" s="345" customFormat="1" ht="13.5" spans="1:3">
      <c r="A470" s="353">
        <v>20703</v>
      </c>
      <c r="B470" s="354" t="s">
        <v>412</v>
      </c>
      <c r="C470" s="355">
        <f>SUM(C471:C480)</f>
        <v>261</v>
      </c>
    </row>
    <row r="471" s="345" customFormat="1" ht="13.5" spans="1:3">
      <c r="A471" s="353">
        <v>2070301</v>
      </c>
      <c r="B471" s="354" t="s">
        <v>104</v>
      </c>
      <c r="C471" s="355">
        <v>40</v>
      </c>
    </row>
    <row r="472" s="345" customFormat="1" ht="13.5" spans="1:3">
      <c r="A472" s="353">
        <v>2070302</v>
      </c>
      <c r="B472" s="354" t="s">
        <v>105</v>
      </c>
      <c r="C472" s="355">
        <v>15</v>
      </c>
    </row>
    <row r="473" s="345" customFormat="1" ht="13.5" spans="1:3">
      <c r="A473" s="353">
        <v>2070303</v>
      </c>
      <c r="B473" s="354" t="s">
        <v>106</v>
      </c>
      <c r="C473" s="355"/>
    </row>
    <row r="474" s="345" customFormat="1" ht="13.5" spans="1:3">
      <c r="A474" s="353">
        <v>2070304</v>
      </c>
      <c r="B474" s="354" t="s">
        <v>413</v>
      </c>
      <c r="C474" s="355"/>
    </row>
    <row r="475" s="345" customFormat="1" ht="13.5" spans="1:3">
      <c r="A475" s="353">
        <v>2070305</v>
      </c>
      <c r="B475" s="354" t="s">
        <v>414</v>
      </c>
      <c r="C475" s="355"/>
    </row>
    <row r="476" s="345" customFormat="1" ht="13.5" spans="1:3">
      <c r="A476" s="353">
        <v>2070306</v>
      </c>
      <c r="B476" s="354" t="s">
        <v>415</v>
      </c>
      <c r="C476" s="355"/>
    </row>
    <row r="477" s="345" customFormat="1" ht="13.5" spans="1:3">
      <c r="A477" s="353">
        <v>2070307</v>
      </c>
      <c r="B477" s="354" t="s">
        <v>416</v>
      </c>
      <c r="C477" s="355">
        <v>203</v>
      </c>
    </row>
    <row r="478" s="345" customFormat="1" ht="13.5" spans="1:3">
      <c r="A478" s="353">
        <v>2070308</v>
      </c>
      <c r="B478" s="354" t="s">
        <v>417</v>
      </c>
      <c r="C478" s="355"/>
    </row>
    <row r="479" s="345" customFormat="1" ht="13.5" spans="1:3">
      <c r="A479" s="353">
        <v>2070309</v>
      </c>
      <c r="B479" s="354" t="s">
        <v>418</v>
      </c>
      <c r="C479" s="355"/>
    </row>
    <row r="480" s="345" customFormat="1" ht="13.5" spans="1:3">
      <c r="A480" s="353">
        <v>2070399</v>
      </c>
      <c r="B480" s="354" t="s">
        <v>419</v>
      </c>
      <c r="C480" s="355">
        <v>3</v>
      </c>
    </row>
    <row r="481" s="345" customFormat="1" ht="13.5" spans="1:3">
      <c r="A481" s="353">
        <v>20706</v>
      </c>
      <c r="B481" s="354" t="s">
        <v>420</v>
      </c>
      <c r="C481" s="355">
        <f>SUM(C482:C489)</f>
        <v>5</v>
      </c>
    </row>
    <row r="482" s="345" customFormat="1" ht="13.5" spans="1:3">
      <c r="A482" s="353">
        <v>2070601</v>
      </c>
      <c r="B482" s="354" t="s">
        <v>104</v>
      </c>
      <c r="C482" s="355"/>
    </row>
    <row r="483" s="345" customFormat="1" ht="13.5" spans="1:3">
      <c r="A483" s="353">
        <v>2070602</v>
      </c>
      <c r="B483" s="354" t="s">
        <v>105</v>
      </c>
      <c r="C483" s="355"/>
    </row>
    <row r="484" s="345" customFormat="1" ht="13.5" spans="1:3">
      <c r="A484" s="353">
        <v>2070603</v>
      </c>
      <c r="B484" s="354" t="s">
        <v>106</v>
      </c>
      <c r="C484" s="355"/>
    </row>
    <row r="485" s="345" customFormat="1" ht="13.5" spans="1:3">
      <c r="A485" s="353">
        <v>2070604</v>
      </c>
      <c r="B485" s="354" t="s">
        <v>421</v>
      </c>
      <c r="C485" s="355"/>
    </row>
    <row r="486" s="345" customFormat="1" ht="13.5" spans="1:3">
      <c r="A486" s="353">
        <v>2070605</v>
      </c>
      <c r="B486" s="354" t="s">
        <v>422</v>
      </c>
      <c r="C486" s="355"/>
    </row>
    <row r="487" s="345" customFormat="1" ht="13.5" spans="1:3">
      <c r="A487" s="353">
        <v>2070606</v>
      </c>
      <c r="B487" s="354" t="s">
        <v>423</v>
      </c>
      <c r="C487" s="355"/>
    </row>
    <row r="488" s="345" customFormat="1" ht="13.5" spans="1:3">
      <c r="A488" s="353">
        <v>2070607</v>
      </c>
      <c r="B488" s="354" t="s">
        <v>424</v>
      </c>
      <c r="C488" s="355">
        <v>5</v>
      </c>
    </row>
    <row r="489" s="345" customFormat="1" ht="13.5" spans="1:3">
      <c r="A489" s="353">
        <v>2070699</v>
      </c>
      <c r="B489" s="354" t="s">
        <v>425</v>
      </c>
      <c r="C489" s="355"/>
    </row>
    <row r="490" s="345" customFormat="1" ht="13.5" spans="1:3">
      <c r="A490" s="353">
        <v>20708</v>
      </c>
      <c r="B490" s="354" t="s">
        <v>426</v>
      </c>
      <c r="C490" s="355">
        <f>SUM(C491:C497)</f>
        <v>692</v>
      </c>
    </row>
    <row r="491" s="345" customFormat="1" ht="13.5" spans="1:3">
      <c r="A491" s="353">
        <v>2070801</v>
      </c>
      <c r="B491" s="354" t="s">
        <v>104</v>
      </c>
      <c r="C491" s="355">
        <v>500</v>
      </c>
    </row>
    <row r="492" s="345" customFormat="1" ht="13.5" spans="1:3">
      <c r="A492" s="353">
        <v>2070802</v>
      </c>
      <c r="B492" s="354" t="s">
        <v>105</v>
      </c>
      <c r="C492" s="355">
        <v>115</v>
      </c>
    </row>
    <row r="493" s="345" customFormat="1" ht="13.5" spans="1:3">
      <c r="A493" s="353">
        <v>2070803</v>
      </c>
      <c r="B493" s="354" t="s">
        <v>106</v>
      </c>
      <c r="C493" s="355"/>
    </row>
    <row r="494" s="345" customFormat="1" ht="13.5" spans="1:3">
      <c r="A494" s="353">
        <v>2070806</v>
      </c>
      <c r="B494" s="354" t="s">
        <v>427</v>
      </c>
      <c r="C494" s="355"/>
    </row>
    <row r="495" s="345" customFormat="1" ht="13.5" spans="1:3">
      <c r="A495" s="353">
        <v>2070807</v>
      </c>
      <c r="B495" s="354" t="s">
        <v>428</v>
      </c>
      <c r="C495" s="355"/>
    </row>
    <row r="496" s="345" customFormat="1" ht="13.5" spans="1:3">
      <c r="A496" s="353">
        <v>2070808</v>
      </c>
      <c r="B496" s="354" t="s">
        <v>429</v>
      </c>
      <c r="C496" s="355">
        <v>27</v>
      </c>
    </row>
    <row r="497" s="345" customFormat="1" ht="13.5" spans="1:3">
      <c r="A497" s="353">
        <v>2070899</v>
      </c>
      <c r="B497" s="354" t="s">
        <v>430</v>
      </c>
      <c r="C497" s="355">
        <v>50</v>
      </c>
    </row>
    <row r="498" s="345" customFormat="1" ht="13.5" spans="1:3">
      <c r="A498" s="353">
        <v>20799</v>
      </c>
      <c r="B498" s="354" t="s">
        <v>431</v>
      </c>
      <c r="C498" s="355">
        <f>SUM(C499:C501)</f>
        <v>533</v>
      </c>
    </row>
    <row r="499" s="345" customFormat="1" ht="13.5" spans="1:3">
      <c r="A499" s="353">
        <v>2079902</v>
      </c>
      <c r="B499" s="354" t="s">
        <v>432</v>
      </c>
      <c r="C499" s="355"/>
    </row>
    <row r="500" s="345" customFormat="1" ht="13.5" spans="1:3">
      <c r="A500" s="353">
        <v>2079903</v>
      </c>
      <c r="B500" s="354" t="s">
        <v>433</v>
      </c>
      <c r="C500" s="355"/>
    </row>
    <row r="501" s="345" customFormat="1" ht="13.5" spans="1:3">
      <c r="A501" s="353">
        <v>2079999</v>
      </c>
      <c r="B501" s="354" t="s">
        <v>434</v>
      </c>
      <c r="C501" s="355">
        <v>533</v>
      </c>
    </row>
    <row r="502" s="345" customFormat="1" ht="13.5" spans="1:3">
      <c r="A502" s="353">
        <v>208</v>
      </c>
      <c r="B502" s="354" t="s">
        <v>435</v>
      </c>
      <c r="C502" s="355">
        <f>SUM(C503,C522,C530,C532,C541,C545,C555,C564,C571,C579,C588,C593,C596,C599,C602,C605,C608,C612,C616,C624,C627)</f>
        <v>42944</v>
      </c>
    </row>
    <row r="503" s="345" customFormat="1" ht="13.5" spans="1:3">
      <c r="A503" s="353">
        <v>20801</v>
      </c>
      <c r="B503" s="354" t="s">
        <v>436</v>
      </c>
      <c r="C503" s="355">
        <f>SUM(C504:C521)</f>
        <v>2956</v>
      </c>
    </row>
    <row r="504" s="345" customFormat="1" ht="13.5" spans="1:3">
      <c r="A504" s="353">
        <v>2080101</v>
      </c>
      <c r="B504" s="354" t="s">
        <v>104</v>
      </c>
      <c r="C504" s="355">
        <v>400</v>
      </c>
    </row>
    <row r="505" s="345" customFormat="1" ht="13.5" spans="1:3">
      <c r="A505" s="353">
        <v>2080102</v>
      </c>
      <c r="B505" s="354" t="s">
        <v>105</v>
      </c>
      <c r="C505" s="355">
        <v>389</v>
      </c>
    </row>
    <row r="506" s="345" customFormat="1" ht="13.5" spans="1:3">
      <c r="A506" s="353">
        <v>2080103</v>
      </c>
      <c r="B506" s="354" t="s">
        <v>106</v>
      </c>
      <c r="C506" s="355"/>
    </row>
    <row r="507" s="345" customFormat="1" ht="13.5" spans="1:3">
      <c r="A507" s="353">
        <v>2080104</v>
      </c>
      <c r="B507" s="354" t="s">
        <v>437</v>
      </c>
      <c r="C507" s="355"/>
    </row>
    <row r="508" s="345" customFormat="1" ht="13.5" spans="1:3">
      <c r="A508" s="353">
        <v>2080105</v>
      </c>
      <c r="B508" s="354" t="s">
        <v>438</v>
      </c>
      <c r="C508" s="355">
        <v>5</v>
      </c>
    </row>
    <row r="509" s="345" customFormat="1" ht="13.5" spans="1:3">
      <c r="A509" s="353">
        <v>2080106</v>
      </c>
      <c r="B509" s="354" t="s">
        <v>439</v>
      </c>
      <c r="C509" s="355">
        <v>211</v>
      </c>
    </row>
    <row r="510" s="345" customFormat="1" ht="13.5" spans="1:3">
      <c r="A510" s="353">
        <v>2080107</v>
      </c>
      <c r="B510" s="354" t="s">
        <v>440</v>
      </c>
      <c r="C510" s="355">
        <v>652</v>
      </c>
    </row>
    <row r="511" s="345" customFormat="1" ht="13.5" spans="1:3">
      <c r="A511" s="353">
        <v>2080108</v>
      </c>
      <c r="B511" s="354" t="s">
        <v>145</v>
      </c>
      <c r="C511" s="355"/>
    </row>
    <row r="512" s="345" customFormat="1" ht="13.5" spans="1:3">
      <c r="A512" s="353">
        <v>2080109</v>
      </c>
      <c r="B512" s="354" t="s">
        <v>441</v>
      </c>
      <c r="C512" s="355">
        <v>750</v>
      </c>
    </row>
    <row r="513" s="345" customFormat="1" ht="13.5" spans="1:3">
      <c r="A513" s="353">
        <v>2080110</v>
      </c>
      <c r="B513" s="354" t="s">
        <v>442</v>
      </c>
      <c r="C513" s="355">
        <v>76</v>
      </c>
    </row>
    <row r="514" s="345" customFormat="1" ht="13.5" spans="1:3">
      <c r="A514" s="353">
        <v>2080111</v>
      </c>
      <c r="B514" s="354" t="s">
        <v>443</v>
      </c>
      <c r="C514" s="355"/>
    </row>
    <row r="515" s="345" customFormat="1" ht="13.5" spans="1:3">
      <c r="A515" s="353">
        <v>2080112</v>
      </c>
      <c r="B515" s="354" t="s">
        <v>444</v>
      </c>
      <c r="C515" s="355"/>
    </row>
    <row r="516" s="345" customFormat="1" ht="13.5" spans="1:3">
      <c r="A516" s="353">
        <v>2080113</v>
      </c>
      <c r="B516" s="354" t="s">
        <v>445</v>
      </c>
      <c r="C516" s="355"/>
    </row>
    <row r="517" s="345" customFormat="1" ht="13.5" spans="1:3">
      <c r="A517" s="353">
        <v>2080114</v>
      </c>
      <c r="B517" s="354" t="s">
        <v>446</v>
      </c>
      <c r="C517" s="355"/>
    </row>
    <row r="518" s="345" customFormat="1" ht="13.5" spans="1:3">
      <c r="A518" s="353">
        <v>2080115</v>
      </c>
      <c r="B518" s="354" t="s">
        <v>447</v>
      </c>
      <c r="C518" s="355"/>
    </row>
    <row r="519" s="345" customFormat="1" ht="13.5" spans="1:3">
      <c r="A519" s="353">
        <v>2080116</v>
      </c>
      <c r="B519" s="354" t="s">
        <v>448</v>
      </c>
      <c r="C519" s="355">
        <v>388</v>
      </c>
    </row>
    <row r="520" s="345" customFormat="1" ht="13.5" spans="1:3">
      <c r="A520" s="353">
        <v>2080150</v>
      </c>
      <c r="B520" s="354" t="s">
        <v>113</v>
      </c>
      <c r="C520" s="355"/>
    </row>
    <row r="521" s="345" customFormat="1" ht="13.5" spans="1:3">
      <c r="A521" s="353">
        <v>2080199</v>
      </c>
      <c r="B521" s="354" t="s">
        <v>449</v>
      </c>
      <c r="C521" s="355">
        <v>85</v>
      </c>
    </row>
    <row r="522" s="345" customFormat="1" ht="13.5" spans="1:3">
      <c r="A522" s="353">
        <v>20802</v>
      </c>
      <c r="B522" s="354" t="s">
        <v>450</v>
      </c>
      <c r="C522" s="355">
        <f>SUM(C523:C529)</f>
        <v>1385</v>
      </c>
    </row>
    <row r="523" s="345" customFormat="1" ht="13.5" spans="1:3">
      <c r="A523" s="353">
        <v>2080201</v>
      </c>
      <c r="B523" s="354" t="s">
        <v>104</v>
      </c>
      <c r="C523" s="355">
        <v>653</v>
      </c>
    </row>
    <row r="524" s="345" customFormat="1" ht="13.5" spans="1:3">
      <c r="A524" s="353">
        <v>2080202</v>
      </c>
      <c r="B524" s="354" t="s">
        <v>105</v>
      </c>
      <c r="C524" s="355">
        <v>387</v>
      </c>
    </row>
    <row r="525" s="345" customFormat="1" ht="13.5" spans="1:3">
      <c r="A525" s="353">
        <v>2080203</v>
      </c>
      <c r="B525" s="354" t="s">
        <v>106</v>
      </c>
      <c r="C525" s="355"/>
    </row>
    <row r="526" s="345" customFormat="1" ht="13.5" spans="1:3">
      <c r="A526" s="353">
        <v>2080206</v>
      </c>
      <c r="B526" s="354" t="s">
        <v>451</v>
      </c>
      <c r="C526" s="355">
        <v>45</v>
      </c>
    </row>
    <row r="527" s="345" customFormat="1" ht="13.5" spans="1:3">
      <c r="A527" s="353">
        <v>2080207</v>
      </c>
      <c r="B527" s="354" t="s">
        <v>452</v>
      </c>
      <c r="C527" s="355"/>
    </row>
    <row r="528" s="345" customFormat="1" ht="13.5" spans="1:3">
      <c r="A528" s="353">
        <v>2080208</v>
      </c>
      <c r="B528" s="354" t="s">
        <v>453</v>
      </c>
      <c r="C528" s="355">
        <v>300</v>
      </c>
    </row>
    <row r="529" s="345" customFormat="1" ht="13.5" spans="1:3">
      <c r="A529" s="353">
        <v>2080299</v>
      </c>
      <c r="B529" s="354" t="s">
        <v>454</v>
      </c>
      <c r="C529" s="355"/>
    </row>
    <row r="530" s="345" customFormat="1" ht="13.5" spans="1:3">
      <c r="A530" s="353">
        <v>20804</v>
      </c>
      <c r="B530" s="354" t="s">
        <v>455</v>
      </c>
      <c r="C530" s="355">
        <f>C531</f>
        <v>0</v>
      </c>
    </row>
    <row r="531" s="345" customFormat="1" ht="13.5" spans="1:3">
      <c r="A531" s="353">
        <v>2080402</v>
      </c>
      <c r="B531" s="354" t="s">
        <v>456</v>
      </c>
      <c r="C531" s="355"/>
    </row>
    <row r="532" s="345" customFormat="1" ht="13.5" spans="1:3">
      <c r="A532" s="353">
        <v>20805</v>
      </c>
      <c r="B532" s="354" t="s">
        <v>457</v>
      </c>
      <c r="C532" s="355">
        <f>SUM(C533:C540)</f>
        <v>14741</v>
      </c>
    </row>
    <row r="533" s="345" customFormat="1" ht="13.5" spans="1:3">
      <c r="A533" s="353">
        <v>2080501</v>
      </c>
      <c r="B533" s="354" t="s">
        <v>458</v>
      </c>
      <c r="C533" s="355">
        <v>23</v>
      </c>
    </row>
    <row r="534" s="345" customFormat="1" ht="13.5" spans="1:3">
      <c r="A534" s="353">
        <v>2080502</v>
      </c>
      <c r="B534" s="354" t="s">
        <v>459</v>
      </c>
      <c r="C534" s="355">
        <v>523</v>
      </c>
    </row>
    <row r="535" s="345" customFormat="1" ht="13.5" spans="1:3">
      <c r="A535" s="353">
        <v>2080503</v>
      </c>
      <c r="B535" s="354" t="s">
        <v>460</v>
      </c>
      <c r="C535" s="355"/>
    </row>
    <row r="536" s="345" customFormat="1" ht="13.5" spans="1:3">
      <c r="A536" s="353">
        <v>2080505</v>
      </c>
      <c r="B536" s="354" t="s">
        <v>461</v>
      </c>
      <c r="C536" s="355">
        <v>689</v>
      </c>
    </row>
    <row r="537" s="345" customFormat="1" ht="13.5" spans="1:3">
      <c r="A537" s="353">
        <v>2080506</v>
      </c>
      <c r="B537" s="354" t="s">
        <v>462</v>
      </c>
      <c r="C537" s="355">
        <v>2717</v>
      </c>
    </row>
    <row r="538" s="345" customFormat="1" ht="13.5" spans="1:3">
      <c r="A538" s="353">
        <v>2080507</v>
      </c>
      <c r="B538" s="354" t="s">
        <v>463</v>
      </c>
      <c r="C538" s="355">
        <v>10789</v>
      </c>
    </row>
    <row r="539" s="345" customFormat="1" ht="13.5" spans="1:3">
      <c r="A539" s="353">
        <v>2080508</v>
      </c>
      <c r="B539" s="354" t="s">
        <v>464</v>
      </c>
      <c r="C539" s="355"/>
    </row>
    <row r="540" s="345" customFormat="1" ht="13.5" spans="1:3">
      <c r="A540" s="353">
        <v>2080599</v>
      </c>
      <c r="B540" s="354" t="s">
        <v>465</v>
      </c>
      <c r="C540" s="355"/>
    </row>
    <row r="541" s="345" customFormat="1" ht="13.5" spans="1:3">
      <c r="A541" s="353">
        <v>20806</v>
      </c>
      <c r="B541" s="354" t="s">
        <v>466</v>
      </c>
      <c r="C541" s="355">
        <f>SUM(C542:C544)</f>
        <v>5</v>
      </c>
    </row>
    <row r="542" s="345" customFormat="1" ht="13.5" spans="1:3">
      <c r="A542" s="353">
        <v>2080601</v>
      </c>
      <c r="B542" s="354" t="s">
        <v>467</v>
      </c>
      <c r="C542" s="355"/>
    </row>
    <row r="543" s="345" customFormat="1" ht="13.5" spans="1:3">
      <c r="A543" s="353">
        <v>2080602</v>
      </c>
      <c r="B543" s="354" t="s">
        <v>468</v>
      </c>
      <c r="C543" s="355"/>
    </row>
    <row r="544" s="345" customFormat="1" ht="13.5" spans="1:3">
      <c r="A544" s="353">
        <v>2080699</v>
      </c>
      <c r="B544" s="354" t="s">
        <v>469</v>
      </c>
      <c r="C544" s="355">
        <v>5</v>
      </c>
    </row>
    <row r="545" s="345" customFormat="1" ht="13.5" spans="1:3">
      <c r="A545" s="353">
        <v>20807</v>
      </c>
      <c r="B545" s="354" t="s">
        <v>470</v>
      </c>
      <c r="C545" s="355">
        <f>SUM(C546:C554)</f>
        <v>3017</v>
      </c>
    </row>
    <row r="546" s="345" customFormat="1" ht="13.5" spans="1:3">
      <c r="A546" s="353">
        <v>2080701</v>
      </c>
      <c r="B546" s="354" t="s">
        <v>471</v>
      </c>
      <c r="C546" s="355"/>
    </row>
    <row r="547" s="345" customFormat="1" ht="13.5" spans="1:3">
      <c r="A547" s="353">
        <v>2080702</v>
      </c>
      <c r="B547" s="354" t="s">
        <v>472</v>
      </c>
      <c r="C547" s="355"/>
    </row>
    <row r="548" s="345" customFormat="1" ht="13.5" spans="1:3">
      <c r="A548" s="353">
        <v>2080704</v>
      </c>
      <c r="B548" s="354" t="s">
        <v>473</v>
      </c>
      <c r="C548" s="355"/>
    </row>
    <row r="549" s="345" customFormat="1" ht="13.5" spans="1:3">
      <c r="A549" s="353">
        <v>2080705</v>
      </c>
      <c r="B549" s="354" t="s">
        <v>474</v>
      </c>
      <c r="C549" s="355"/>
    </row>
    <row r="550" s="345" customFormat="1" ht="13.5" spans="1:3">
      <c r="A550" s="353">
        <v>2080709</v>
      </c>
      <c r="B550" s="354" t="s">
        <v>475</v>
      </c>
      <c r="C550" s="355"/>
    </row>
    <row r="551" s="345" customFormat="1" ht="13.5" spans="1:3">
      <c r="A551" s="353">
        <v>2080711</v>
      </c>
      <c r="B551" s="354" t="s">
        <v>476</v>
      </c>
      <c r="C551" s="355"/>
    </row>
    <row r="552" s="345" customFormat="1" ht="13.5" spans="1:3">
      <c r="A552" s="353">
        <v>2080712</v>
      </c>
      <c r="B552" s="354" t="s">
        <v>477</v>
      </c>
      <c r="C552" s="355"/>
    </row>
    <row r="553" s="345" customFormat="1" ht="13.5" spans="1:3">
      <c r="A553" s="353">
        <v>2080713</v>
      </c>
      <c r="B553" s="354" t="s">
        <v>478</v>
      </c>
      <c r="C553" s="355"/>
    </row>
    <row r="554" s="345" customFormat="1" ht="13.5" spans="1:3">
      <c r="A554" s="353">
        <v>2080799</v>
      </c>
      <c r="B554" s="354" t="s">
        <v>479</v>
      </c>
      <c r="C554" s="355">
        <v>3017</v>
      </c>
    </row>
    <row r="555" s="345" customFormat="1" ht="13.5" spans="1:3">
      <c r="A555" s="353">
        <v>20808</v>
      </c>
      <c r="B555" s="354" t="s">
        <v>480</v>
      </c>
      <c r="C555" s="355">
        <f>SUM(C556:C563)</f>
        <v>5228</v>
      </c>
    </row>
    <row r="556" s="345" customFormat="1" ht="13.5" spans="1:3">
      <c r="A556" s="353">
        <v>2080801</v>
      </c>
      <c r="B556" s="354" t="s">
        <v>481</v>
      </c>
      <c r="C556" s="355">
        <v>2574</v>
      </c>
    </row>
    <row r="557" s="345" customFormat="1" ht="13.5" spans="1:3">
      <c r="A557" s="353">
        <v>2080802</v>
      </c>
      <c r="B557" s="354" t="s">
        <v>482</v>
      </c>
      <c r="C557" s="355"/>
    </row>
    <row r="558" s="345" customFormat="1" ht="13.5" spans="1:3">
      <c r="A558" s="353">
        <v>2080803</v>
      </c>
      <c r="B558" s="354" t="s">
        <v>483</v>
      </c>
      <c r="C558" s="355">
        <v>8</v>
      </c>
    </row>
    <row r="559" s="345" customFormat="1" ht="13.5" spans="1:3">
      <c r="A559" s="353">
        <v>2080805</v>
      </c>
      <c r="B559" s="354" t="s">
        <v>484</v>
      </c>
      <c r="C559" s="355">
        <v>126</v>
      </c>
    </row>
    <row r="560" s="345" customFormat="1" ht="13.5" spans="1:3">
      <c r="A560" s="353">
        <v>2080806</v>
      </c>
      <c r="B560" s="354" t="s">
        <v>485</v>
      </c>
      <c r="C560" s="355"/>
    </row>
    <row r="561" s="345" customFormat="1" ht="13.5" spans="1:3">
      <c r="A561" s="353">
        <v>2080807</v>
      </c>
      <c r="B561" s="354" t="s">
        <v>486</v>
      </c>
      <c r="C561" s="355"/>
    </row>
    <row r="562" s="345" customFormat="1" ht="13.5" spans="1:3">
      <c r="A562" s="353">
        <v>2080808</v>
      </c>
      <c r="B562" s="354" t="s">
        <v>487</v>
      </c>
      <c r="C562" s="355"/>
    </row>
    <row r="563" s="345" customFormat="1" ht="13.5" spans="1:3">
      <c r="A563" s="353">
        <v>2080899</v>
      </c>
      <c r="B563" s="354" t="s">
        <v>488</v>
      </c>
      <c r="C563" s="355">
        <v>2520</v>
      </c>
    </row>
    <row r="564" s="345" customFormat="1" ht="13.5" spans="1:3">
      <c r="A564" s="353">
        <v>20809</v>
      </c>
      <c r="B564" s="354" t="s">
        <v>489</v>
      </c>
      <c r="C564" s="355">
        <f>SUM(C565:C570)</f>
        <v>277</v>
      </c>
    </row>
    <row r="565" s="345" customFormat="1" ht="13.5" spans="1:3">
      <c r="A565" s="353">
        <v>2080901</v>
      </c>
      <c r="B565" s="354" t="s">
        <v>490</v>
      </c>
      <c r="C565" s="355">
        <v>135</v>
      </c>
    </row>
    <row r="566" s="345" customFormat="1" ht="13.5" spans="1:3">
      <c r="A566" s="353">
        <v>2080902</v>
      </c>
      <c r="B566" s="354" t="s">
        <v>491</v>
      </c>
      <c r="C566" s="355">
        <v>20</v>
      </c>
    </row>
    <row r="567" s="345" customFormat="1" ht="13.5" spans="1:3">
      <c r="A567" s="353">
        <v>2080903</v>
      </c>
      <c r="B567" s="354" t="s">
        <v>492</v>
      </c>
      <c r="C567" s="355"/>
    </row>
    <row r="568" s="345" customFormat="1" ht="13.5" spans="1:3">
      <c r="A568" s="353">
        <v>2080904</v>
      </c>
      <c r="B568" s="354" t="s">
        <v>493</v>
      </c>
      <c r="C568" s="355">
        <v>2</v>
      </c>
    </row>
    <row r="569" s="345" customFormat="1" ht="13.5" spans="1:3">
      <c r="A569" s="353">
        <v>2080905</v>
      </c>
      <c r="B569" s="354" t="s">
        <v>494</v>
      </c>
      <c r="C569" s="355">
        <v>120</v>
      </c>
    </row>
    <row r="570" s="345" customFormat="1" ht="13.5" spans="1:3">
      <c r="A570" s="353">
        <v>2080999</v>
      </c>
      <c r="B570" s="354" t="s">
        <v>495</v>
      </c>
      <c r="C570" s="355"/>
    </row>
    <row r="571" s="345" customFormat="1" ht="13.5" spans="1:3">
      <c r="A571" s="353">
        <v>20810</v>
      </c>
      <c r="B571" s="354" t="s">
        <v>496</v>
      </c>
      <c r="C571" s="355">
        <f>SUM(C572:C578)</f>
        <v>1323</v>
      </c>
    </row>
    <row r="572" s="345" customFormat="1" ht="13.5" spans="1:3">
      <c r="A572" s="353">
        <v>2081001</v>
      </c>
      <c r="B572" s="354" t="s">
        <v>497</v>
      </c>
      <c r="C572" s="355">
        <v>60</v>
      </c>
    </row>
    <row r="573" s="345" customFormat="1" ht="13.5" spans="1:3">
      <c r="A573" s="353">
        <v>2081002</v>
      </c>
      <c r="B573" s="354" t="s">
        <v>498</v>
      </c>
      <c r="C573" s="355">
        <v>620</v>
      </c>
    </row>
    <row r="574" s="345" customFormat="1" ht="13.5" spans="1:3">
      <c r="A574" s="353">
        <v>2081003</v>
      </c>
      <c r="B574" s="354" t="s">
        <v>499</v>
      </c>
      <c r="C574" s="355"/>
    </row>
    <row r="575" s="345" customFormat="1" ht="13.5" spans="1:3">
      <c r="A575" s="353">
        <v>2081004</v>
      </c>
      <c r="B575" s="354" t="s">
        <v>500</v>
      </c>
      <c r="C575" s="355"/>
    </row>
    <row r="576" s="345" customFormat="1" ht="13.5" spans="1:3">
      <c r="A576" s="353">
        <v>2081005</v>
      </c>
      <c r="B576" s="354" t="s">
        <v>501</v>
      </c>
      <c r="C576" s="355">
        <v>115</v>
      </c>
    </row>
    <row r="577" s="345" customFormat="1" ht="13.5" spans="1:3">
      <c r="A577" s="353">
        <v>2081006</v>
      </c>
      <c r="B577" s="354" t="s">
        <v>502</v>
      </c>
      <c r="C577" s="355">
        <v>528</v>
      </c>
    </row>
    <row r="578" s="345" customFormat="1" ht="13.5" spans="1:3">
      <c r="A578" s="353">
        <v>2081099</v>
      </c>
      <c r="B578" s="354" t="s">
        <v>503</v>
      </c>
      <c r="C578" s="355"/>
    </row>
    <row r="579" s="345" customFormat="1" ht="13.5" spans="1:3">
      <c r="A579" s="353">
        <v>20811</v>
      </c>
      <c r="B579" s="354" t="s">
        <v>504</v>
      </c>
      <c r="C579" s="355">
        <f>SUM(C580:C587)</f>
        <v>1582</v>
      </c>
    </row>
    <row r="580" s="345" customFormat="1" ht="13.5" spans="1:3">
      <c r="A580" s="353">
        <v>2081101</v>
      </c>
      <c r="B580" s="354" t="s">
        <v>104</v>
      </c>
      <c r="C580" s="355">
        <v>396</v>
      </c>
    </row>
    <row r="581" s="345" customFormat="1" ht="13.5" spans="1:3">
      <c r="A581" s="353">
        <v>2081102</v>
      </c>
      <c r="B581" s="354" t="s">
        <v>105</v>
      </c>
      <c r="C581" s="355"/>
    </row>
    <row r="582" s="345" customFormat="1" ht="13.5" spans="1:3">
      <c r="A582" s="353">
        <v>2081103</v>
      </c>
      <c r="B582" s="354" t="s">
        <v>106</v>
      </c>
      <c r="C582" s="355"/>
    </row>
    <row r="583" s="345" customFormat="1" ht="13.5" spans="1:3">
      <c r="A583" s="353">
        <v>2081104</v>
      </c>
      <c r="B583" s="354" t="s">
        <v>505</v>
      </c>
      <c r="C583" s="355">
        <v>45</v>
      </c>
    </row>
    <row r="584" s="345" customFormat="1" ht="13.5" spans="1:3">
      <c r="A584" s="353">
        <v>2081105</v>
      </c>
      <c r="B584" s="354" t="s">
        <v>506</v>
      </c>
      <c r="C584" s="355">
        <v>224</v>
      </c>
    </row>
    <row r="585" s="345" customFormat="1" ht="13.5" spans="1:3">
      <c r="A585" s="353">
        <v>2081106</v>
      </c>
      <c r="B585" s="354" t="s">
        <v>507</v>
      </c>
      <c r="C585" s="355"/>
    </row>
    <row r="586" s="345" customFormat="1" ht="13.5" spans="1:3">
      <c r="A586" s="353">
        <v>2081107</v>
      </c>
      <c r="B586" s="354" t="s">
        <v>508</v>
      </c>
      <c r="C586" s="355">
        <v>632</v>
      </c>
    </row>
    <row r="587" s="345" customFormat="1" ht="13.5" spans="1:3">
      <c r="A587" s="353">
        <v>2081199</v>
      </c>
      <c r="B587" s="354" t="s">
        <v>509</v>
      </c>
      <c r="C587" s="355">
        <v>285</v>
      </c>
    </row>
    <row r="588" s="345" customFormat="1" ht="13.5" spans="1:3">
      <c r="A588" s="353">
        <v>20816</v>
      </c>
      <c r="B588" s="354" t="s">
        <v>510</v>
      </c>
      <c r="C588" s="355">
        <f>SUM(C589:C592)</f>
        <v>5</v>
      </c>
    </row>
    <row r="589" s="345" customFormat="1" ht="13.5" spans="1:3">
      <c r="A589" s="353">
        <v>2081601</v>
      </c>
      <c r="B589" s="354" t="s">
        <v>104</v>
      </c>
      <c r="C589" s="355">
        <v>5</v>
      </c>
    </row>
    <row r="590" s="345" customFormat="1" ht="13.5" spans="1:3">
      <c r="A590" s="353">
        <v>2081602</v>
      </c>
      <c r="B590" s="354" t="s">
        <v>105</v>
      </c>
      <c r="C590" s="355"/>
    </row>
    <row r="591" s="345" customFormat="1" ht="13.5" spans="1:3">
      <c r="A591" s="353">
        <v>2081603</v>
      </c>
      <c r="B591" s="354" t="s">
        <v>106</v>
      </c>
      <c r="C591" s="355"/>
    </row>
    <row r="592" s="345" customFormat="1" ht="13.5" spans="1:3">
      <c r="A592" s="353">
        <v>2081699</v>
      </c>
      <c r="B592" s="354" t="s">
        <v>511</v>
      </c>
      <c r="C592" s="355"/>
    </row>
    <row r="593" s="345" customFormat="1" ht="13.5" spans="1:3">
      <c r="A593" s="353">
        <v>20819</v>
      </c>
      <c r="B593" s="354" t="s">
        <v>512</v>
      </c>
      <c r="C593" s="355">
        <f>SUM(C594:C595)</f>
        <v>4522</v>
      </c>
    </row>
    <row r="594" s="345" customFormat="1" ht="13.5" spans="1:3">
      <c r="A594" s="353">
        <v>2081901</v>
      </c>
      <c r="B594" s="354" t="s">
        <v>513</v>
      </c>
      <c r="C594" s="355">
        <v>2457</v>
      </c>
    </row>
    <row r="595" s="345" customFormat="1" ht="13.5" spans="1:3">
      <c r="A595" s="353">
        <v>2081902</v>
      </c>
      <c r="B595" s="354" t="s">
        <v>514</v>
      </c>
      <c r="C595" s="355">
        <v>2065</v>
      </c>
    </row>
    <row r="596" s="345" customFormat="1" ht="13.5" spans="1:3">
      <c r="A596" s="353">
        <v>20820</v>
      </c>
      <c r="B596" s="354" t="s">
        <v>515</v>
      </c>
      <c r="C596" s="355">
        <f>SUM(C597:C598)</f>
        <v>270</v>
      </c>
    </row>
    <row r="597" s="345" customFormat="1" ht="13.5" spans="1:3">
      <c r="A597" s="353">
        <v>2082001</v>
      </c>
      <c r="B597" s="354" t="s">
        <v>516</v>
      </c>
      <c r="C597" s="355">
        <v>200</v>
      </c>
    </row>
    <row r="598" s="345" customFormat="1" ht="13.5" spans="1:3">
      <c r="A598" s="353">
        <v>2082002</v>
      </c>
      <c r="B598" s="354" t="s">
        <v>517</v>
      </c>
      <c r="C598" s="355">
        <v>70</v>
      </c>
    </row>
    <row r="599" s="345" customFormat="1" ht="13.5" spans="1:3">
      <c r="A599" s="353">
        <v>20821</v>
      </c>
      <c r="B599" s="354" t="s">
        <v>518</v>
      </c>
      <c r="C599" s="355">
        <f>SUM(C600:C601)</f>
        <v>821</v>
      </c>
    </row>
    <row r="600" s="345" customFormat="1" ht="13.5" spans="1:3">
      <c r="A600" s="353">
        <v>2082101</v>
      </c>
      <c r="B600" s="354" t="s">
        <v>519</v>
      </c>
      <c r="C600" s="355"/>
    </row>
    <row r="601" s="345" customFormat="1" ht="13.5" spans="1:3">
      <c r="A601" s="353">
        <v>2082102</v>
      </c>
      <c r="B601" s="354" t="s">
        <v>520</v>
      </c>
      <c r="C601" s="355">
        <v>821</v>
      </c>
    </row>
    <row r="602" s="345" customFormat="1" ht="13.5" spans="1:3">
      <c r="A602" s="353">
        <v>20824</v>
      </c>
      <c r="B602" s="354" t="s">
        <v>521</v>
      </c>
      <c r="C602" s="355">
        <f>SUM(C603:C604)</f>
        <v>0</v>
      </c>
    </row>
    <row r="603" s="345" customFormat="1" ht="13.5" spans="1:3">
      <c r="A603" s="353">
        <v>2082401</v>
      </c>
      <c r="B603" s="354" t="s">
        <v>522</v>
      </c>
      <c r="C603" s="355"/>
    </row>
    <row r="604" s="345" customFormat="1" ht="13.5" spans="1:3">
      <c r="A604" s="353">
        <v>2082402</v>
      </c>
      <c r="B604" s="354" t="s">
        <v>523</v>
      </c>
      <c r="C604" s="355"/>
    </row>
    <row r="605" s="345" customFormat="1" ht="13.5" spans="1:3">
      <c r="A605" s="353">
        <v>20825</v>
      </c>
      <c r="B605" s="354" t="s">
        <v>524</v>
      </c>
      <c r="C605" s="355">
        <f>SUM(C606:C607)</f>
        <v>5</v>
      </c>
    </row>
    <row r="606" s="345" customFormat="1" ht="13.5" spans="1:3">
      <c r="A606" s="353">
        <v>2082501</v>
      </c>
      <c r="B606" s="354" t="s">
        <v>525</v>
      </c>
      <c r="C606" s="355"/>
    </row>
    <row r="607" s="345" customFormat="1" ht="13.5" spans="1:3">
      <c r="A607" s="353">
        <v>2082502</v>
      </c>
      <c r="B607" s="354" t="s">
        <v>526</v>
      </c>
      <c r="C607" s="355">
        <v>5</v>
      </c>
    </row>
    <row r="608" s="345" customFormat="1" ht="13.5" spans="1:3">
      <c r="A608" s="353">
        <v>20826</v>
      </c>
      <c r="B608" s="354" t="s">
        <v>527</v>
      </c>
      <c r="C608" s="355">
        <f>SUM(C609:C611)</f>
        <v>5996</v>
      </c>
    </row>
    <row r="609" s="345" customFormat="1" ht="13.5" spans="1:3">
      <c r="A609" s="353">
        <v>2082601</v>
      </c>
      <c r="B609" s="354" t="s">
        <v>528</v>
      </c>
      <c r="C609" s="355"/>
    </row>
    <row r="610" s="345" customFormat="1" ht="13.5" spans="1:3">
      <c r="A610" s="353">
        <v>2082602</v>
      </c>
      <c r="B610" s="354" t="s">
        <v>529</v>
      </c>
      <c r="C610" s="355">
        <v>5996</v>
      </c>
    </row>
    <row r="611" s="345" customFormat="1" ht="13.5" spans="1:3">
      <c r="A611" s="353">
        <v>2082699</v>
      </c>
      <c r="B611" s="354" t="s">
        <v>530</v>
      </c>
      <c r="C611" s="355"/>
    </row>
    <row r="612" s="345" customFormat="1" ht="13.5" spans="1:3">
      <c r="A612" s="353">
        <v>20827</v>
      </c>
      <c r="B612" s="354" t="s">
        <v>531</v>
      </c>
      <c r="C612" s="355">
        <f>SUM(C613:C615)</f>
        <v>0</v>
      </c>
    </row>
    <row r="613" s="345" customFormat="1" ht="13.5" spans="1:3">
      <c r="A613" s="353">
        <v>2082701</v>
      </c>
      <c r="B613" s="354" t="s">
        <v>532</v>
      </c>
      <c r="C613" s="355"/>
    </row>
    <row r="614" s="345" customFormat="1" ht="13.5" spans="1:3">
      <c r="A614" s="353">
        <v>2082702</v>
      </c>
      <c r="B614" s="354" t="s">
        <v>533</v>
      </c>
      <c r="C614" s="355"/>
    </row>
    <row r="615" s="345" customFormat="1" ht="13.5" spans="1:3">
      <c r="A615" s="353">
        <v>2082799</v>
      </c>
      <c r="B615" s="354" t="s">
        <v>534</v>
      </c>
      <c r="C615" s="355"/>
    </row>
    <row r="616" s="345" customFormat="1" ht="13.5" spans="1:3">
      <c r="A616" s="353">
        <v>20828</v>
      </c>
      <c r="B616" s="363" t="s">
        <v>535</v>
      </c>
      <c r="C616" s="355">
        <f>SUM(C617:C623)</f>
        <v>811</v>
      </c>
    </row>
    <row r="617" s="345" customFormat="1" ht="13.5" spans="1:3">
      <c r="A617" s="353">
        <v>2082801</v>
      </c>
      <c r="B617" s="354" t="s">
        <v>104</v>
      </c>
      <c r="C617" s="355">
        <v>361</v>
      </c>
    </row>
    <row r="618" s="345" customFormat="1" ht="13.5" spans="1:3">
      <c r="A618" s="353">
        <v>2082802</v>
      </c>
      <c r="B618" s="354" t="s">
        <v>105</v>
      </c>
      <c r="C618" s="355">
        <v>196</v>
      </c>
    </row>
    <row r="619" s="345" customFormat="1" ht="13.5" spans="1:3">
      <c r="A619" s="353">
        <v>2082803</v>
      </c>
      <c r="B619" s="354" t="s">
        <v>106</v>
      </c>
      <c r="C619" s="355"/>
    </row>
    <row r="620" s="345" customFormat="1" ht="13.5" spans="1:3">
      <c r="A620" s="353">
        <v>2082804</v>
      </c>
      <c r="B620" s="354" t="s">
        <v>536</v>
      </c>
      <c r="C620" s="355">
        <v>165</v>
      </c>
    </row>
    <row r="621" s="345" customFormat="1" ht="13.5" spans="1:3">
      <c r="A621" s="353">
        <v>2082805</v>
      </c>
      <c r="B621" s="354" t="s">
        <v>537</v>
      </c>
      <c r="C621" s="355">
        <v>89</v>
      </c>
    </row>
    <row r="622" s="345" customFormat="1" ht="13.5" spans="1:3">
      <c r="A622" s="353">
        <v>2082850</v>
      </c>
      <c r="B622" s="354" t="s">
        <v>113</v>
      </c>
      <c r="C622" s="355"/>
    </row>
    <row r="623" s="345" customFormat="1" ht="13.5" spans="1:3">
      <c r="A623" s="353">
        <v>2082899</v>
      </c>
      <c r="B623" s="354" t="s">
        <v>538</v>
      </c>
      <c r="C623" s="355"/>
    </row>
    <row r="624" s="345" customFormat="1" ht="13.5" spans="1:3">
      <c r="A624" s="353">
        <v>20830</v>
      </c>
      <c r="B624" s="354" t="s">
        <v>539</v>
      </c>
      <c r="C624" s="355">
        <f>SUM(C625:C626)</f>
        <v>0</v>
      </c>
    </row>
    <row r="625" s="345" customFormat="1" ht="13.5" spans="1:3">
      <c r="A625" s="353">
        <v>2083001</v>
      </c>
      <c r="B625" s="354" t="s">
        <v>540</v>
      </c>
      <c r="C625" s="355"/>
    </row>
    <row r="626" s="345" customFormat="1" ht="13.5" spans="1:3">
      <c r="A626" s="353">
        <v>2083099</v>
      </c>
      <c r="B626" s="354" t="s">
        <v>541</v>
      </c>
      <c r="C626" s="355"/>
    </row>
    <row r="627" s="345" customFormat="1" ht="13.5" spans="1:3">
      <c r="A627" s="353">
        <v>2089999</v>
      </c>
      <c r="B627" s="354" t="s">
        <v>542</v>
      </c>
      <c r="C627" s="355"/>
    </row>
    <row r="628" s="345" customFormat="1" ht="13.5" spans="1:3">
      <c r="A628" s="353">
        <v>210</v>
      </c>
      <c r="B628" s="354" t="s">
        <v>543</v>
      </c>
      <c r="C628" s="355">
        <f>SUM(C629,C634,C649,C653,C665,C668,C672,C677,C681,C685,C688,C697,C698)</f>
        <v>35209</v>
      </c>
    </row>
    <row r="629" s="345" customFormat="1" ht="13.5" spans="1:3">
      <c r="A629" s="353">
        <v>21001</v>
      </c>
      <c r="B629" s="354" t="s">
        <v>544</v>
      </c>
      <c r="C629" s="355">
        <f>SUM(C630:C633)</f>
        <v>2277</v>
      </c>
    </row>
    <row r="630" s="345" customFormat="1" ht="13.5" spans="1:3">
      <c r="A630" s="353">
        <v>2100101</v>
      </c>
      <c r="B630" s="354" t="s">
        <v>104</v>
      </c>
      <c r="C630" s="355">
        <v>2057</v>
      </c>
    </row>
    <row r="631" s="345" customFormat="1" ht="13.5" spans="1:3">
      <c r="A631" s="353">
        <v>2100102</v>
      </c>
      <c r="B631" s="354" t="s">
        <v>105</v>
      </c>
      <c r="C631" s="355">
        <v>200</v>
      </c>
    </row>
    <row r="632" s="345" customFormat="1" ht="13.5" spans="1:3">
      <c r="A632" s="353">
        <v>2100103</v>
      </c>
      <c r="B632" s="354" t="s">
        <v>106</v>
      </c>
      <c r="C632" s="355"/>
    </row>
    <row r="633" s="345" customFormat="1" ht="13.5" spans="1:3">
      <c r="A633" s="353">
        <v>2100199</v>
      </c>
      <c r="B633" s="354" t="s">
        <v>545</v>
      </c>
      <c r="C633" s="355">
        <v>20</v>
      </c>
    </row>
    <row r="634" s="345" customFormat="1" ht="13.5" spans="1:3">
      <c r="A634" s="353">
        <v>21002</v>
      </c>
      <c r="B634" s="354" t="s">
        <v>546</v>
      </c>
      <c r="C634" s="355">
        <f>SUM(C635:C648)</f>
        <v>2652</v>
      </c>
    </row>
    <row r="635" s="345" customFormat="1" ht="13.5" spans="1:3">
      <c r="A635" s="353">
        <v>2100201</v>
      </c>
      <c r="B635" s="354" t="s">
        <v>547</v>
      </c>
      <c r="C635" s="355">
        <v>900</v>
      </c>
    </row>
    <row r="636" s="345" customFormat="1" ht="13.5" spans="1:3">
      <c r="A636" s="353">
        <v>2100202</v>
      </c>
      <c r="B636" s="354" t="s">
        <v>548</v>
      </c>
      <c r="C636" s="355">
        <v>625</v>
      </c>
    </row>
    <row r="637" s="345" customFormat="1" ht="13.5" spans="1:3">
      <c r="A637" s="353">
        <v>2100203</v>
      </c>
      <c r="B637" s="354" t="s">
        <v>549</v>
      </c>
      <c r="C637" s="355"/>
    </row>
    <row r="638" s="345" customFormat="1" ht="13.5" spans="1:3">
      <c r="A638" s="353">
        <v>2100204</v>
      </c>
      <c r="B638" s="354" t="s">
        <v>550</v>
      </c>
      <c r="C638" s="364"/>
    </row>
    <row r="639" s="345" customFormat="1" ht="13.5" spans="1:3">
      <c r="A639" s="353">
        <v>2100205</v>
      </c>
      <c r="B639" s="354" t="s">
        <v>551</v>
      </c>
      <c r="C639" s="364"/>
    </row>
    <row r="640" s="345" customFormat="1" ht="13.5" spans="1:3">
      <c r="A640" s="353">
        <v>2100206</v>
      </c>
      <c r="B640" s="354" t="s">
        <v>552</v>
      </c>
      <c r="C640" s="355">
        <v>181</v>
      </c>
    </row>
    <row r="641" s="345" customFormat="1" ht="13.5" spans="1:3">
      <c r="A641" s="353">
        <v>2100207</v>
      </c>
      <c r="B641" s="354" t="s">
        <v>553</v>
      </c>
      <c r="C641" s="355"/>
    </row>
    <row r="642" s="345" customFormat="1" ht="13.5" spans="1:3">
      <c r="A642" s="353">
        <v>2100208</v>
      </c>
      <c r="B642" s="354" t="s">
        <v>554</v>
      </c>
      <c r="C642" s="355"/>
    </row>
    <row r="643" s="345" customFormat="1" ht="13.5" spans="1:3">
      <c r="A643" s="353">
        <v>2100209</v>
      </c>
      <c r="B643" s="354" t="s">
        <v>555</v>
      </c>
      <c r="C643" s="355"/>
    </row>
    <row r="644" s="345" customFormat="1" ht="13.5" spans="1:3">
      <c r="A644" s="353">
        <v>2100210</v>
      </c>
      <c r="B644" s="354" t="s">
        <v>556</v>
      </c>
      <c r="C644" s="355"/>
    </row>
    <row r="645" s="345" customFormat="1" ht="13.5" spans="1:3">
      <c r="A645" s="353">
        <v>2100211</v>
      </c>
      <c r="B645" s="354" t="s">
        <v>557</v>
      </c>
      <c r="C645" s="355">
        <v>50</v>
      </c>
    </row>
    <row r="646" s="345" customFormat="1" ht="13.5" spans="1:3">
      <c r="A646" s="353">
        <v>2100212</v>
      </c>
      <c r="B646" s="354" t="s">
        <v>558</v>
      </c>
      <c r="C646" s="355"/>
    </row>
    <row r="647" s="345" customFormat="1" ht="13.5" spans="1:3">
      <c r="A647" s="353">
        <v>2100213</v>
      </c>
      <c r="B647" s="354" t="s">
        <v>559</v>
      </c>
      <c r="C647" s="355"/>
    </row>
    <row r="648" s="345" customFormat="1" ht="13.5" spans="1:3">
      <c r="A648" s="353">
        <v>2100299</v>
      </c>
      <c r="B648" s="354" t="s">
        <v>560</v>
      </c>
      <c r="C648" s="355">
        <v>896</v>
      </c>
    </row>
    <row r="649" s="345" customFormat="1" ht="13.5" spans="1:3">
      <c r="A649" s="353">
        <v>21003</v>
      </c>
      <c r="B649" s="354" t="s">
        <v>561</v>
      </c>
      <c r="C649" s="355">
        <f>SUM(C650:C652)</f>
        <v>2579</v>
      </c>
    </row>
    <row r="650" s="345" customFormat="1" ht="13.5" spans="1:3">
      <c r="A650" s="353">
        <v>2100301</v>
      </c>
      <c r="B650" s="354" t="s">
        <v>562</v>
      </c>
      <c r="C650" s="355"/>
    </row>
    <row r="651" s="345" customFormat="1" ht="13.5" spans="1:3">
      <c r="A651" s="353">
        <v>2100302</v>
      </c>
      <c r="B651" s="354" t="s">
        <v>563</v>
      </c>
      <c r="C651" s="355">
        <v>1326</v>
      </c>
    </row>
    <row r="652" s="345" customFormat="1" ht="13.5" spans="1:3">
      <c r="A652" s="353">
        <v>2100399</v>
      </c>
      <c r="B652" s="354" t="s">
        <v>564</v>
      </c>
      <c r="C652" s="355">
        <v>1253</v>
      </c>
    </row>
    <row r="653" s="345" customFormat="1" ht="13.5" spans="1:3">
      <c r="A653" s="353">
        <v>21004</v>
      </c>
      <c r="B653" s="354" t="s">
        <v>565</v>
      </c>
      <c r="C653" s="355">
        <f>SUM(C654:C664)</f>
        <v>8434</v>
      </c>
    </row>
    <row r="654" s="345" customFormat="1" ht="13.5" spans="1:3">
      <c r="A654" s="353">
        <v>2100401</v>
      </c>
      <c r="B654" s="354" t="s">
        <v>566</v>
      </c>
      <c r="C654" s="355">
        <v>1611</v>
      </c>
    </row>
    <row r="655" s="345" customFormat="1" ht="13.5" spans="1:3">
      <c r="A655" s="353">
        <v>2100402</v>
      </c>
      <c r="B655" s="354" t="s">
        <v>567</v>
      </c>
      <c r="C655" s="355">
        <v>545</v>
      </c>
    </row>
    <row r="656" s="345" customFormat="1" ht="13.5" spans="1:3">
      <c r="A656" s="353">
        <v>2100403</v>
      </c>
      <c r="B656" s="354" t="s">
        <v>568</v>
      </c>
      <c r="C656" s="355">
        <v>756</v>
      </c>
    </row>
    <row r="657" s="345" customFormat="1" ht="13.5" spans="1:3">
      <c r="A657" s="353">
        <v>2100404</v>
      </c>
      <c r="B657" s="354" t="s">
        <v>569</v>
      </c>
      <c r="C657" s="355"/>
    </row>
    <row r="658" s="345" customFormat="1" ht="13.5" spans="1:3">
      <c r="A658" s="353">
        <v>2100405</v>
      </c>
      <c r="B658" s="354" t="s">
        <v>570</v>
      </c>
      <c r="C658" s="355"/>
    </row>
    <row r="659" s="345" customFormat="1" ht="13.5" spans="1:3">
      <c r="A659" s="353">
        <v>2100406</v>
      </c>
      <c r="B659" s="354" t="s">
        <v>571</v>
      </c>
      <c r="C659" s="355"/>
    </row>
    <row r="660" s="345" customFormat="1" ht="13.5" spans="1:3">
      <c r="A660" s="353">
        <v>2100407</v>
      </c>
      <c r="B660" s="354" t="s">
        <v>572</v>
      </c>
      <c r="C660" s="355"/>
    </row>
    <row r="661" s="345" customFormat="1" ht="13.5" spans="1:3">
      <c r="A661" s="353">
        <v>2100408</v>
      </c>
      <c r="B661" s="354" t="s">
        <v>573</v>
      </c>
      <c r="C661" s="355">
        <v>2587</v>
      </c>
    </row>
    <row r="662" s="345" customFormat="1" ht="13.5" spans="1:3">
      <c r="A662" s="353">
        <v>2100409</v>
      </c>
      <c r="B662" s="354" t="s">
        <v>574</v>
      </c>
      <c r="C662" s="355">
        <v>2301</v>
      </c>
    </row>
    <row r="663" s="345" customFormat="1" ht="13.5" spans="1:3">
      <c r="A663" s="353">
        <v>2100410</v>
      </c>
      <c r="B663" s="354" t="s">
        <v>575</v>
      </c>
      <c r="C663" s="355">
        <v>563</v>
      </c>
    </row>
    <row r="664" s="345" customFormat="1" ht="13.5" spans="1:3">
      <c r="A664" s="353">
        <v>2100499</v>
      </c>
      <c r="B664" s="354" t="s">
        <v>576</v>
      </c>
      <c r="C664" s="355">
        <v>71</v>
      </c>
    </row>
    <row r="665" s="345" customFormat="1" ht="13.5" spans="1:3">
      <c r="A665" s="353">
        <v>21006</v>
      </c>
      <c r="B665" s="354" t="s">
        <v>577</v>
      </c>
      <c r="C665" s="355">
        <f>SUM(C666:C667)</f>
        <v>189</v>
      </c>
    </row>
    <row r="666" s="345" customFormat="1" ht="13.5" spans="1:3">
      <c r="A666" s="353">
        <v>2100601</v>
      </c>
      <c r="B666" s="354" t="s">
        <v>578</v>
      </c>
      <c r="C666" s="355">
        <v>189</v>
      </c>
    </row>
    <row r="667" s="345" customFormat="1" ht="13.5" spans="1:3">
      <c r="A667" s="353">
        <v>2100699</v>
      </c>
      <c r="B667" s="354" t="s">
        <v>579</v>
      </c>
      <c r="C667" s="355"/>
    </row>
    <row r="668" s="345" customFormat="1" ht="13.5" spans="1:3">
      <c r="A668" s="353">
        <v>21007</v>
      </c>
      <c r="B668" s="354" t="s">
        <v>580</v>
      </c>
      <c r="C668" s="355">
        <f>SUM(C669:C671)</f>
        <v>723</v>
      </c>
    </row>
    <row r="669" s="345" customFormat="1" ht="13.5" spans="1:3">
      <c r="A669" s="353">
        <v>2100716</v>
      </c>
      <c r="B669" s="354" t="s">
        <v>581</v>
      </c>
      <c r="C669" s="355">
        <v>100</v>
      </c>
    </row>
    <row r="670" s="345" customFormat="1" ht="13.5" spans="1:3">
      <c r="A670" s="353">
        <v>2100717</v>
      </c>
      <c r="B670" s="354" t="s">
        <v>582</v>
      </c>
      <c r="C670" s="355">
        <v>623</v>
      </c>
    </row>
    <row r="671" s="345" customFormat="1" ht="13.5" spans="1:3">
      <c r="A671" s="353">
        <v>2100799</v>
      </c>
      <c r="B671" s="354" t="s">
        <v>583</v>
      </c>
      <c r="C671" s="355"/>
    </row>
    <row r="672" s="345" customFormat="1" ht="13.5" spans="1:3">
      <c r="A672" s="353">
        <v>21011</v>
      </c>
      <c r="B672" s="354" t="s">
        <v>584</v>
      </c>
      <c r="C672" s="355">
        <f>SUM(C673:C676)</f>
        <v>0</v>
      </c>
    </row>
    <row r="673" s="345" customFormat="1" ht="13.5" spans="1:3">
      <c r="A673" s="353">
        <v>2101101</v>
      </c>
      <c r="B673" s="354" t="s">
        <v>585</v>
      </c>
      <c r="C673" s="355"/>
    </row>
    <row r="674" s="345" customFormat="1" ht="13.5" spans="1:3">
      <c r="A674" s="353">
        <v>2101102</v>
      </c>
      <c r="B674" s="354" t="s">
        <v>586</v>
      </c>
      <c r="C674" s="355"/>
    </row>
    <row r="675" s="345" customFormat="1" ht="13.5" spans="1:3">
      <c r="A675" s="353">
        <v>2101103</v>
      </c>
      <c r="B675" s="354" t="s">
        <v>587</v>
      </c>
      <c r="C675" s="355"/>
    </row>
    <row r="676" s="345" customFormat="1" ht="13.5" spans="1:3">
      <c r="A676" s="353">
        <v>2101199</v>
      </c>
      <c r="B676" s="354" t="s">
        <v>588</v>
      </c>
      <c r="C676" s="355"/>
    </row>
    <row r="677" s="345" customFormat="1" ht="13.5" spans="1:3">
      <c r="A677" s="353">
        <v>21012</v>
      </c>
      <c r="B677" s="354" t="s">
        <v>589</v>
      </c>
      <c r="C677" s="355">
        <f>SUM(C678:C680)</f>
        <v>16614</v>
      </c>
    </row>
    <row r="678" s="345" customFormat="1" ht="13.5" spans="1:3">
      <c r="A678" s="353">
        <v>2101201</v>
      </c>
      <c r="B678" s="354" t="s">
        <v>590</v>
      </c>
      <c r="C678" s="355">
        <v>589</v>
      </c>
    </row>
    <row r="679" s="345" customFormat="1" ht="13.5" spans="1:3">
      <c r="A679" s="353">
        <v>2101202</v>
      </c>
      <c r="B679" s="354" t="s">
        <v>591</v>
      </c>
      <c r="C679" s="355">
        <v>16025</v>
      </c>
    </row>
    <row r="680" s="345" customFormat="1" ht="13.5" spans="1:3">
      <c r="A680" s="353">
        <v>2101299</v>
      </c>
      <c r="B680" s="354" t="s">
        <v>592</v>
      </c>
      <c r="C680" s="355"/>
    </row>
    <row r="681" s="345" customFormat="1" ht="13.5" spans="1:3">
      <c r="A681" s="353">
        <v>21013</v>
      </c>
      <c r="B681" s="354" t="s">
        <v>593</v>
      </c>
      <c r="C681" s="355">
        <f>SUM(C682:C684)</f>
        <v>950</v>
      </c>
    </row>
    <row r="682" s="345" customFormat="1" ht="13.5" spans="1:3">
      <c r="A682" s="353">
        <v>2101301</v>
      </c>
      <c r="B682" s="354" t="s">
        <v>594</v>
      </c>
      <c r="C682" s="355">
        <v>50</v>
      </c>
    </row>
    <row r="683" s="345" customFormat="1" ht="13.5" spans="1:3">
      <c r="A683" s="353">
        <v>2101302</v>
      </c>
      <c r="B683" s="354" t="s">
        <v>595</v>
      </c>
      <c r="C683" s="355"/>
    </row>
    <row r="684" s="345" customFormat="1" ht="13.5" spans="1:3">
      <c r="A684" s="353">
        <v>2101399</v>
      </c>
      <c r="B684" s="354" t="s">
        <v>596</v>
      </c>
      <c r="C684" s="355">
        <v>900</v>
      </c>
    </row>
    <row r="685" s="345" customFormat="1" ht="13.5" spans="1:3">
      <c r="A685" s="353">
        <v>21014</v>
      </c>
      <c r="B685" s="354" t="s">
        <v>597</v>
      </c>
      <c r="C685" s="355">
        <f>SUM(C686:C687)</f>
        <v>89</v>
      </c>
    </row>
    <row r="686" s="345" customFormat="1" ht="13.5" spans="1:3">
      <c r="A686" s="353">
        <v>2101401</v>
      </c>
      <c r="B686" s="354" t="s">
        <v>598</v>
      </c>
      <c r="C686" s="355">
        <v>89</v>
      </c>
    </row>
    <row r="687" s="345" customFormat="1" ht="13.5" spans="1:3">
      <c r="A687" s="353">
        <v>2101499</v>
      </c>
      <c r="B687" s="354" t="s">
        <v>599</v>
      </c>
      <c r="C687" s="355"/>
    </row>
    <row r="688" s="345" customFormat="1" ht="13.5" spans="1:3">
      <c r="A688" s="353">
        <v>21015</v>
      </c>
      <c r="B688" s="354" t="s">
        <v>600</v>
      </c>
      <c r="C688" s="355">
        <f>SUM(C689:C696)</f>
        <v>642</v>
      </c>
    </row>
    <row r="689" s="345" customFormat="1" ht="13.5" spans="1:3">
      <c r="A689" s="353">
        <v>2101501</v>
      </c>
      <c r="B689" s="354" t="s">
        <v>104</v>
      </c>
      <c r="C689" s="355">
        <v>411</v>
      </c>
    </row>
    <row r="690" s="345" customFormat="1" ht="13.5" spans="1:3">
      <c r="A690" s="353">
        <v>2101502</v>
      </c>
      <c r="B690" s="354" t="s">
        <v>105</v>
      </c>
      <c r="C690" s="355">
        <v>100</v>
      </c>
    </row>
    <row r="691" s="345" customFormat="1" ht="13.5" spans="1:3">
      <c r="A691" s="353">
        <v>2101503</v>
      </c>
      <c r="B691" s="354" t="s">
        <v>106</v>
      </c>
      <c r="C691" s="355"/>
    </row>
    <row r="692" s="345" customFormat="1" ht="13.5" spans="1:3">
      <c r="A692" s="353">
        <v>2101504</v>
      </c>
      <c r="B692" s="354" t="s">
        <v>145</v>
      </c>
      <c r="C692" s="355"/>
    </row>
    <row r="693" s="345" customFormat="1" ht="13.5" spans="1:3">
      <c r="A693" s="353">
        <v>2101505</v>
      </c>
      <c r="B693" s="354" t="s">
        <v>601</v>
      </c>
      <c r="C693" s="355">
        <v>31</v>
      </c>
    </row>
    <row r="694" s="345" customFormat="1" ht="13.5" spans="1:3">
      <c r="A694" s="353">
        <v>2101506</v>
      </c>
      <c r="B694" s="354" t="s">
        <v>602</v>
      </c>
      <c r="C694" s="355">
        <v>10</v>
      </c>
    </row>
    <row r="695" s="345" customFormat="1" ht="13.5" spans="1:3">
      <c r="A695" s="353">
        <v>2101550</v>
      </c>
      <c r="B695" s="354" t="s">
        <v>113</v>
      </c>
      <c r="C695" s="355"/>
    </row>
    <row r="696" s="345" customFormat="1" ht="13.5" spans="1:3">
      <c r="A696" s="353">
        <v>2101599</v>
      </c>
      <c r="B696" s="354" t="s">
        <v>603</v>
      </c>
      <c r="C696" s="355">
        <v>90</v>
      </c>
    </row>
    <row r="697" s="345" customFormat="1" ht="13.5" spans="1:3">
      <c r="A697" s="353">
        <v>21016</v>
      </c>
      <c r="B697" s="354" t="s">
        <v>604</v>
      </c>
      <c r="C697" s="355"/>
    </row>
    <row r="698" s="345" customFormat="1" ht="13.5" spans="1:3">
      <c r="A698" s="353">
        <v>21099</v>
      </c>
      <c r="B698" s="365" t="s">
        <v>605</v>
      </c>
      <c r="C698" s="355">
        <v>60</v>
      </c>
    </row>
    <row r="699" s="345" customFormat="1" ht="13.5" spans="1:3">
      <c r="A699" s="353">
        <v>211</v>
      </c>
      <c r="B699" s="365" t="s">
        <v>606</v>
      </c>
      <c r="C699" s="355">
        <f>SUM(C700,C710,C714,C723,C730,C737,C743,C746,C749,C750,C751,C757,C758,C759,C770)</f>
        <v>3968</v>
      </c>
    </row>
    <row r="700" s="345" customFormat="1" ht="13.5" spans="1:3">
      <c r="A700" s="353">
        <v>21101</v>
      </c>
      <c r="B700" s="365" t="s">
        <v>607</v>
      </c>
      <c r="C700" s="355">
        <f>SUM(C701:C709)</f>
        <v>192</v>
      </c>
    </row>
    <row r="701" s="345" customFormat="1" ht="13.5" spans="1:3">
      <c r="A701" s="353">
        <v>2110101</v>
      </c>
      <c r="B701" s="365" t="s">
        <v>104</v>
      </c>
      <c r="C701" s="355">
        <v>102</v>
      </c>
    </row>
    <row r="702" s="345" customFormat="1" ht="13.5" spans="1:3">
      <c r="A702" s="353">
        <v>2110102</v>
      </c>
      <c r="B702" s="365" t="s">
        <v>105</v>
      </c>
      <c r="C702" s="355">
        <v>90</v>
      </c>
    </row>
    <row r="703" s="345" customFormat="1" ht="13.5" spans="1:3">
      <c r="A703" s="353">
        <v>2110103</v>
      </c>
      <c r="B703" s="365" t="s">
        <v>106</v>
      </c>
      <c r="C703" s="355"/>
    </row>
    <row r="704" s="345" customFormat="1" ht="13.5" spans="1:3">
      <c r="A704" s="353">
        <v>2110104</v>
      </c>
      <c r="B704" s="365" t="s">
        <v>608</v>
      </c>
      <c r="C704" s="355"/>
    </row>
    <row r="705" s="345" customFormat="1" ht="13.5" spans="1:3">
      <c r="A705" s="353">
        <v>2110105</v>
      </c>
      <c r="B705" s="365" t="s">
        <v>609</v>
      </c>
      <c r="C705" s="355"/>
    </row>
    <row r="706" s="345" customFormat="1" ht="13.5" spans="1:3">
      <c r="A706" s="353">
        <v>2110106</v>
      </c>
      <c r="B706" s="365" t="s">
        <v>610</v>
      </c>
      <c r="C706" s="355"/>
    </row>
    <row r="707" s="345" customFormat="1" ht="13.5" spans="1:3">
      <c r="A707" s="353">
        <v>2110107</v>
      </c>
      <c r="B707" s="365" t="s">
        <v>611</v>
      </c>
      <c r="C707" s="355"/>
    </row>
    <row r="708" s="345" customFormat="1" ht="13.5" spans="1:3">
      <c r="A708" s="353">
        <v>2110108</v>
      </c>
      <c r="B708" s="365" t="s">
        <v>612</v>
      </c>
      <c r="C708" s="355"/>
    </row>
    <row r="709" s="345" customFormat="1" ht="13.5" spans="1:3">
      <c r="A709" s="353">
        <v>2110199</v>
      </c>
      <c r="B709" s="365" t="s">
        <v>613</v>
      </c>
      <c r="C709" s="355"/>
    </row>
    <row r="710" s="345" customFormat="1" ht="13.5" spans="1:3">
      <c r="A710" s="353">
        <v>21102</v>
      </c>
      <c r="B710" s="365" t="s">
        <v>614</v>
      </c>
      <c r="C710" s="355">
        <f>SUM(C711:C713)</f>
        <v>216</v>
      </c>
    </row>
    <row r="711" s="345" customFormat="1" ht="13.5" spans="1:3">
      <c r="A711" s="353">
        <v>2110203</v>
      </c>
      <c r="B711" s="365" t="s">
        <v>615</v>
      </c>
      <c r="C711" s="355">
        <v>201</v>
      </c>
    </row>
    <row r="712" s="345" customFormat="1" ht="13.5" spans="1:3">
      <c r="A712" s="353">
        <v>2110204</v>
      </c>
      <c r="B712" s="365" t="s">
        <v>616</v>
      </c>
      <c r="C712" s="355"/>
    </row>
    <row r="713" s="345" customFormat="1" ht="13.5" spans="1:3">
      <c r="A713" s="353">
        <v>2110299</v>
      </c>
      <c r="B713" s="365" t="s">
        <v>617</v>
      </c>
      <c r="C713" s="355">
        <v>15</v>
      </c>
    </row>
    <row r="714" s="345" customFormat="1" ht="13.5" spans="1:3">
      <c r="A714" s="353">
        <v>21103</v>
      </c>
      <c r="B714" s="365" t="s">
        <v>618</v>
      </c>
      <c r="C714" s="355">
        <f>SUM(C715:C722)</f>
        <v>2016</v>
      </c>
    </row>
    <row r="715" s="345" customFormat="1" ht="13.5" spans="1:3">
      <c r="A715" s="353">
        <v>2110301</v>
      </c>
      <c r="B715" s="365" t="s">
        <v>619</v>
      </c>
      <c r="C715" s="355">
        <v>600</v>
      </c>
    </row>
    <row r="716" s="345" customFormat="1" ht="13.5" spans="1:3">
      <c r="A716" s="353">
        <v>2110302</v>
      </c>
      <c r="B716" s="365" t="s">
        <v>620</v>
      </c>
      <c r="C716" s="355">
        <v>602</v>
      </c>
    </row>
    <row r="717" s="345" customFormat="1" ht="13.5" spans="1:3">
      <c r="A717" s="353">
        <v>2110303</v>
      </c>
      <c r="B717" s="365" t="s">
        <v>621</v>
      </c>
      <c r="C717" s="355"/>
    </row>
    <row r="718" s="345" customFormat="1" ht="13.5" spans="1:3">
      <c r="A718" s="353">
        <v>2110304</v>
      </c>
      <c r="B718" s="365" t="s">
        <v>622</v>
      </c>
      <c r="C718" s="355">
        <v>200</v>
      </c>
    </row>
    <row r="719" s="345" customFormat="1" ht="13.5" spans="1:3">
      <c r="A719" s="353">
        <v>2110305</v>
      </c>
      <c r="B719" s="365" t="s">
        <v>623</v>
      </c>
      <c r="C719" s="355"/>
    </row>
    <row r="720" s="345" customFormat="1" ht="13.5" spans="1:3">
      <c r="A720" s="353">
        <v>2110306</v>
      </c>
      <c r="B720" s="365" t="s">
        <v>624</v>
      </c>
      <c r="C720" s="355"/>
    </row>
    <row r="721" s="345" customFormat="1" ht="13.5" spans="1:3">
      <c r="A721" s="353">
        <v>2110307</v>
      </c>
      <c r="B721" s="365" t="s">
        <v>625</v>
      </c>
      <c r="C721" s="355"/>
    </row>
    <row r="722" s="345" customFormat="1" ht="13.5" spans="1:3">
      <c r="A722" s="353">
        <v>2110399</v>
      </c>
      <c r="B722" s="365" t="s">
        <v>626</v>
      </c>
      <c r="C722" s="355">
        <v>614</v>
      </c>
    </row>
    <row r="723" s="345" customFormat="1" ht="13.5" spans="1:3">
      <c r="A723" s="353">
        <v>21104</v>
      </c>
      <c r="B723" s="365" t="s">
        <v>627</v>
      </c>
      <c r="C723" s="355">
        <f>SUM(C724:C729)</f>
        <v>1093</v>
      </c>
    </row>
    <row r="724" s="345" customFormat="1" ht="13.5" spans="1:3">
      <c r="A724" s="353">
        <v>2110401</v>
      </c>
      <c r="B724" s="365" t="s">
        <v>628</v>
      </c>
      <c r="C724" s="355">
        <v>400</v>
      </c>
    </row>
    <row r="725" s="345" customFormat="1" ht="13.5" spans="1:3">
      <c r="A725" s="353">
        <v>2110402</v>
      </c>
      <c r="B725" s="365" t="s">
        <v>629</v>
      </c>
      <c r="C725" s="355">
        <v>100</v>
      </c>
    </row>
    <row r="726" s="345" customFormat="1" ht="13.5" spans="1:3">
      <c r="A726" s="353">
        <v>2110404</v>
      </c>
      <c r="B726" s="365" t="s">
        <v>630</v>
      </c>
      <c r="C726" s="355"/>
    </row>
    <row r="727" s="345" customFormat="1" ht="13.5" spans="1:3">
      <c r="A727" s="353">
        <v>2110405</v>
      </c>
      <c r="B727" s="365" t="s">
        <v>631</v>
      </c>
      <c r="C727" s="355"/>
    </row>
    <row r="728" s="345" customFormat="1" ht="13.5" spans="1:3">
      <c r="A728" s="353">
        <v>2110406</v>
      </c>
      <c r="B728" s="365" t="s">
        <v>632</v>
      </c>
      <c r="C728" s="355">
        <v>12</v>
      </c>
    </row>
    <row r="729" s="345" customFormat="1" ht="13.5" spans="1:3">
      <c r="A729" s="353">
        <v>2110499</v>
      </c>
      <c r="B729" s="365" t="s">
        <v>633</v>
      </c>
      <c r="C729" s="355">
        <v>581</v>
      </c>
    </row>
    <row r="730" s="345" customFormat="1" ht="13.5" spans="1:3">
      <c r="A730" s="353">
        <v>21105</v>
      </c>
      <c r="B730" s="365" t="s">
        <v>634</v>
      </c>
      <c r="C730" s="355">
        <f>SUM(C731:C736)</f>
        <v>451</v>
      </c>
    </row>
    <row r="731" s="345" customFormat="1" ht="13.5" spans="1:3">
      <c r="A731" s="353">
        <v>2110501</v>
      </c>
      <c r="B731" s="365" t="s">
        <v>635</v>
      </c>
      <c r="C731" s="355">
        <v>406</v>
      </c>
    </row>
    <row r="732" s="345" customFormat="1" ht="13.5" spans="1:3">
      <c r="A732" s="353">
        <v>2110502</v>
      </c>
      <c r="B732" s="365" t="s">
        <v>636</v>
      </c>
      <c r="C732" s="355"/>
    </row>
    <row r="733" s="345" customFormat="1" ht="13.5" spans="1:3">
      <c r="A733" s="353">
        <v>2110503</v>
      </c>
      <c r="B733" s="365" t="s">
        <v>637</v>
      </c>
      <c r="C733" s="355"/>
    </row>
    <row r="734" s="345" customFormat="1" ht="13.5" spans="1:3">
      <c r="A734" s="353">
        <v>2110506</v>
      </c>
      <c r="B734" s="365" t="s">
        <v>638</v>
      </c>
      <c r="C734" s="355"/>
    </row>
    <row r="735" s="345" customFormat="1" ht="13.5" spans="1:3">
      <c r="A735" s="353">
        <v>2110507</v>
      </c>
      <c r="B735" s="365" t="s">
        <v>639</v>
      </c>
      <c r="C735" s="355">
        <v>45</v>
      </c>
    </row>
    <row r="736" s="345" customFormat="1" ht="13.5" spans="1:3">
      <c r="A736" s="353">
        <v>2110599</v>
      </c>
      <c r="B736" s="365" t="s">
        <v>640</v>
      </c>
      <c r="C736" s="355"/>
    </row>
    <row r="737" s="345" customFormat="1" ht="13.5" spans="1:3">
      <c r="A737" s="353">
        <v>21106</v>
      </c>
      <c r="B737" s="365" t="s">
        <v>641</v>
      </c>
      <c r="C737" s="355">
        <f>SUM(C738:C742)</f>
        <v>0</v>
      </c>
    </row>
    <row r="738" s="345" customFormat="1" ht="13.5" spans="1:3">
      <c r="A738" s="353">
        <v>2110602</v>
      </c>
      <c r="B738" s="365" t="s">
        <v>642</v>
      </c>
      <c r="C738" s="355"/>
    </row>
    <row r="739" s="345" customFormat="1" ht="13.5" spans="1:3">
      <c r="A739" s="353">
        <v>2110603</v>
      </c>
      <c r="B739" s="365" t="s">
        <v>643</v>
      </c>
      <c r="C739" s="355"/>
    </row>
    <row r="740" s="345" customFormat="1" ht="13.5" spans="1:3">
      <c r="A740" s="353">
        <v>2110604</v>
      </c>
      <c r="B740" s="365" t="s">
        <v>644</v>
      </c>
      <c r="C740" s="355"/>
    </row>
    <row r="741" s="345" customFormat="1" ht="13.5" spans="1:3">
      <c r="A741" s="353">
        <v>2110605</v>
      </c>
      <c r="B741" s="365" t="s">
        <v>645</v>
      </c>
      <c r="C741" s="355"/>
    </row>
    <row r="742" s="345" customFormat="1" ht="13.5" spans="1:3">
      <c r="A742" s="353">
        <v>2110699</v>
      </c>
      <c r="B742" s="365" t="s">
        <v>646</v>
      </c>
      <c r="C742" s="355"/>
    </row>
    <row r="743" s="345" customFormat="1" ht="13.5" spans="1:3">
      <c r="A743" s="353">
        <v>21107</v>
      </c>
      <c r="B743" s="365" t="s">
        <v>647</v>
      </c>
      <c r="C743" s="355">
        <f>SUM(C744:C745)</f>
        <v>0</v>
      </c>
    </row>
    <row r="744" s="345" customFormat="1" ht="13.5" spans="1:3">
      <c r="A744" s="353">
        <v>2110704</v>
      </c>
      <c r="B744" s="365" t="s">
        <v>648</v>
      </c>
      <c r="C744" s="355"/>
    </row>
    <row r="745" s="345" customFormat="1" ht="13.5" spans="1:3">
      <c r="A745" s="353">
        <v>2110799</v>
      </c>
      <c r="B745" s="365" t="s">
        <v>649</v>
      </c>
      <c r="C745" s="355"/>
    </row>
    <row r="746" s="345" customFormat="1" ht="13.5" spans="1:3">
      <c r="A746" s="353">
        <v>21108</v>
      </c>
      <c r="B746" s="365" t="s">
        <v>650</v>
      </c>
      <c r="C746" s="355">
        <f>SUM(C747:C748)</f>
        <v>0</v>
      </c>
    </row>
    <row r="747" s="345" customFormat="1" ht="13.5" spans="1:3">
      <c r="A747" s="353">
        <v>2110804</v>
      </c>
      <c r="B747" s="365" t="s">
        <v>651</v>
      </c>
      <c r="C747" s="355"/>
    </row>
    <row r="748" s="345" customFormat="1" ht="13.5" spans="1:3">
      <c r="A748" s="353">
        <v>2110899</v>
      </c>
      <c r="B748" s="365" t="s">
        <v>652</v>
      </c>
      <c r="C748" s="355"/>
    </row>
    <row r="749" s="345" customFormat="1" ht="13.5" spans="1:3">
      <c r="A749" s="353">
        <v>21109</v>
      </c>
      <c r="B749" s="365" t="s">
        <v>653</v>
      </c>
      <c r="C749" s="355"/>
    </row>
    <row r="750" s="345" customFormat="1" ht="13.5" spans="1:3">
      <c r="A750" s="353">
        <v>21110</v>
      </c>
      <c r="B750" s="365" t="s">
        <v>654</v>
      </c>
      <c r="C750" s="355"/>
    </row>
    <row r="751" s="345" customFormat="1" ht="13.5" spans="1:3">
      <c r="A751" s="353">
        <v>21111</v>
      </c>
      <c r="B751" s="365" t="s">
        <v>655</v>
      </c>
      <c r="C751" s="355">
        <f>SUM(C752:C756)</f>
        <v>0</v>
      </c>
    </row>
    <row r="752" s="345" customFormat="1" ht="13.5" spans="1:3">
      <c r="A752" s="353">
        <v>2111101</v>
      </c>
      <c r="B752" s="365" t="s">
        <v>656</v>
      </c>
      <c r="C752" s="355"/>
    </row>
    <row r="753" s="345" customFormat="1" ht="13.5" spans="1:3">
      <c r="A753" s="353">
        <v>2111102</v>
      </c>
      <c r="B753" s="365" t="s">
        <v>657</v>
      </c>
      <c r="C753" s="355"/>
    </row>
    <row r="754" s="345" customFormat="1" ht="13.5" spans="1:3">
      <c r="A754" s="353">
        <v>2111103</v>
      </c>
      <c r="B754" s="365" t="s">
        <v>658</v>
      </c>
      <c r="C754" s="355"/>
    </row>
    <row r="755" s="345" customFormat="1" ht="13.5" spans="1:3">
      <c r="A755" s="353">
        <v>2111104</v>
      </c>
      <c r="B755" s="365" t="s">
        <v>659</v>
      </c>
      <c r="C755" s="355"/>
    </row>
    <row r="756" s="345" customFormat="1" ht="13.5" spans="1:3">
      <c r="A756" s="353">
        <v>2111199</v>
      </c>
      <c r="B756" s="365" t="s">
        <v>660</v>
      </c>
      <c r="C756" s="355"/>
    </row>
    <row r="757" s="345" customFormat="1" ht="13.5" spans="1:3">
      <c r="A757" s="353">
        <v>21112</v>
      </c>
      <c r="B757" s="365" t="s">
        <v>661</v>
      </c>
      <c r="C757" s="355"/>
    </row>
    <row r="758" s="345" customFormat="1" ht="13.5" spans="1:3">
      <c r="A758" s="353">
        <v>21113</v>
      </c>
      <c r="B758" s="365" t="s">
        <v>662</v>
      </c>
      <c r="C758" s="355"/>
    </row>
    <row r="759" s="345" customFormat="1" ht="13.5" spans="1:3">
      <c r="A759" s="353">
        <v>21114</v>
      </c>
      <c r="B759" s="365" t="s">
        <v>663</v>
      </c>
      <c r="C759" s="355">
        <f>SUM(C760:C769)</f>
        <v>0</v>
      </c>
    </row>
    <row r="760" s="345" customFormat="1" ht="13.5" spans="1:3">
      <c r="A760" s="353">
        <v>2111401</v>
      </c>
      <c r="B760" s="365" t="s">
        <v>104</v>
      </c>
      <c r="C760" s="355"/>
    </row>
    <row r="761" s="345" customFormat="1" ht="13.5" spans="1:3">
      <c r="A761" s="353">
        <v>2111402</v>
      </c>
      <c r="B761" s="365" t="s">
        <v>105</v>
      </c>
      <c r="C761" s="355"/>
    </row>
    <row r="762" s="345" customFormat="1" ht="13.5" spans="1:3">
      <c r="A762" s="353">
        <v>2111403</v>
      </c>
      <c r="B762" s="365" t="s">
        <v>106</v>
      </c>
      <c r="C762" s="355"/>
    </row>
    <row r="763" s="345" customFormat="1" ht="13.5" spans="1:3">
      <c r="A763" s="353">
        <v>2111406</v>
      </c>
      <c r="B763" s="365" t="s">
        <v>664</v>
      </c>
      <c r="C763" s="355"/>
    </row>
    <row r="764" s="345" customFormat="1" ht="13.5" spans="1:3">
      <c r="A764" s="353">
        <v>2111407</v>
      </c>
      <c r="B764" s="365" t="s">
        <v>665</v>
      </c>
      <c r="C764" s="355"/>
    </row>
    <row r="765" s="345" customFormat="1" ht="13.5" spans="1:3">
      <c r="A765" s="353">
        <v>2111408</v>
      </c>
      <c r="B765" s="365" t="s">
        <v>666</v>
      </c>
      <c r="C765" s="355"/>
    </row>
    <row r="766" s="345" customFormat="1" ht="13.5" spans="1:3">
      <c r="A766" s="353">
        <v>2111411</v>
      </c>
      <c r="B766" s="365" t="s">
        <v>145</v>
      </c>
      <c r="C766" s="355"/>
    </row>
    <row r="767" s="345" customFormat="1" ht="13.5" spans="1:3">
      <c r="A767" s="353">
        <v>2111413</v>
      </c>
      <c r="B767" s="365" t="s">
        <v>667</v>
      </c>
      <c r="C767" s="355"/>
    </row>
    <row r="768" s="345" customFormat="1" ht="13.5" spans="1:3">
      <c r="A768" s="353">
        <v>2111450</v>
      </c>
      <c r="B768" s="365" t="s">
        <v>113</v>
      </c>
      <c r="C768" s="355"/>
    </row>
    <row r="769" s="345" customFormat="1" ht="13.5" spans="1:3">
      <c r="A769" s="353">
        <v>2111499</v>
      </c>
      <c r="B769" s="365" t="s">
        <v>668</v>
      </c>
      <c r="C769" s="355"/>
    </row>
    <row r="770" s="345" customFormat="1" ht="13.5" spans="1:3">
      <c r="A770" s="353">
        <v>2119999</v>
      </c>
      <c r="B770" s="365" t="s">
        <v>669</v>
      </c>
      <c r="C770" s="355"/>
    </row>
    <row r="771" s="345" customFormat="1" ht="13.5" spans="1:3">
      <c r="A771" s="353">
        <v>212</v>
      </c>
      <c r="B771" s="365" t="s">
        <v>670</v>
      </c>
      <c r="C771" s="355">
        <f>SUM(C772,C783,C784,C787,C788,C789)</f>
        <v>15559</v>
      </c>
    </row>
    <row r="772" s="345" customFormat="1" ht="13.5" spans="1:3">
      <c r="A772" s="353">
        <v>21201</v>
      </c>
      <c r="B772" s="365" t="s">
        <v>671</v>
      </c>
      <c r="C772" s="355">
        <f>SUM(C773:C782)</f>
        <v>10650</v>
      </c>
    </row>
    <row r="773" s="345" customFormat="1" ht="13.5" spans="1:3">
      <c r="A773" s="353">
        <v>2120101</v>
      </c>
      <c r="B773" s="365" t="s">
        <v>104</v>
      </c>
      <c r="C773" s="355">
        <v>1065</v>
      </c>
    </row>
    <row r="774" s="345" customFormat="1" ht="13.5" spans="1:3">
      <c r="A774" s="353">
        <v>2120102</v>
      </c>
      <c r="B774" s="365" t="s">
        <v>105</v>
      </c>
      <c r="C774" s="355">
        <v>623</v>
      </c>
    </row>
    <row r="775" s="345" customFormat="1" ht="13.5" spans="1:3">
      <c r="A775" s="353">
        <v>2120103</v>
      </c>
      <c r="B775" s="365" t="s">
        <v>106</v>
      </c>
      <c r="C775" s="355">
        <v>64</v>
      </c>
    </row>
    <row r="776" s="345" customFormat="1" ht="13.5" spans="1:3">
      <c r="A776" s="353">
        <v>2120104</v>
      </c>
      <c r="B776" s="365" t="s">
        <v>672</v>
      </c>
      <c r="C776" s="355">
        <v>952</v>
      </c>
    </row>
    <row r="777" s="345" customFormat="1" ht="13.5" spans="1:3">
      <c r="A777" s="353">
        <v>2120105</v>
      </c>
      <c r="B777" s="365" t="s">
        <v>673</v>
      </c>
      <c r="C777" s="355"/>
    </row>
    <row r="778" s="345" customFormat="1" ht="13.5" spans="1:3">
      <c r="A778" s="353">
        <v>2120106</v>
      </c>
      <c r="B778" s="365" t="s">
        <v>674</v>
      </c>
      <c r="C778" s="355">
        <v>50</v>
      </c>
    </row>
    <row r="779" s="345" customFormat="1" ht="13.5" spans="1:3">
      <c r="A779" s="353">
        <v>2120107</v>
      </c>
      <c r="B779" s="365" t="s">
        <v>675</v>
      </c>
      <c r="C779" s="355"/>
    </row>
    <row r="780" s="345" customFormat="1" ht="13.5" spans="1:3">
      <c r="A780" s="353">
        <v>2120109</v>
      </c>
      <c r="B780" s="365" t="s">
        <v>676</v>
      </c>
      <c r="C780" s="355"/>
    </row>
    <row r="781" s="345" customFormat="1" ht="13.5" spans="1:3">
      <c r="A781" s="353">
        <v>2120110</v>
      </c>
      <c r="B781" s="365" t="s">
        <v>677</v>
      </c>
      <c r="C781" s="355"/>
    </row>
    <row r="782" s="345" customFormat="1" ht="13.5" spans="1:3">
      <c r="A782" s="353">
        <v>2120199</v>
      </c>
      <c r="B782" s="365" t="s">
        <v>678</v>
      </c>
      <c r="C782" s="355">
        <v>7896</v>
      </c>
    </row>
    <row r="783" s="345" customFormat="1" ht="13.5" spans="1:3">
      <c r="A783" s="353">
        <v>21202</v>
      </c>
      <c r="B783" s="365" t="s">
        <v>679</v>
      </c>
      <c r="C783" s="355"/>
    </row>
    <row r="784" s="345" customFormat="1" ht="13.5" spans="1:3">
      <c r="A784" s="353">
        <v>21203</v>
      </c>
      <c r="B784" s="365" t="s">
        <v>680</v>
      </c>
      <c r="C784" s="355">
        <f>SUM(C785:C786)</f>
        <v>100</v>
      </c>
    </row>
    <row r="785" s="345" customFormat="1" ht="13.5" spans="1:3">
      <c r="A785" s="353">
        <v>2120303</v>
      </c>
      <c r="B785" s="365" t="s">
        <v>681</v>
      </c>
      <c r="C785" s="355">
        <v>70</v>
      </c>
    </row>
    <row r="786" s="345" customFormat="1" ht="13.5" spans="1:3">
      <c r="A786" s="353">
        <v>2120399</v>
      </c>
      <c r="B786" s="365" t="s">
        <v>682</v>
      </c>
      <c r="C786" s="355">
        <v>30</v>
      </c>
    </row>
    <row r="787" s="345" customFormat="1" ht="13.5" spans="1:3">
      <c r="A787" s="353">
        <v>21205</v>
      </c>
      <c r="B787" s="365" t="s">
        <v>683</v>
      </c>
      <c r="C787" s="355"/>
    </row>
    <row r="788" s="345" customFormat="1" ht="13.5" spans="1:3">
      <c r="A788" s="353">
        <v>21206</v>
      </c>
      <c r="B788" s="365" t="s">
        <v>684</v>
      </c>
      <c r="C788" s="355"/>
    </row>
    <row r="789" s="345" customFormat="1" ht="13.5" spans="1:3">
      <c r="A789" s="353">
        <v>21299</v>
      </c>
      <c r="B789" s="365" t="s">
        <v>685</v>
      </c>
      <c r="C789" s="355">
        <v>4809</v>
      </c>
    </row>
    <row r="790" s="345" customFormat="1" ht="13.5" spans="1:3">
      <c r="A790" s="353">
        <v>213</v>
      </c>
      <c r="B790" s="365" t="s">
        <v>686</v>
      </c>
      <c r="C790" s="355">
        <f>SUM(C791,C817,C839,C867,C878,C885,C891,C894)</f>
        <v>60503</v>
      </c>
    </row>
    <row r="791" s="345" customFormat="1" ht="13.5" spans="1:3">
      <c r="A791" s="353">
        <v>21301</v>
      </c>
      <c r="B791" s="365" t="s">
        <v>687</v>
      </c>
      <c r="C791" s="355">
        <f>SUM(C792:C816)</f>
        <v>29235</v>
      </c>
    </row>
    <row r="792" s="345" customFormat="1" ht="13.5" spans="1:3">
      <c r="A792" s="353">
        <v>2130101</v>
      </c>
      <c r="B792" s="365" t="s">
        <v>104</v>
      </c>
      <c r="C792" s="355">
        <v>2065</v>
      </c>
    </row>
    <row r="793" s="345" customFormat="1" ht="13.5" spans="1:3">
      <c r="A793" s="353">
        <v>2130102</v>
      </c>
      <c r="B793" s="365" t="s">
        <v>105</v>
      </c>
      <c r="C793" s="355">
        <v>350</v>
      </c>
    </row>
    <row r="794" s="345" customFormat="1" ht="13.5" spans="1:3">
      <c r="A794" s="353">
        <v>2130103</v>
      </c>
      <c r="B794" s="365" t="s">
        <v>106</v>
      </c>
      <c r="C794" s="355"/>
    </row>
    <row r="795" s="345" customFormat="1" ht="13.5" spans="1:3">
      <c r="A795" s="353">
        <v>2130104</v>
      </c>
      <c r="B795" s="365" t="s">
        <v>113</v>
      </c>
      <c r="C795" s="355">
        <v>432</v>
      </c>
    </row>
    <row r="796" s="345" customFormat="1" ht="13.5" spans="1:3">
      <c r="A796" s="353">
        <v>2130105</v>
      </c>
      <c r="B796" s="365" t="s">
        <v>688</v>
      </c>
      <c r="C796" s="355">
        <v>965</v>
      </c>
    </row>
    <row r="797" s="345" customFormat="1" ht="13.5" spans="1:3">
      <c r="A797" s="353">
        <v>2130106</v>
      </c>
      <c r="B797" s="365" t="s">
        <v>689</v>
      </c>
      <c r="C797" s="355">
        <v>500</v>
      </c>
    </row>
    <row r="798" s="345" customFormat="1" ht="13.5" spans="1:3">
      <c r="A798" s="353">
        <v>2130108</v>
      </c>
      <c r="B798" s="365" t="s">
        <v>690</v>
      </c>
      <c r="C798" s="355">
        <v>800</v>
      </c>
    </row>
    <row r="799" s="345" customFormat="1" ht="13.5" spans="1:3">
      <c r="A799" s="353">
        <v>2130109</v>
      </c>
      <c r="B799" s="365" t="s">
        <v>691</v>
      </c>
      <c r="C799" s="355">
        <v>80</v>
      </c>
    </row>
    <row r="800" s="345" customFormat="1" ht="13.5" spans="1:3">
      <c r="A800" s="353">
        <v>2130110</v>
      </c>
      <c r="B800" s="365" t="s">
        <v>692</v>
      </c>
      <c r="C800" s="355">
        <v>256</v>
      </c>
    </row>
    <row r="801" s="345" customFormat="1" ht="13.5" spans="1:3">
      <c r="A801" s="353">
        <v>2130111</v>
      </c>
      <c r="B801" s="365" t="s">
        <v>693</v>
      </c>
      <c r="C801" s="355"/>
    </row>
    <row r="802" s="345" customFormat="1" ht="13.5" spans="1:3">
      <c r="A802" s="353">
        <v>2130112</v>
      </c>
      <c r="B802" s="365" t="s">
        <v>694</v>
      </c>
      <c r="C802" s="355"/>
    </row>
    <row r="803" s="345" customFormat="1" ht="13.5" spans="1:3">
      <c r="A803" s="353">
        <v>2130114</v>
      </c>
      <c r="B803" s="365" t="s">
        <v>695</v>
      </c>
      <c r="C803" s="355"/>
    </row>
    <row r="804" s="345" customFormat="1" ht="13.5" spans="1:3">
      <c r="A804" s="353">
        <v>2130119</v>
      </c>
      <c r="B804" s="365" t="s">
        <v>696</v>
      </c>
      <c r="C804" s="355">
        <v>1259</v>
      </c>
    </row>
    <row r="805" s="345" customFormat="1" ht="13.5" spans="1:3">
      <c r="A805" s="353">
        <v>2130120</v>
      </c>
      <c r="B805" s="365" t="s">
        <v>697</v>
      </c>
      <c r="C805" s="355"/>
    </row>
    <row r="806" s="345" customFormat="1" ht="13.5" spans="1:3">
      <c r="A806" s="353">
        <v>2130121</v>
      </c>
      <c r="B806" s="365" t="s">
        <v>698</v>
      </c>
      <c r="C806" s="355">
        <v>536</v>
      </c>
    </row>
    <row r="807" s="345" customFormat="1" ht="13.5" spans="1:3">
      <c r="A807" s="353">
        <v>2130122</v>
      </c>
      <c r="B807" s="365" t="s">
        <v>699</v>
      </c>
      <c r="C807" s="355">
        <v>6987</v>
      </c>
    </row>
    <row r="808" s="345" customFormat="1" ht="13.5" spans="1:3">
      <c r="A808" s="353">
        <v>2130124</v>
      </c>
      <c r="B808" s="365" t="s">
        <v>700</v>
      </c>
      <c r="C808" s="355">
        <v>980</v>
      </c>
    </row>
    <row r="809" s="345" customFormat="1" ht="13.5" spans="1:3">
      <c r="A809" s="353">
        <v>2130125</v>
      </c>
      <c r="B809" s="365" t="s">
        <v>701</v>
      </c>
      <c r="C809" s="355">
        <v>159</v>
      </c>
    </row>
    <row r="810" s="345" customFormat="1" ht="13.5" spans="1:3">
      <c r="A810" s="353">
        <v>2130126</v>
      </c>
      <c r="B810" s="365" t="s">
        <v>702</v>
      </c>
      <c r="C810" s="355">
        <v>78</v>
      </c>
    </row>
    <row r="811" s="345" customFormat="1" ht="13.5" spans="1:3">
      <c r="A811" s="353">
        <v>2130135</v>
      </c>
      <c r="B811" s="365" t="s">
        <v>703</v>
      </c>
      <c r="C811" s="355">
        <v>2598</v>
      </c>
    </row>
    <row r="812" s="345" customFormat="1" ht="13.5" spans="1:3">
      <c r="A812" s="353">
        <v>2130142</v>
      </c>
      <c r="B812" s="365" t="s">
        <v>704</v>
      </c>
      <c r="C812" s="355">
        <v>769</v>
      </c>
    </row>
    <row r="813" s="345" customFormat="1" ht="13.5" spans="1:3">
      <c r="A813" s="353">
        <v>2130148</v>
      </c>
      <c r="B813" s="365" t="s">
        <v>705</v>
      </c>
      <c r="C813" s="355">
        <v>800</v>
      </c>
    </row>
    <row r="814" s="345" customFormat="1" ht="13.5" spans="1:3">
      <c r="A814" s="353">
        <v>2130152</v>
      </c>
      <c r="B814" s="365" t="s">
        <v>706</v>
      </c>
      <c r="C814" s="355">
        <v>12</v>
      </c>
    </row>
    <row r="815" s="345" customFormat="1" ht="13.5" spans="1:3">
      <c r="A815" s="353">
        <v>2130153</v>
      </c>
      <c r="B815" s="365" t="s">
        <v>707</v>
      </c>
      <c r="C815" s="355">
        <v>987</v>
      </c>
    </row>
    <row r="816" s="345" customFormat="1" ht="13.5" spans="1:3">
      <c r="A816" s="353">
        <v>2130199</v>
      </c>
      <c r="B816" s="365" t="s">
        <v>708</v>
      </c>
      <c r="C816" s="355">
        <v>8622</v>
      </c>
    </row>
    <row r="817" s="345" customFormat="1" ht="13.5" spans="1:3">
      <c r="A817" s="353">
        <v>21302</v>
      </c>
      <c r="B817" s="365" t="s">
        <v>709</v>
      </c>
      <c r="C817" s="355">
        <f>SUM(C818:C838)</f>
        <v>8103</v>
      </c>
    </row>
    <row r="818" s="345" customFormat="1" ht="13.5" spans="1:3">
      <c r="A818" s="353">
        <v>2130201</v>
      </c>
      <c r="B818" s="365" t="s">
        <v>104</v>
      </c>
      <c r="C818" s="355">
        <v>3357</v>
      </c>
    </row>
    <row r="819" s="345" customFormat="1" ht="13.5" spans="1:3">
      <c r="A819" s="353">
        <v>2130202</v>
      </c>
      <c r="B819" s="365" t="s">
        <v>105</v>
      </c>
      <c r="C819" s="355">
        <v>157</v>
      </c>
    </row>
    <row r="820" s="345" customFormat="1" ht="13.5" spans="1:3">
      <c r="A820" s="353">
        <v>2130203</v>
      </c>
      <c r="B820" s="365" t="s">
        <v>106</v>
      </c>
      <c r="C820" s="355"/>
    </row>
    <row r="821" s="345" customFormat="1" ht="13.5" spans="1:3">
      <c r="A821" s="353">
        <v>2130204</v>
      </c>
      <c r="B821" s="365" t="s">
        <v>710</v>
      </c>
      <c r="C821" s="355">
        <v>123</v>
      </c>
    </row>
    <row r="822" s="345" customFormat="1" ht="13.5" spans="1:3">
      <c r="A822" s="353">
        <v>2130205</v>
      </c>
      <c r="B822" s="365" t="s">
        <v>711</v>
      </c>
      <c r="C822" s="355">
        <v>589</v>
      </c>
    </row>
    <row r="823" s="345" customFormat="1" ht="13.5" spans="1:3">
      <c r="A823" s="353">
        <v>2130206</v>
      </c>
      <c r="B823" s="365" t="s">
        <v>712</v>
      </c>
      <c r="C823" s="355">
        <v>200</v>
      </c>
    </row>
    <row r="824" s="345" customFormat="1" ht="13.5" spans="1:3">
      <c r="A824" s="353">
        <v>2130207</v>
      </c>
      <c r="B824" s="365" t="s">
        <v>713</v>
      </c>
      <c r="C824" s="355">
        <v>563</v>
      </c>
    </row>
    <row r="825" s="345" customFormat="1" ht="13.5" spans="1:3">
      <c r="A825" s="353">
        <v>2130209</v>
      </c>
      <c r="B825" s="365" t="s">
        <v>714</v>
      </c>
      <c r="C825" s="355">
        <v>2589</v>
      </c>
    </row>
    <row r="826" s="345" customFormat="1" ht="13.5" spans="1:3">
      <c r="A826" s="353">
        <v>2130211</v>
      </c>
      <c r="B826" s="365" t="s">
        <v>715</v>
      </c>
      <c r="C826" s="355">
        <v>90</v>
      </c>
    </row>
    <row r="827" s="345" customFormat="1" ht="13.5" spans="1:3">
      <c r="A827" s="353">
        <v>2130212</v>
      </c>
      <c r="B827" s="365" t="s">
        <v>716</v>
      </c>
      <c r="C827" s="355">
        <v>8</v>
      </c>
    </row>
    <row r="828" s="345" customFormat="1" ht="13.5" spans="1:3">
      <c r="A828" s="353">
        <v>2130213</v>
      </c>
      <c r="B828" s="365" t="s">
        <v>717</v>
      </c>
      <c r="C828" s="355">
        <v>3</v>
      </c>
    </row>
    <row r="829" s="345" customFormat="1" ht="13.5" spans="1:3">
      <c r="A829" s="353">
        <v>2130217</v>
      </c>
      <c r="B829" s="365" t="s">
        <v>718</v>
      </c>
      <c r="C829" s="355"/>
    </row>
    <row r="830" s="345" customFormat="1" ht="13.5" spans="1:3">
      <c r="A830" s="353">
        <v>2130220</v>
      </c>
      <c r="B830" s="365" t="s">
        <v>719</v>
      </c>
      <c r="C830" s="355">
        <v>5</v>
      </c>
    </row>
    <row r="831" s="345" customFormat="1" ht="13.5" spans="1:3">
      <c r="A831" s="353">
        <v>2130221</v>
      </c>
      <c r="B831" s="365" t="s">
        <v>720</v>
      </c>
      <c r="C831" s="355">
        <v>20</v>
      </c>
    </row>
    <row r="832" s="345" customFormat="1" ht="13.5" spans="1:3">
      <c r="A832" s="353">
        <v>2130223</v>
      </c>
      <c r="B832" s="365" t="s">
        <v>721</v>
      </c>
      <c r="C832" s="355"/>
    </row>
    <row r="833" s="345" customFormat="1" ht="13.5" spans="1:3">
      <c r="A833" s="353">
        <v>2130226</v>
      </c>
      <c r="B833" s="365" t="s">
        <v>722</v>
      </c>
      <c r="C833" s="355"/>
    </row>
    <row r="834" s="345" customFormat="1" ht="13.5" spans="1:3">
      <c r="A834" s="353">
        <v>2130227</v>
      </c>
      <c r="B834" s="365" t="s">
        <v>723</v>
      </c>
      <c r="C834" s="355"/>
    </row>
    <row r="835" s="345" customFormat="1" ht="13.5" spans="1:3">
      <c r="A835" s="353">
        <v>2130234</v>
      </c>
      <c r="B835" s="365" t="s">
        <v>724</v>
      </c>
      <c r="C835" s="355">
        <v>334</v>
      </c>
    </row>
    <row r="836" s="345" customFormat="1" ht="13.5" spans="1:3">
      <c r="A836" s="353">
        <v>2130236</v>
      </c>
      <c r="B836" s="365" t="s">
        <v>725</v>
      </c>
      <c r="C836" s="355"/>
    </row>
    <row r="837" s="345" customFormat="1" ht="13.5" spans="1:3">
      <c r="A837" s="353">
        <v>2130237</v>
      </c>
      <c r="B837" s="365" t="s">
        <v>694</v>
      </c>
      <c r="C837" s="355"/>
    </row>
    <row r="838" s="345" customFormat="1" ht="13.5" spans="1:3">
      <c r="A838" s="353">
        <v>2130299</v>
      </c>
      <c r="B838" s="365" t="s">
        <v>726</v>
      </c>
      <c r="C838" s="355">
        <v>65</v>
      </c>
    </row>
    <row r="839" s="345" customFormat="1" ht="13.5" spans="1:3">
      <c r="A839" s="353">
        <v>21303</v>
      </c>
      <c r="B839" s="365" t="s">
        <v>727</v>
      </c>
      <c r="C839" s="355">
        <f>SUM(C840:C866)</f>
        <v>4378</v>
      </c>
    </row>
    <row r="840" s="345" customFormat="1" ht="13.5" spans="1:3">
      <c r="A840" s="353">
        <v>2130301</v>
      </c>
      <c r="B840" s="365" t="s">
        <v>104</v>
      </c>
      <c r="C840" s="355">
        <v>800</v>
      </c>
    </row>
    <row r="841" s="345" customFormat="1" ht="13.5" spans="1:3">
      <c r="A841" s="353">
        <v>2130302</v>
      </c>
      <c r="B841" s="365" t="s">
        <v>105</v>
      </c>
      <c r="C841" s="355">
        <v>92</v>
      </c>
    </row>
    <row r="842" s="345" customFormat="1" ht="13.5" spans="1:3">
      <c r="A842" s="353">
        <v>2130303</v>
      </c>
      <c r="B842" s="365" t="s">
        <v>106</v>
      </c>
      <c r="C842" s="355">
        <v>2</v>
      </c>
    </row>
    <row r="843" s="345" customFormat="1" ht="13.5" spans="1:3">
      <c r="A843" s="353">
        <v>2130304</v>
      </c>
      <c r="B843" s="365" t="s">
        <v>728</v>
      </c>
      <c r="C843" s="355">
        <v>36</v>
      </c>
    </row>
    <row r="844" s="345" customFormat="1" ht="13.5" spans="1:3">
      <c r="A844" s="353">
        <v>2130305</v>
      </c>
      <c r="B844" s="365" t="s">
        <v>729</v>
      </c>
      <c r="C844" s="355">
        <v>800</v>
      </c>
    </row>
    <row r="845" s="345" customFormat="1" ht="13.5" spans="1:3">
      <c r="A845" s="353">
        <v>2130306</v>
      </c>
      <c r="B845" s="365" t="s">
        <v>730</v>
      </c>
      <c r="C845" s="355">
        <v>960</v>
      </c>
    </row>
    <row r="846" s="345" customFormat="1" ht="13.5" spans="1:3">
      <c r="A846" s="353">
        <v>2130307</v>
      </c>
      <c r="B846" s="365" t="s">
        <v>731</v>
      </c>
      <c r="C846" s="355"/>
    </row>
    <row r="847" s="345" customFormat="1" ht="13.5" spans="1:3">
      <c r="A847" s="353">
        <v>2130308</v>
      </c>
      <c r="B847" s="365" t="s">
        <v>732</v>
      </c>
      <c r="C847" s="355"/>
    </row>
    <row r="848" s="345" customFormat="1" ht="13.5" spans="1:3">
      <c r="A848" s="353">
        <v>2130309</v>
      </c>
      <c r="B848" s="365" t="s">
        <v>733</v>
      </c>
      <c r="C848" s="355"/>
    </row>
    <row r="849" s="345" customFormat="1" ht="13.5" spans="1:3">
      <c r="A849" s="353">
        <v>2130310</v>
      </c>
      <c r="B849" s="365" t="s">
        <v>734</v>
      </c>
      <c r="C849" s="355"/>
    </row>
    <row r="850" s="345" customFormat="1" ht="13.5" spans="1:3">
      <c r="A850" s="353">
        <v>2130311</v>
      </c>
      <c r="B850" s="365" t="s">
        <v>735</v>
      </c>
      <c r="C850" s="355">
        <v>20</v>
      </c>
    </row>
    <row r="851" s="345" customFormat="1" ht="13.5" spans="1:3">
      <c r="A851" s="353">
        <v>2130312</v>
      </c>
      <c r="B851" s="365" t="s">
        <v>736</v>
      </c>
      <c r="C851" s="355"/>
    </row>
    <row r="852" s="345" customFormat="1" ht="13.5" spans="1:3">
      <c r="A852" s="353">
        <v>2130313</v>
      </c>
      <c r="B852" s="365" t="s">
        <v>737</v>
      </c>
      <c r="C852" s="355">
        <v>2</v>
      </c>
    </row>
    <row r="853" s="345" customFormat="1" ht="13.5" spans="1:3">
      <c r="A853" s="353">
        <v>2130314</v>
      </c>
      <c r="B853" s="365" t="s">
        <v>738</v>
      </c>
      <c r="C853" s="355">
        <v>70</v>
      </c>
    </row>
    <row r="854" s="345" customFormat="1" ht="13.5" spans="1:3">
      <c r="A854" s="353">
        <v>2130315</v>
      </c>
      <c r="B854" s="365" t="s">
        <v>739</v>
      </c>
      <c r="C854" s="355">
        <v>734</v>
      </c>
    </row>
    <row r="855" s="345" customFormat="1" ht="13.5" spans="1:3">
      <c r="A855" s="353">
        <v>2130316</v>
      </c>
      <c r="B855" s="365" t="s">
        <v>740</v>
      </c>
      <c r="C855" s="355">
        <v>40</v>
      </c>
    </row>
    <row r="856" s="345" customFormat="1" ht="13.5" spans="1:3">
      <c r="A856" s="353">
        <v>2130317</v>
      </c>
      <c r="B856" s="365" t="s">
        <v>741</v>
      </c>
      <c r="C856" s="355"/>
    </row>
    <row r="857" s="345" customFormat="1" ht="13.5" spans="1:3">
      <c r="A857" s="353">
        <v>2130318</v>
      </c>
      <c r="B857" s="365" t="s">
        <v>742</v>
      </c>
      <c r="C857" s="355"/>
    </row>
    <row r="858" s="345" customFormat="1" ht="13.5" spans="1:3">
      <c r="A858" s="353">
        <v>2130319</v>
      </c>
      <c r="B858" s="365" t="s">
        <v>743</v>
      </c>
      <c r="C858" s="355"/>
    </row>
    <row r="859" s="345" customFormat="1" ht="13.5" spans="1:3">
      <c r="A859" s="353">
        <v>2130321</v>
      </c>
      <c r="B859" s="365" t="s">
        <v>744</v>
      </c>
      <c r="C859" s="355">
        <v>752</v>
      </c>
    </row>
    <row r="860" s="345" customFormat="1" ht="13.5" spans="1:3">
      <c r="A860" s="353">
        <v>2130322</v>
      </c>
      <c r="B860" s="365" t="s">
        <v>745</v>
      </c>
      <c r="C860" s="355"/>
    </row>
    <row r="861" s="345" customFormat="1" ht="13.5" spans="1:3">
      <c r="A861" s="353">
        <v>2130333</v>
      </c>
      <c r="B861" s="365" t="s">
        <v>721</v>
      </c>
      <c r="C861" s="355"/>
    </row>
    <row r="862" s="345" customFormat="1" ht="13.5" spans="1:3">
      <c r="A862" s="353">
        <v>2130334</v>
      </c>
      <c r="B862" s="365" t="s">
        <v>746</v>
      </c>
      <c r="C862" s="355">
        <v>62</v>
      </c>
    </row>
    <row r="863" s="345" customFormat="1" ht="13.5" spans="1:3">
      <c r="A863" s="353">
        <v>2130335</v>
      </c>
      <c r="B863" s="365" t="s">
        <v>747</v>
      </c>
      <c r="C863" s="355"/>
    </row>
    <row r="864" s="345" customFormat="1" ht="13.5" spans="1:3">
      <c r="A864" s="353">
        <v>2130336</v>
      </c>
      <c r="B864" s="365" t="s">
        <v>748</v>
      </c>
      <c r="C864" s="355"/>
    </row>
    <row r="865" s="345" customFormat="1" ht="13.5" spans="1:3">
      <c r="A865" s="353">
        <v>2130337</v>
      </c>
      <c r="B865" s="365" t="s">
        <v>749</v>
      </c>
      <c r="C865" s="355"/>
    </row>
    <row r="866" s="345" customFormat="1" ht="13.5" spans="1:3">
      <c r="A866" s="353">
        <v>2130399</v>
      </c>
      <c r="B866" s="365" t="s">
        <v>750</v>
      </c>
      <c r="C866" s="355">
        <v>8</v>
      </c>
    </row>
    <row r="867" s="345" customFormat="1" ht="13.5" spans="1:3">
      <c r="A867" s="353">
        <v>21305</v>
      </c>
      <c r="B867" s="365" t="s">
        <v>751</v>
      </c>
      <c r="C867" s="355">
        <f>SUM(C868:C877)</f>
        <v>11226</v>
      </c>
    </row>
    <row r="868" s="345" customFormat="1" ht="13.5" spans="1:3">
      <c r="A868" s="353">
        <v>2130501</v>
      </c>
      <c r="B868" s="365" t="s">
        <v>104</v>
      </c>
      <c r="C868" s="355">
        <v>654</v>
      </c>
    </row>
    <row r="869" s="345" customFormat="1" ht="13.5" spans="1:3">
      <c r="A869" s="353">
        <v>2130502</v>
      </c>
      <c r="B869" s="365" t="s">
        <v>105</v>
      </c>
      <c r="C869" s="355">
        <v>105</v>
      </c>
    </row>
    <row r="870" s="345" customFormat="1" ht="13.5" spans="1:3">
      <c r="A870" s="353">
        <v>2130503</v>
      </c>
      <c r="B870" s="365" t="s">
        <v>106</v>
      </c>
      <c r="C870" s="355"/>
    </row>
    <row r="871" s="345" customFormat="1" ht="13.5" spans="1:3">
      <c r="A871" s="353">
        <v>2130504</v>
      </c>
      <c r="B871" s="365" t="s">
        <v>752</v>
      </c>
      <c r="C871" s="355">
        <v>4012</v>
      </c>
    </row>
    <row r="872" s="345" customFormat="1" ht="13.5" spans="1:3">
      <c r="A872" s="353">
        <v>2130505</v>
      </c>
      <c r="B872" s="365" t="s">
        <v>753</v>
      </c>
      <c r="C872" s="355">
        <v>2822</v>
      </c>
    </row>
    <row r="873" s="345" customFormat="1" ht="13.5" spans="1:3">
      <c r="A873" s="353">
        <v>2130506</v>
      </c>
      <c r="B873" s="365" t="s">
        <v>754</v>
      </c>
      <c r="C873" s="355">
        <v>451</v>
      </c>
    </row>
    <row r="874" s="345" customFormat="1" ht="13.5" spans="1:3">
      <c r="A874" s="353">
        <v>2130507</v>
      </c>
      <c r="B874" s="365" t="s">
        <v>755</v>
      </c>
      <c r="C874" s="355">
        <v>125</v>
      </c>
    </row>
    <row r="875" s="345" customFormat="1" ht="13.5" spans="1:3">
      <c r="A875" s="353">
        <v>2130508</v>
      </c>
      <c r="B875" s="365" t="s">
        <v>756</v>
      </c>
      <c r="C875" s="355"/>
    </row>
    <row r="876" s="345" customFormat="1" ht="13.5" spans="1:3">
      <c r="A876" s="353">
        <v>2130550</v>
      </c>
      <c r="B876" s="365" t="s">
        <v>113</v>
      </c>
      <c r="C876" s="355"/>
    </row>
    <row r="877" s="345" customFormat="1" ht="13.5" spans="1:3">
      <c r="A877" s="353">
        <v>2130599</v>
      </c>
      <c r="B877" s="365" t="s">
        <v>757</v>
      </c>
      <c r="C877" s="355">
        <v>3057</v>
      </c>
    </row>
    <row r="878" s="345" customFormat="1" ht="13.5" spans="1:3">
      <c r="A878" s="353">
        <v>21307</v>
      </c>
      <c r="B878" s="365" t="s">
        <v>758</v>
      </c>
      <c r="C878" s="355">
        <f>SUM(C879:C884)</f>
        <v>2815</v>
      </c>
    </row>
    <row r="879" s="345" customFormat="1" ht="13.5" spans="1:3">
      <c r="A879" s="353">
        <v>2130701</v>
      </c>
      <c r="B879" s="365" t="s">
        <v>759</v>
      </c>
      <c r="C879" s="355">
        <v>202</v>
      </c>
    </row>
    <row r="880" s="345" customFormat="1" ht="13.5" spans="1:3">
      <c r="A880" s="353">
        <v>2130704</v>
      </c>
      <c r="B880" s="365" t="s">
        <v>760</v>
      </c>
      <c r="C880" s="355"/>
    </row>
    <row r="881" s="345" customFormat="1" ht="13.5" spans="1:3">
      <c r="A881" s="353">
        <v>2130705</v>
      </c>
      <c r="B881" s="365" t="s">
        <v>761</v>
      </c>
      <c r="C881" s="355">
        <v>2528</v>
      </c>
    </row>
    <row r="882" s="345" customFormat="1" ht="13.5" spans="1:3">
      <c r="A882" s="353">
        <v>2130706</v>
      </c>
      <c r="B882" s="365" t="s">
        <v>762</v>
      </c>
      <c r="C882" s="355">
        <v>85</v>
      </c>
    </row>
    <row r="883" s="345" customFormat="1" ht="13.5" spans="1:3">
      <c r="A883" s="353">
        <v>2130707</v>
      </c>
      <c r="B883" s="365" t="s">
        <v>763</v>
      </c>
      <c r="C883" s="355"/>
    </row>
    <row r="884" s="345" customFormat="1" ht="13.5" spans="1:3">
      <c r="A884" s="353">
        <v>2130799</v>
      </c>
      <c r="B884" s="365" t="s">
        <v>764</v>
      </c>
      <c r="C884" s="355"/>
    </row>
    <row r="885" s="345" customFormat="1" ht="13.5" spans="1:3">
      <c r="A885" s="353">
        <v>21308</v>
      </c>
      <c r="B885" s="365" t="s">
        <v>765</v>
      </c>
      <c r="C885" s="355">
        <f>SUM(C886:C890)</f>
        <v>1522</v>
      </c>
    </row>
    <row r="886" s="345" customFormat="1" ht="13.5" spans="1:3">
      <c r="A886" s="353">
        <v>2130801</v>
      </c>
      <c r="B886" s="365" t="s">
        <v>766</v>
      </c>
      <c r="C886" s="355">
        <v>7</v>
      </c>
    </row>
    <row r="887" s="345" customFormat="1" ht="13.5" spans="1:3">
      <c r="A887" s="353">
        <v>2130803</v>
      </c>
      <c r="B887" s="365" t="s">
        <v>767</v>
      </c>
      <c r="C887" s="355">
        <v>1453</v>
      </c>
    </row>
    <row r="888" s="345" customFormat="1" ht="13.5" spans="1:3">
      <c r="A888" s="353">
        <v>2130804</v>
      </c>
      <c r="B888" s="365" t="s">
        <v>768</v>
      </c>
      <c r="C888" s="355">
        <v>41</v>
      </c>
    </row>
    <row r="889" s="345" customFormat="1" ht="13.5" spans="1:3">
      <c r="A889" s="353">
        <v>2130805</v>
      </c>
      <c r="B889" s="365" t="s">
        <v>769</v>
      </c>
      <c r="C889" s="355"/>
    </row>
    <row r="890" s="345" customFormat="1" ht="13.5" spans="1:3">
      <c r="A890" s="353">
        <v>2130899</v>
      </c>
      <c r="B890" s="365" t="s">
        <v>770</v>
      </c>
      <c r="C890" s="355">
        <v>21</v>
      </c>
    </row>
    <row r="891" s="345" customFormat="1" ht="13.5" spans="1:3">
      <c r="A891" s="353">
        <v>21309</v>
      </c>
      <c r="B891" s="365" t="s">
        <v>771</v>
      </c>
      <c r="C891" s="355">
        <f>SUM(C892:C893)</f>
        <v>0</v>
      </c>
    </row>
    <row r="892" s="345" customFormat="1" ht="13.5" spans="1:3">
      <c r="A892" s="353">
        <v>2130901</v>
      </c>
      <c r="B892" s="365" t="s">
        <v>772</v>
      </c>
      <c r="C892" s="355"/>
    </row>
    <row r="893" s="345" customFormat="1" ht="13.5" spans="1:3">
      <c r="A893" s="353">
        <v>2130999</v>
      </c>
      <c r="B893" s="365" t="s">
        <v>773</v>
      </c>
      <c r="C893" s="355"/>
    </row>
    <row r="894" s="345" customFormat="1" ht="13.5" spans="1:3">
      <c r="A894" s="353">
        <v>21399</v>
      </c>
      <c r="B894" s="365" t="s">
        <v>774</v>
      </c>
      <c r="C894" s="355">
        <f>SUM(C895:C896)</f>
        <v>3224</v>
      </c>
    </row>
    <row r="895" s="345" customFormat="1" ht="13.5" spans="1:3">
      <c r="A895" s="353">
        <v>2139901</v>
      </c>
      <c r="B895" s="365" t="s">
        <v>775</v>
      </c>
      <c r="C895" s="355"/>
    </row>
    <row r="896" s="345" customFormat="1" ht="13.5" spans="1:3">
      <c r="A896" s="353">
        <v>2139999</v>
      </c>
      <c r="B896" s="365" t="s">
        <v>776</v>
      </c>
      <c r="C896" s="355">
        <v>3224</v>
      </c>
    </row>
    <row r="897" s="345" customFormat="1" ht="13.5" spans="1:3">
      <c r="A897" s="353">
        <v>214</v>
      </c>
      <c r="B897" s="365" t="s">
        <v>777</v>
      </c>
      <c r="C897" s="355">
        <f>SUM(C898,C920,C930,C940,C947,C952)</f>
        <v>9793</v>
      </c>
    </row>
    <row r="898" s="345" customFormat="1" ht="13.5" spans="1:3">
      <c r="A898" s="353">
        <v>21401</v>
      </c>
      <c r="B898" s="365" t="s">
        <v>778</v>
      </c>
      <c r="C898" s="355">
        <f>SUM(C899:C919)</f>
        <v>4687</v>
      </c>
    </row>
    <row r="899" s="345" customFormat="1" ht="13.5" spans="1:3">
      <c r="A899" s="353">
        <v>2140101</v>
      </c>
      <c r="B899" s="365" t="s">
        <v>104</v>
      </c>
      <c r="C899" s="355">
        <v>1985</v>
      </c>
    </row>
    <row r="900" s="345" customFormat="1" ht="13.5" spans="1:3">
      <c r="A900" s="353">
        <v>2140102</v>
      </c>
      <c r="B900" s="365" t="s">
        <v>105</v>
      </c>
      <c r="C900" s="355">
        <v>322</v>
      </c>
    </row>
    <row r="901" s="345" customFormat="1" ht="13.5" spans="1:3">
      <c r="A901" s="353">
        <v>2140103</v>
      </c>
      <c r="B901" s="365" t="s">
        <v>106</v>
      </c>
      <c r="C901" s="355"/>
    </row>
    <row r="902" s="345" customFormat="1" ht="13.5" spans="1:3">
      <c r="A902" s="353">
        <v>2140104</v>
      </c>
      <c r="B902" s="365" t="s">
        <v>779</v>
      </c>
      <c r="C902" s="355">
        <v>1084</v>
      </c>
    </row>
    <row r="903" s="345" customFormat="1" ht="13.5" spans="1:3">
      <c r="A903" s="353">
        <v>2140106</v>
      </c>
      <c r="B903" s="365" t="s">
        <v>780</v>
      </c>
      <c r="C903" s="355">
        <v>789</v>
      </c>
    </row>
    <row r="904" s="345" customFormat="1" ht="13.5" spans="1:3">
      <c r="A904" s="353">
        <v>2140109</v>
      </c>
      <c r="B904" s="365" t="s">
        <v>781</v>
      </c>
      <c r="C904" s="355"/>
    </row>
    <row r="905" s="345" customFormat="1" ht="13.5" spans="1:3">
      <c r="A905" s="353">
        <v>2140110</v>
      </c>
      <c r="B905" s="365" t="s">
        <v>782</v>
      </c>
      <c r="C905" s="355">
        <v>275</v>
      </c>
    </row>
    <row r="906" s="345" customFormat="1" ht="13.5" spans="1:3">
      <c r="A906" s="353">
        <v>2140111</v>
      </c>
      <c r="B906" s="365" t="s">
        <v>783</v>
      </c>
      <c r="C906" s="355"/>
    </row>
    <row r="907" s="345" customFormat="1" ht="13.5" spans="1:3">
      <c r="A907" s="353">
        <v>2140112</v>
      </c>
      <c r="B907" s="365" t="s">
        <v>784</v>
      </c>
      <c r="C907" s="355">
        <v>50</v>
      </c>
    </row>
    <row r="908" s="345" customFormat="1" ht="13.5" spans="1:3">
      <c r="A908" s="353">
        <v>2140114</v>
      </c>
      <c r="B908" s="365" t="s">
        <v>785</v>
      </c>
      <c r="C908" s="355"/>
    </row>
    <row r="909" s="345" customFormat="1" ht="13.5" spans="1:3">
      <c r="A909" s="353">
        <v>2140122</v>
      </c>
      <c r="B909" s="365" t="s">
        <v>786</v>
      </c>
      <c r="C909" s="355"/>
    </row>
    <row r="910" s="345" customFormat="1" ht="13.5" spans="1:3">
      <c r="A910" s="353">
        <v>2140123</v>
      </c>
      <c r="B910" s="365" t="s">
        <v>787</v>
      </c>
      <c r="C910" s="355"/>
    </row>
    <row r="911" s="345" customFormat="1" ht="13.5" spans="1:3">
      <c r="A911" s="353">
        <v>2140127</v>
      </c>
      <c r="B911" s="365" t="s">
        <v>788</v>
      </c>
      <c r="C911" s="355"/>
    </row>
    <row r="912" s="345" customFormat="1" ht="13.5" spans="1:3">
      <c r="A912" s="353">
        <v>2140128</v>
      </c>
      <c r="B912" s="365" t="s">
        <v>789</v>
      </c>
      <c r="C912" s="355"/>
    </row>
    <row r="913" s="345" customFormat="1" ht="13.5" spans="1:3">
      <c r="A913" s="353">
        <v>2140129</v>
      </c>
      <c r="B913" s="365" t="s">
        <v>790</v>
      </c>
      <c r="C913" s="355"/>
    </row>
    <row r="914" s="345" customFormat="1" ht="13.5" spans="1:3">
      <c r="A914" s="353">
        <v>2140130</v>
      </c>
      <c r="B914" s="365" t="s">
        <v>791</v>
      </c>
      <c r="C914" s="355"/>
    </row>
    <row r="915" s="345" customFormat="1" ht="13.5" spans="1:3">
      <c r="A915" s="353">
        <v>2140131</v>
      </c>
      <c r="B915" s="365" t="s">
        <v>792</v>
      </c>
      <c r="C915" s="355">
        <v>1</v>
      </c>
    </row>
    <row r="916" s="345" customFormat="1" ht="13.5" spans="1:3">
      <c r="A916" s="353">
        <v>2140133</v>
      </c>
      <c r="B916" s="365" t="s">
        <v>793</v>
      </c>
      <c r="C916" s="355"/>
    </row>
    <row r="917" s="345" customFormat="1" ht="13.5" spans="1:3">
      <c r="A917" s="353">
        <v>2140136</v>
      </c>
      <c r="B917" s="365" t="s">
        <v>794</v>
      </c>
      <c r="C917" s="355">
        <v>25</v>
      </c>
    </row>
    <row r="918" s="345" customFormat="1" ht="13.5" spans="1:3">
      <c r="A918" s="353">
        <v>2140138</v>
      </c>
      <c r="B918" s="365" t="s">
        <v>795</v>
      </c>
      <c r="C918" s="355"/>
    </row>
    <row r="919" s="345" customFormat="1" ht="13.5" spans="1:3">
      <c r="A919" s="353">
        <v>2140199</v>
      </c>
      <c r="B919" s="365" t="s">
        <v>796</v>
      </c>
      <c r="C919" s="355">
        <v>156</v>
      </c>
    </row>
    <row r="920" s="345" customFormat="1" ht="13.5" spans="1:3">
      <c r="A920" s="353">
        <v>21402</v>
      </c>
      <c r="B920" s="365" t="s">
        <v>797</v>
      </c>
      <c r="C920" s="355">
        <f>SUM(C921:C929)</f>
        <v>58</v>
      </c>
    </row>
    <row r="921" s="345" customFormat="1" ht="13.5" spans="1:3">
      <c r="A921" s="353">
        <v>2140201</v>
      </c>
      <c r="B921" s="365" t="s">
        <v>104</v>
      </c>
      <c r="C921" s="355">
        <v>18</v>
      </c>
    </row>
    <row r="922" s="345" customFormat="1" ht="13.5" spans="1:3">
      <c r="A922" s="353">
        <v>2140202</v>
      </c>
      <c r="B922" s="365" t="s">
        <v>105</v>
      </c>
      <c r="C922" s="355">
        <v>24</v>
      </c>
    </row>
    <row r="923" s="345" customFormat="1" ht="13.5" spans="1:3">
      <c r="A923" s="353">
        <v>2140203</v>
      </c>
      <c r="B923" s="365" t="s">
        <v>106</v>
      </c>
      <c r="C923" s="355"/>
    </row>
    <row r="924" s="345" customFormat="1" ht="13.5" spans="1:3">
      <c r="A924" s="353">
        <v>2140204</v>
      </c>
      <c r="B924" s="365" t="s">
        <v>798</v>
      </c>
      <c r="C924" s="355"/>
    </row>
    <row r="925" s="345" customFormat="1" ht="13.5" spans="1:3">
      <c r="A925" s="353">
        <v>2140205</v>
      </c>
      <c r="B925" s="365" t="s">
        <v>799</v>
      </c>
      <c r="C925" s="355"/>
    </row>
    <row r="926" s="345" customFormat="1" ht="13.5" spans="1:3">
      <c r="A926" s="353">
        <v>2140206</v>
      </c>
      <c r="B926" s="365" t="s">
        <v>800</v>
      </c>
      <c r="C926" s="355">
        <v>6</v>
      </c>
    </row>
    <row r="927" s="345" customFormat="1" ht="13.5" spans="1:3">
      <c r="A927" s="353">
        <v>2140207</v>
      </c>
      <c r="B927" s="365" t="s">
        <v>801</v>
      </c>
      <c r="C927" s="355"/>
    </row>
    <row r="928" s="345" customFormat="1" ht="13.5" spans="1:3">
      <c r="A928" s="353">
        <v>2140208</v>
      </c>
      <c r="B928" s="365" t="s">
        <v>802</v>
      </c>
      <c r="C928" s="355"/>
    </row>
    <row r="929" s="345" customFormat="1" ht="13.5" spans="1:3">
      <c r="A929" s="353">
        <v>2140299</v>
      </c>
      <c r="B929" s="365" t="s">
        <v>803</v>
      </c>
      <c r="C929" s="355">
        <v>10</v>
      </c>
    </row>
    <row r="930" s="345" customFormat="1" ht="13.5" spans="1:3">
      <c r="A930" s="353">
        <v>21403</v>
      </c>
      <c r="B930" s="365" t="s">
        <v>804</v>
      </c>
      <c r="C930" s="355">
        <f>SUM(C931:C939)</f>
        <v>0</v>
      </c>
    </row>
    <row r="931" s="345" customFormat="1" ht="13.5" spans="1:3">
      <c r="A931" s="353">
        <v>2140301</v>
      </c>
      <c r="B931" s="365" t="s">
        <v>104</v>
      </c>
      <c r="C931" s="355"/>
    </row>
    <row r="932" s="345" customFormat="1" ht="13.5" spans="1:3">
      <c r="A932" s="353">
        <v>2140302</v>
      </c>
      <c r="B932" s="365" t="s">
        <v>105</v>
      </c>
      <c r="C932" s="355"/>
    </row>
    <row r="933" s="345" customFormat="1" ht="13.5" spans="1:3">
      <c r="A933" s="353">
        <v>2140303</v>
      </c>
      <c r="B933" s="365" t="s">
        <v>106</v>
      </c>
      <c r="C933" s="355"/>
    </row>
    <row r="934" s="345" customFormat="1" ht="13.5" spans="1:3">
      <c r="A934" s="353">
        <v>2140304</v>
      </c>
      <c r="B934" s="365" t="s">
        <v>805</v>
      </c>
      <c r="C934" s="355"/>
    </row>
    <row r="935" s="345" customFormat="1" ht="13.5" spans="1:3">
      <c r="A935" s="353">
        <v>2140305</v>
      </c>
      <c r="B935" s="365" t="s">
        <v>806</v>
      </c>
      <c r="C935" s="355"/>
    </row>
    <row r="936" s="345" customFormat="1" ht="13.5" spans="1:3">
      <c r="A936" s="353">
        <v>2140306</v>
      </c>
      <c r="B936" s="365" t="s">
        <v>807</v>
      </c>
      <c r="C936" s="355"/>
    </row>
    <row r="937" s="345" customFormat="1" ht="13.5" spans="1:3">
      <c r="A937" s="353">
        <v>2140307</v>
      </c>
      <c r="B937" s="365" t="s">
        <v>808</v>
      </c>
      <c r="C937" s="355"/>
    </row>
    <row r="938" s="345" customFormat="1" ht="13.5" spans="1:3">
      <c r="A938" s="353">
        <v>2140308</v>
      </c>
      <c r="B938" s="365" t="s">
        <v>809</v>
      </c>
      <c r="C938" s="355"/>
    </row>
    <row r="939" s="345" customFormat="1" ht="13.5" spans="1:3">
      <c r="A939" s="353">
        <v>2140399</v>
      </c>
      <c r="B939" s="365" t="s">
        <v>810</v>
      </c>
      <c r="C939" s="355"/>
    </row>
    <row r="940" s="345" customFormat="1" ht="13.5" spans="1:3">
      <c r="A940" s="353">
        <v>21405</v>
      </c>
      <c r="B940" s="365" t="s">
        <v>811</v>
      </c>
      <c r="C940" s="355">
        <f>SUM(C941:C946)</f>
        <v>0</v>
      </c>
    </row>
    <row r="941" s="345" customFormat="1" ht="13.5" spans="1:3">
      <c r="A941" s="353">
        <v>2140501</v>
      </c>
      <c r="B941" s="365" t="s">
        <v>104</v>
      </c>
      <c r="C941" s="355"/>
    </row>
    <row r="942" s="345" customFormat="1" ht="13.5" spans="1:3">
      <c r="A942" s="353">
        <v>2140502</v>
      </c>
      <c r="B942" s="365" t="s">
        <v>105</v>
      </c>
      <c r="C942" s="355"/>
    </row>
    <row r="943" s="345" customFormat="1" ht="13.5" spans="1:3">
      <c r="A943" s="353">
        <v>2140503</v>
      </c>
      <c r="B943" s="365" t="s">
        <v>106</v>
      </c>
      <c r="C943" s="355"/>
    </row>
    <row r="944" s="345" customFormat="1" ht="13.5" spans="1:3">
      <c r="A944" s="353">
        <v>2140504</v>
      </c>
      <c r="B944" s="365" t="s">
        <v>802</v>
      </c>
      <c r="C944" s="355"/>
    </row>
    <row r="945" s="345" customFormat="1" ht="13.5" spans="1:3">
      <c r="A945" s="353">
        <v>2140505</v>
      </c>
      <c r="B945" s="365" t="s">
        <v>812</v>
      </c>
      <c r="C945" s="355"/>
    </row>
    <row r="946" s="345" customFormat="1" ht="13.5" spans="1:3">
      <c r="A946" s="353">
        <v>2140599</v>
      </c>
      <c r="B946" s="365" t="s">
        <v>813</v>
      </c>
      <c r="C946" s="355"/>
    </row>
    <row r="947" s="345" customFormat="1" ht="13.5" spans="1:3">
      <c r="A947" s="353">
        <v>21406</v>
      </c>
      <c r="B947" s="365" t="s">
        <v>814</v>
      </c>
      <c r="C947" s="355">
        <f>SUM(C948:C951)</f>
        <v>4570</v>
      </c>
    </row>
    <row r="948" s="345" customFormat="1" ht="13.5" spans="1:3">
      <c r="A948" s="353">
        <v>2140601</v>
      </c>
      <c r="B948" s="365" t="s">
        <v>815</v>
      </c>
      <c r="C948" s="355">
        <v>3547</v>
      </c>
    </row>
    <row r="949" s="345" customFormat="1" ht="13.5" spans="1:3">
      <c r="A949" s="353">
        <v>2140602</v>
      </c>
      <c r="B949" s="365" t="s">
        <v>816</v>
      </c>
      <c r="C949" s="355">
        <v>1023</v>
      </c>
    </row>
    <row r="950" s="345" customFormat="1" ht="13.5" spans="1:3">
      <c r="A950" s="353">
        <v>2140603</v>
      </c>
      <c r="B950" s="365" t="s">
        <v>817</v>
      </c>
      <c r="C950" s="355"/>
    </row>
    <row r="951" s="345" customFormat="1" ht="13.5" spans="1:3">
      <c r="A951" s="353">
        <v>2140699</v>
      </c>
      <c r="B951" s="365" t="s">
        <v>818</v>
      </c>
      <c r="C951" s="355"/>
    </row>
    <row r="952" s="345" customFormat="1" ht="13.5" spans="1:3">
      <c r="A952" s="353">
        <v>21499</v>
      </c>
      <c r="B952" s="365" t="s">
        <v>819</v>
      </c>
      <c r="C952" s="355">
        <f>SUM(C953:C954)</f>
        <v>478</v>
      </c>
    </row>
    <row r="953" s="345" customFormat="1" ht="13.5" spans="1:3">
      <c r="A953" s="353">
        <v>2149901</v>
      </c>
      <c r="B953" s="365" t="s">
        <v>820</v>
      </c>
      <c r="C953" s="355">
        <v>178</v>
      </c>
    </row>
    <row r="954" s="345" customFormat="1" ht="13.5" spans="1:3">
      <c r="A954" s="353">
        <v>2149999</v>
      </c>
      <c r="B954" s="365" t="s">
        <v>821</v>
      </c>
      <c r="C954" s="355">
        <v>300</v>
      </c>
    </row>
    <row r="955" s="345" customFormat="1" ht="13.5" spans="1:3">
      <c r="A955" s="353">
        <v>215</v>
      </c>
      <c r="B955" s="365" t="s">
        <v>822</v>
      </c>
      <c r="C955" s="355">
        <f>SUM(C956,C966,C982,C987,C998,C1005,C1013)</f>
        <v>800</v>
      </c>
    </row>
    <row r="956" s="345" customFormat="1" ht="13.5" spans="1:3">
      <c r="A956" s="353">
        <v>21501</v>
      </c>
      <c r="B956" s="365" t="s">
        <v>823</v>
      </c>
      <c r="C956" s="355">
        <f>SUM(C957:C965)</f>
        <v>10</v>
      </c>
    </row>
    <row r="957" s="345" customFormat="1" ht="13.5" spans="1:3">
      <c r="A957" s="353">
        <v>2150101</v>
      </c>
      <c r="B957" s="365" t="s">
        <v>104</v>
      </c>
      <c r="C957" s="355">
        <v>10</v>
      </c>
    </row>
    <row r="958" s="345" customFormat="1" ht="13.5" spans="1:3">
      <c r="A958" s="353">
        <v>2150102</v>
      </c>
      <c r="B958" s="365" t="s">
        <v>105</v>
      </c>
      <c r="C958" s="355"/>
    </row>
    <row r="959" s="345" customFormat="1" ht="13.5" spans="1:3">
      <c r="A959" s="353">
        <v>2150103</v>
      </c>
      <c r="B959" s="365" t="s">
        <v>106</v>
      </c>
      <c r="C959" s="355"/>
    </row>
    <row r="960" s="345" customFormat="1" ht="13.5" spans="1:3">
      <c r="A960" s="353">
        <v>2150104</v>
      </c>
      <c r="B960" s="365" t="s">
        <v>824</v>
      </c>
      <c r="C960" s="355"/>
    </row>
    <row r="961" s="345" customFormat="1" ht="13.5" spans="1:3">
      <c r="A961" s="353">
        <v>2150105</v>
      </c>
      <c r="B961" s="365" t="s">
        <v>825</v>
      </c>
      <c r="C961" s="355"/>
    </row>
    <row r="962" s="345" customFormat="1" ht="13.5" spans="1:3">
      <c r="A962" s="353">
        <v>2150106</v>
      </c>
      <c r="B962" s="365" t="s">
        <v>826</v>
      </c>
      <c r="C962" s="355"/>
    </row>
    <row r="963" s="345" customFormat="1" ht="13.5" spans="1:3">
      <c r="A963" s="353">
        <v>2150107</v>
      </c>
      <c r="B963" s="365" t="s">
        <v>827</v>
      </c>
      <c r="C963" s="355"/>
    </row>
    <row r="964" s="345" customFormat="1" ht="13.5" spans="1:3">
      <c r="A964" s="353">
        <v>2150108</v>
      </c>
      <c r="B964" s="365" t="s">
        <v>828</v>
      </c>
      <c r="C964" s="355"/>
    </row>
    <row r="965" s="345" customFormat="1" ht="13.5" spans="1:3">
      <c r="A965" s="353">
        <v>2150199</v>
      </c>
      <c r="B965" s="365" t="s">
        <v>829</v>
      </c>
      <c r="C965" s="355"/>
    </row>
    <row r="966" s="345" customFormat="1" ht="13.5" spans="1:3">
      <c r="A966" s="353">
        <v>21502</v>
      </c>
      <c r="B966" s="365" t="s">
        <v>830</v>
      </c>
      <c r="C966" s="355">
        <f>SUM(C967:C981)</f>
        <v>180</v>
      </c>
    </row>
    <row r="967" s="345" customFormat="1" ht="13.5" spans="1:3">
      <c r="A967" s="353">
        <v>2150501</v>
      </c>
      <c r="B967" s="365" t="s">
        <v>104</v>
      </c>
      <c r="C967" s="355"/>
    </row>
    <row r="968" s="345" customFormat="1" ht="13.5" spans="1:3">
      <c r="A968" s="353">
        <v>2150502</v>
      </c>
      <c r="B968" s="365" t="s">
        <v>105</v>
      </c>
      <c r="C968" s="355"/>
    </row>
    <row r="969" s="345" customFormat="1" ht="13.5" spans="1:3">
      <c r="A969" s="353">
        <v>2150503</v>
      </c>
      <c r="B969" s="365" t="s">
        <v>106</v>
      </c>
      <c r="C969" s="355"/>
    </row>
    <row r="970" s="345" customFormat="1" ht="13.5" spans="1:3">
      <c r="A970" s="353">
        <v>2150504</v>
      </c>
      <c r="B970" s="365" t="s">
        <v>831</v>
      </c>
      <c r="C970" s="355"/>
    </row>
    <row r="971" s="345" customFormat="1" ht="13.5" spans="1:3">
      <c r="A971" s="353">
        <v>2150505</v>
      </c>
      <c r="B971" s="365" t="s">
        <v>832</v>
      </c>
      <c r="C971" s="355"/>
    </row>
    <row r="972" s="345" customFormat="1" ht="13.5" spans="1:3">
      <c r="A972" s="353">
        <v>2150506</v>
      </c>
      <c r="B972" s="365" t="s">
        <v>833</v>
      </c>
      <c r="C972" s="355"/>
    </row>
    <row r="973" s="345" customFormat="1" ht="13.5" spans="1:3">
      <c r="A973" s="353">
        <v>2150507</v>
      </c>
      <c r="B973" s="365" t="s">
        <v>834</v>
      </c>
      <c r="C973" s="355"/>
    </row>
    <row r="974" s="345" customFormat="1" ht="13.5" spans="1:3">
      <c r="A974" s="353">
        <v>2150508</v>
      </c>
      <c r="B974" s="365" t="s">
        <v>835</v>
      </c>
      <c r="C974" s="355"/>
    </row>
    <row r="975" s="345" customFormat="1" ht="13.5" spans="1:3">
      <c r="A975" s="353">
        <v>2150509</v>
      </c>
      <c r="B975" s="365" t="s">
        <v>836</v>
      </c>
      <c r="C975" s="355"/>
    </row>
    <row r="976" s="345" customFormat="1" ht="13.5" spans="1:3">
      <c r="A976" s="353">
        <v>2150510</v>
      </c>
      <c r="B976" s="365" t="s">
        <v>837</v>
      </c>
      <c r="C976" s="355"/>
    </row>
    <row r="977" s="345" customFormat="1" ht="13.5" spans="1:3">
      <c r="A977" s="353">
        <v>2150512</v>
      </c>
      <c r="B977" s="365" t="s">
        <v>838</v>
      </c>
      <c r="C977" s="355"/>
    </row>
    <row r="978" s="345" customFormat="1" ht="13.5" spans="1:3">
      <c r="A978" s="353">
        <v>2150513</v>
      </c>
      <c r="B978" s="365" t="s">
        <v>839</v>
      </c>
      <c r="C978" s="355"/>
    </row>
    <row r="979" s="345" customFormat="1" ht="13.5" spans="1:3">
      <c r="A979" s="353">
        <v>2150514</v>
      </c>
      <c r="B979" s="365" t="s">
        <v>840</v>
      </c>
      <c r="C979" s="355"/>
    </row>
    <row r="980" s="345" customFormat="1" ht="13.5" spans="1:3">
      <c r="A980" s="353">
        <v>2150515</v>
      </c>
      <c r="B980" s="365" t="s">
        <v>841</v>
      </c>
      <c r="C980" s="355"/>
    </row>
    <row r="981" s="345" customFormat="1" ht="13.5" spans="1:3">
      <c r="A981" s="353">
        <v>2150599</v>
      </c>
      <c r="B981" s="365" t="s">
        <v>842</v>
      </c>
      <c r="C981" s="355">
        <v>180</v>
      </c>
    </row>
    <row r="982" s="345" customFormat="1" ht="13.5" spans="1:3">
      <c r="A982" s="353">
        <v>21503</v>
      </c>
      <c r="B982" s="365" t="s">
        <v>843</v>
      </c>
      <c r="C982" s="355">
        <f>SUM(C983:C986)</f>
        <v>0</v>
      </c>
    </row>
    <row r="983" s="345" customFormat="1" ht="13.5" spans="1:3">
      <c r="A983" s="353">
        <v>2150301</v>
      </c>
      <c r="B983" s="365" t="s">
        <v>104</v>
      </c>
      <c r="C983" s="355"/>
    </row>
    <row r="984" s="345" customFormat="1" ht="13.5" spans="1:3">
      <c r="A984" s="353">
        <v>2150302</v>
      </c>
      <c r="B984" s="365" t="s">
        <v>105</v>
      </c>
      <c r="C984" s="355"/>
    </row>
    <row r="985" s="345" customFormat="1" ht="13.5" spans="1:3">
      <c r="A985" s="353">
        <v>2150303</v>
      </c>
      <c r="B985" s="365" t="s">
        <v>106</v>
      </c>
      <c r="C985" s="355"/>
    </row>
    <row r="986" s="345" customFormat="1" ht="13.5" spans="1:3">
      <c r="A986" s="353">
        <v>2150399</v>
      </c>
      <c r="B986" s="365" t="s">
        <v>844</v>
      </c>
      <c r="C986" s="355"/>
    </row>
    <row r="987" s="345" customFormat="1" ht="13.5" spans="1:3">
      <c r="A987" s="353">
        <v>21505</v>
      </c>
      <c r="B987" s="365" t="s">
        <v>845</v>
      </c>
      <c r="C987" s="355">
        <f>SUM(C988:C997)</f>
        <v>297</v>
      </c>
    </row>
    <row r="988" s="345" customFormat="1" ht="13.5" spans="1:3">
      <c r="A988" s="353">
        <v>2150501</v>
      </c>
      <c r="B988" s="365" t="s">
        <v>104</v>
      </c>
      <c r="C988" s="355">
        <v>285</v>
      </c>
    </row>
    <row r="989" s="345" customFormat="1" ht="13.5" spans="1:3">
      <c r="A989" s="353">
        <v>2150502</v>
      </c>
      <c r="B989" s="365" t="s">
        <v>105</v>
      </c>
      <c r="C989" s="355">
        <v>12</v>
      </c>
    </row>
    <row r="990" s="345" customFormat="1" ht="13.5" spans="1:3">
      <c r="A990" s="353">
        <v>2150503</v>
      </c>
      <c r="B990" s="365" t="s">
        <v>106</v>
      </c>
      <c r="C990" s="355"/>
    </row>
    <row r="991" s="345" customFormat="1" ht="13.5" spans="1:3">
      <c r="A991" s="353">
        <v>2150505</v>
      </c>
      <c r="B991" s="365" t="s">
        <v>846</v>
      </c>
      <c r="C991" s="355"/>
    </row>
    <row r="992" s="345" customFormat="1" ht="13.5" spans="1:3">
      <c r="A992" s="353">
        <v>2150507</v>
      </c>
      <c r="B992" s="365" t="s">
        <v>847</v>
      </c>
      <c r="C992" s="355"/>
    </row>
    <row r="993" s="345" customFormat="1" ht="13.5" spans="1:3">
      <c r="A993" s="353">
        <v>2150508</v>
      </c>
      <c r="B993" s="365" t="s">
        <v>848</v>
      </c>
      <c r="C993" s="355"/>
    </row>
    <row r="994" s="345" customFormat="1" ht="13.5" spans="1:3">
      <c r="A994" s="353">
        <v>2150516</v>
      </c>
      <c r="B994" s="365" t="s">
        <v>849</v>
      </c>
      <c r="C994" s="355"/>
    </row>
    <row r="995" s="345" customFormat="1" ht="13.5" spans="1:3">
      <c r="A995" s="353">
        <v>2150517</v>
      </c>
      <c r="B995" s="365" t="s">
        <v>850</v>
      </c>
      <c r="C995" s="355"/>
    </row>
    <row r="996" s="345" customFormat="1" ht="13.5" spans="1:3">
      <c r="A996" s="353">
        <v>2150550</v>
      </c>
      <c r="B996" s="365" t="s">
        <v>113</v>
      </c>
      <c r="C996" s="355"/>
    </row>
    <row r="997" s="345" customFormat="1" ht="13.5" spans="1:3">
      <c r="A997" s="353">
        <v>2150599</v>
      </c>
      <c r="B997" s="365" t="s">
        <v>851</v>
      </c>
      <c r="C997" s="355"/>
    </row>
    <row r="998" s="345" customFormat="1" ht="13.5" spans="1:3">
      <c r="A998" s="353">
        <v>21507</v>
      </c>
      <c r="B998" s="365" t="s">
        <v>852</v>
      </c>
      <c r="C998" s="355">
        <f>SUM(C999:C1004)</f>
        <v>0</v>
      </c>
    </row>
    <row r="999" s="345" customFormat="1" ht="13.5" spans="1:3">
      <c r="A999" s="353">
        <v>2150701</v>
      </c>
      <c r="B999" s="365" t="s">
        <v>104</v>
      </c>
      <c r="C999" s="355"/>
    </row>
    <row r="1000" s="345" customFormat="1" ht="13.5" spans="1:3">
      <c r="A1000" s="353">
        <v>2150702</v>
      </c>
      <c r="B1000" s="365" t="s">
        <v>105</v>
      </c>
      <c r="C1000" s="355"/>
    </row>
    <row r="1001" s="345" customFormat="1" ht="13.5" spans="1:3">
      <c r="A1001" s="353">
        <v>2150703</v>
      </c>
      <c r="B1001" s="365" t="s">
        <v>106</v>
      </c>
      <c r="C1001" s="355"/>
    </row>
    <row r="1002" s="345" customFormat="1" ht="13.5" spans="1:3">
      <c r="A1002" s="353">
        <v>2150704</v>
      </c>
      <c r="B1002" s="365" t="s">
        <v>853</v>
      </c>
      <c r="C1002" s="355"/>
    </row>
    <row r="1003" s="345" customFormat="1" ht="13.5" spans="1:3">
      <c r="A1003" s="353">
        <v>2150705</v>
      </c>
      <c r="B1003" s="365" t="s">
        <v>854</v>
      </c>
      <c r="C1003" s="355"/>
    </row>
    <row r="1004" s="345" customFormat="1" ht="13.5" spans="1:3">
      <c r="A1004" s="353">
        <v>2150799</v>
      </c>
      <c r="B1004" s="365" t="s">
        <v>855</v>
      </c>
      <c r="C1004" s="355"/>
    </row>
    <row r="1005" s="345" customFormat="1" ht="13.5" spans="1:3">
      <c r="A1005" s="353">
        <v>21508</v>
      </c>
      <c r="B1005" s="365" t="s">
        <v>856</v>
      </c>
      <c r="C1005" s="355">
        <f>SUM(C1006:C1012)</f>
        <v>285</v>
      </c>
    </row>
    <row r="1006" s="345" customFormat="1" ht="13.5" spans="1:3">
      <c r="A1006" s="353">
        <v>2150801</v>
      </c>
      <c r="B1006" s="365" t="s">
        <v>104</v>
      </c>
      <c r="C1006" s="355"/>
    </row>
    <row r="1007" s="345" customFormat="1" ht="13.5" spans="1:3">
      <c r="A1007" s="353">
        <v>2150802</v>
      </c>
      <c r="B1007" s="365" t="s">
        <v>105</v>
      </c>
      <c r="C1007" s="355">
        <v>5</v>
      </c>
    </row>
    <row r="1008" s="345" customFormat="1" ht="13.5" spans="1:3">
      <c r="A1008" s="353">
        <v>2150803</v>
      </c>
      <c r="B1008" s="365" t="s">
        <v>106</v>
      </c>
      <c r="C1008" s="355"/>
    </row>
    <row r="1009" s="345" customFormat="1" ht="13.5" spans="1:3">
      <c r="A1009" s="353">
        <v>2150804</v>
      </c>
      <c r="B1009" s="365" t="s">
        <v>857</v>
      </c>
      <c r="C1009" s="355"/>
    </row>
    <row r="1010" s="345" customFormat="1" ht="13.5" spans="1:3">
      <c r="A1010" s="353">
        <v>2150805</v>
      </c>
      <c r="B1010" s="365" t="s">
        <v>858</v>
      </c>
      <c r="C1010" s="355"/>
    </row>
    <row r="1011" s="345" customFormat="1" ht="13.5" spans="1:3">
      <c r="A1011" s="353">
        <v>2150806</v>
      </c>
      <c r="B1011" s="365" t="s">
        <v>859</v>
      </c>
      <c r="C1011" s="355"/>
    </row>
    <row r="1012" s="345" customFormat="1" ht="13.5" spans="1:3">
      <c r="A1012" s="353">
        <v>2150899</v>
      </c>
      <c r="B1012" s="365" t="s">
        <v>860</v>
      </c>
      <c r="C1012" s="355">
        <v>280</v>
      </c>
    </row>
    <row r="1013" s="345" customFormat="1" ht="13.5" spans="1:3">
      <c r="A1013" s="353">
        <v>21599</v>
      </c>
      <c r="B1013" s="365" t="s">
        <v>861</v>
      </c>
      <c r="C1013" s="355">
        <f>SUM(C1014:C1018)</f>
        <v>28</v>
      </c>
    </row>
    <row r="1014" s="345" customFormat="1" ht="13.5" spans="1:3">
      <c r="A1014" s="353">
        <v>2159901</v>
      </c>
      <c r="B1014" s="365" t="s">
        <v>862</v>
      </c>
      <c r="C1014" s="355"/>
    </row>
    <row r="1015" s="345" customFormat="1" ht="13.5" spans="1:3">
      <c r="A1015" s="353">
        <v>2159904</v>
      </c>
      <c r="B1015" s="365" t="s">
        <v>863</v>
      </c>
      <c r="C1015" s="355"/>
    </row>
    <row r="1016" s="345" customFormat="1" ht="13.5" spans="1:3">
      <c r="A1016" s="353">
        <v>2159905</v>
      </c>
      <c r="B1016" s="365" t="s">
        <v>864</v>
      </c>
      <c r="C1016" s="355"/>
    </row>
    <row r="1017" s="345" customFormat="1" ht="13.5" spans="1:3">
      <c r="A1017" s="353">
        <v>2159906</v>
      </c>
      <c r="B1017" s="365" t="s">
        <v>865</v>
      </c>
      <c r="C1017" s="355"/>
    </row>
    <row r="1018" s="345" customFormat="1" ht="13.5" spans="1:3">
      <c r="A1018" s="353">
        <v>2159999</v>
      </c>
      <c r="B1018" s="365" t="s">
        <v>866</v>
      </c>
      <c r="C1018" s="355">
        <v>28</v>
      </c>
    </row>
    <row r="1019" s="345" customFormat="1" ht="13.5" spans="1:3">
      <c r="A1019" s="353">
        <v>216</v>
      </c>
      <c r="B1019" s="365" t="s">
        <v>867</v>
      </c>
      <c r="C1019" s="355">
        <f>SUM(C1020,C1030,C1036)</f>
        <v>1357</v>
      </c>
    </row>
    <row r="1020" s="345" customFormat="1" ht="13.5" spans="1:3">
      <c r="A1020" s="353">
        <v>21602</v>
      </c>
      <c r="B1020" s="365" t="s">
        <v>868</v>
      </c>
      <c r="C1020" s="355">
        <f>SUM(C1021:C1029)</f>
        <v>1159</v>
      </c>
    </row>
    <row r="1021" s="345" customFormat="1" ht="13.5" spans="1:3">
      <c r="A1021" s="353">
        <v>2160201</v>
      </c>
      <c r="B1021" s="365" t="s">
        <v>104</v>
      </c>
      <c r="C1021" s="355">
        <v>725</v>
      </c>
    </row>
    <row r="1022" s="345" customFormat="1" ht="13.5" spans="1:3">
      <c r="A1022" s="353">
        <v>2160202</v>
      </c>
      <c r="B1022" s="365" t="s">
        <v>105</v>
      </c>
      <c r="C1022" s="355">
        <v>123</v>
      </c>
    </row>
    <row r="1023" s="345" customFormat="1" ht="13.5" spans="1:3">
      <c r="A1023" s="353">
        <v>2160203</v>
      </c>
      <c r="B1023" s="365" t="s">
        <v>106</v>
      </c>
      <c r="C1023" s="355"/>
    </row>
    <row r="1024" s="345" customFormat="1" ht="13.5" spans="1:3">
      <c r="A1024" s="353">
        <v>2160216</v>
      </c>
      <c r="B1024" s="365" t="s">
        <v>869</v>
      </c>
      <c r="C1024" s="355"/>
    </row>
    <row r="1025" s="345" customFormat="1" ht="13.5" spans="1:3">
      <c r="A1025" s="353">
        <v>2160217</v>
      </c>
      <c r="B1025" s="365" t="s">
        <v>870</v>
      </c>
      <c r="C1025" s="355"/>
    </row>
    <row r="1026" s="345" customFormat="1" ht="13.5" spans="1:3">
      <c r="A1026" s="353">
        <v>2160218</v>
      </c>
      <c r="B1026" s="365" t="s">
        <v>871</v>
      </c>
      <c r="C1026" s="355"/>
    </row>
    <row r="1027" s="345" customFormat="1" ht="13.5" spans="1:3">
      <c r="A1027" s="353">
        <v>2160219</v>
      </c>
      <c r="B1027" s="365" t="s">
        <v>872</v>
      </c>
      <c r="C1027" s="355">
        <v>82</v>
      </c>
    </row>
    <row r="1028" s="345" customFormat="1" ht="13.5" spans="1:3">
      <c r="A1028" s="353">
        <v>2160250</v>
      </c>
      <c r="B1028" s="365" t="s">
        <v>113</v>
      </c>
      <c r="C1028" s="355">
        <v>193</v>
      </c>
    </row>
    <row r="1029" s="345" customFormat="1" ht="13.5" spans="1:3">
      <c r="A1029" s="353">
        <v>2160299</v>
      </c>
      <c r="B1029" s="365" t="s">
        <v>873</v>
      </c>
      <c r="C1029" s="355">
        <v>36</v>
      </c>
    </row>
    <row r="1030" s="345" customFormat="1" ht="13.5" spans="1:3">
      <c r="A1030" s="353">
        <v>21606</v>
      </c>
      <c r="B1030" s="365" t="s">
        <v>874</v>
      </c>
      <c r="C1030" s="355">
        <f>SUM(C1031:C1035)</f>
        <v>0</v>
      </c>
    </row>
    <row r="1031" s="345" customFormat="1" ht="13.5" spans="1:3">
      <c r="A1031" s="353">
        <v>2160601</v>
      </c>
      <c r="B1031" s="365" t="s">
        <v>104</v>
      </c>
      <c r="C1031" s="355"/>
    </row>
    <row r="1032" s="345" customFormat="1" ht="13.5" spans="1:3">
      <c r="A1032" s="353">
        <v>2160602</v>
      </c>
      <c r="B1032" s="365" t="s">
        <v>105</v>
      </c>
      <c r="C1032" s="355"/>
    </row>
    <row r="1033" s="345" customFormat="1" ht="13.5" spans="1:3">
      <c r="A1033" s="353">
        <v>2160603</v>
      </c>
      <c r="B1033" s="365" t="s">
        <v>106</v>
      </c>
      <c r="C1033" s="355"/>
    </row>
    <row r="1034" s="345" customFormat="1" ht="13.5" spans="1:3">
      <c r="A1034" s="353">
        <v>2160607</v>
      </c>
      <c r="B1034" s="365" t="s">
        <v>875</v>
      </c>
      <c r="C1034" s="355"/>
    </row>
    <row r="1035" s="345" customFormat="1" ht="13.5" spans="1:3">
      <c r="A1035" s="353">
        <v>2160699</v>
      </c>
      <c r="B1035" s="365" t="s">
        <v>876</v>
      </c>
      <c r="C1035" s="355"/>
    </row>
    <row r="1036" s="345" customFormat="1" ht="13.5" spans="1:3">
      <c r="A1036" s="353">
        <v>21699</v>
      </c>
      <c r="B1036" s="365" t="s">
        <v>877</v>
      </c>
      <c r="C1036" s="355">
        <f>SUM(C1037:C1038)</f>
        <v>198</v>
      </c>
    </row>
    <row r="1037" s="345" customFormat="1" ht="13.5" spans="1:3">
      <c r="A1037" s="353">
        <v>2169901</v>
      </c>
      <c r="B1037" s="365" t="s">
        <v>878</v>
      </c>
      <c r="C1037" s="355"/>
    </row>
    <row r="1038" s="345" customFormat="1" ht="13.5" spans="1:3">
      <c r="A1038" s="353">
        <v>2169999</v>
      </c>
      <c r="B1038" s="365" t="s">
        <v>879</v>
      </c>
      <c r="C1038" s="355">
        <v>198</v>
      </c>
    </row>
    <row r="1039" s="345" customFormat="1" ht="13.5" spans="1:3">
      <c r="A1039" s="353">
        <v>217</v>
      </c>
      <c r="B1039" s="365" t="s">
        <v>880</v>
      </c>
      <c r="C1039" s="355"/>
    </row>
    <row r="1040" s="345" customFormat="1" ht="13.5" spans="1:3">
      <c r="A1040" s="353">
        <v>21701</v>
      </c>
      <c r="B1040" s="365" t="s">
        <v>881</v>
      </c>
      <c r="C1040" s="355"/>
    </row>
    <row r="1041" s="345" customFormat="1" ht="13.5" spans="1:3">
      <c r="A1041" s="353">
        <v>2170101</v>
      </c>
      <c r="B1041" s="365" t="s">
        <v>104</v>
      </c>
      <c r="C1041" s="355"/>
    </row>
    <row r="1042" s="345" customFormat="1" ht="13.5" spans="1:3">
      <c r="A1042" s="353">
        <v>2170102</v>
      </c>
      <c r="B1042" s="365" t="s">
        <v>105</v>
      </c>
      <c r="C1042" s="355"/>
    </row>
    <row r="1043" s="345" customFormat="1" ht="13.5" spans="1:3">
      <c r="A1043" s="353">
        <v>2170103</v>
      </c>
      <c r="B1043" s="365" t="s">
        <v>106</v>
      </c>
      <c r="C1043" s="355"/>
    </row>
    <row r="1044" s="345" customFormat="1" ht="13.5" spans="1:3">
      <c r="A1044" s="353">
        <v>2170104</v>
      </c>
      <c r="B1044" s="365" t="s">
        <v>882</v>
      </c>
      <c r="C1044" s="355"/>
    </row>
    <row r="1045" s="345" customFormat="1" ht="13.5" spans="1:3">
      <c r="A1045" s="353">
        <v>2170150</v>
      </c>
      <c r="B1045" s="365" t="s">
        <v>113</v>
      </c>
      <c r="C1045" s="355"/>
    </row>
    <row r="1046" s="345" customFormat="1" ht="13.5" spans="1:3">
      <c r="A1046" s="353">
        <v>2170199</v>
      </c>
      <c r="B1046" s="365" t="s">
        <v>883</v>
      </c>
      <c r="C1046" s="355"/>
    </row>
    <row r="1047" s="345" customFormat="1" ht="13.5" spans="1:3">
      <c r="A1047" s="353">
        <v>21702</v>
      </c>
      <c r="B1047" s="365" t="s">
        <v>884</v>
      </c>
      <c r="C1047" s="355"/>
    </row>
    <row r="1048" s="345" customFormat="1" ht="13.5" spans="1:3">
      <c r="A1048" s="353">
        <v>2170201</v>
      </c>
      <c r="B1048" s="365" t="s">
        <v>885</v>
      </c>
      <c r="C1048" s="355"/>
    </row>
    <row r="1049" s="345" customFormat="1" ht="13.5" spans="1:3">
      <c r="A1049" s="353">
        <v>2170202</v>
      </c>
      <c r="B1049" s="365" t="s">
        <v>886</v>
      </c>
      <c r="C1049" s="355"/>
    </row>
    <row r="1050" s="345" customFormat="1" ht="13.5" spans="1:3">
      <c r="A1050" s="353">
        <v>2170203</v>
      </c>
      <c r="B1050" s="365" t="s">
        <v>887</v>
      </c>
      <c r="C1050" s="355"/>
    </row>
    <row r="1051" s="345" customFormat="1" ht="13.5" spans="1:3">
      <c r="A1051" s="353">
        <v>2170204</v>
      </c>
      <c r="B1051" s="365" t="s">
        <v>888</v>
      </c>
      <c r="C1051" s="355"/>
    </row>
    <row r="1052" s="345" customFormat="1" ht="13.5" spans="1:3">
      <c r="A1052" s="353">
        <v>2170205</v>
      </c>
      <c r="B1052" s="365" t="s">
        <v>889</v>
      </c>
      <c r="C1052" s="355"/>
    </row>
    <row r="1053" s="345" customFormat="1" ht="13.5" spans="1:3">
      <c r="A1053" s="353">
        <v>2170206</v>
      </c>
      <c r="B1053" s="365" t="s">
        <v>890</v>
      </c>
      <c r="C1053" s="355"/>
    </row>
    <row r="1054" s="345" customFormat="1" ht="13.5" spans="1:3">
      <c r="A1054" s="353">
        <v>2170207</v>
      </c>
      <c r="B1054" s="365" t="s">
        <v>891</v>
      </c>
      <c r="C1054" s="355"/>
    </row>
    <row r="1055" s="345" customFormat="1" ht="13.5" spans="1:3">
      <c r="A1055" s="353">
        <v>2170208</v>
      </c>
      <c r="B1055" s="365" t="s">
        <v>892</v>
      </c>
      <c r="C1055" s="355"/>
    </row>
    <row r="1056" s="345" customFormat="1" ht="13.5" spans="1:3">
      <c r="A1056" s="353">
        <v>2170299</v>
      </c>
      <c r="B1056" s="365" t="s">
        <v>893</v>
      </c>
      <c r="C1056" s="355"/>
    </row>
    <row r="1057" s="345" customFormat="1" ht="13.5" spans="1:3">
      <c r="A1057" s="353">
        <v>21703</v>
      </c>
      <c r="B1057" s="365" t="s">
        <v>894</v>
      </c>
      <c r="C1057" s="355"/>
    </row>
    <row r="1058" s="345" customFormat="1" ht="13.5" spans="1:3">
      <c r="A1058" s="353">
        <v>2170301</v>
      </c>
      <c r="B1058" s="365" t="s">
        <v>895</v>
      </c>
      <c r="C1058" s="355"/>
    </row>
    <row r="1059" s="345" customFormat="1" ht="13.5" spans="1:3">
      <c r="A1059" s="353">
        <v>2170302</v>
      </c>
      <c r="B1059" s="366" t="s">
        <v>896</v>
      </c>
      <c r="C1059" s="355"/>
    </row>
    <row r="1060" s="345" customFormat="1" ht="13.5" spans="1:3">
      <c r="A1060" s="353">
        <v>2170303</v>
      </c>
      <c r="B1060" s="365" t="s">
        <v>897</v>
      </c>
      <c r="C1060" s="355"/>
    </row>
    <row r="1061" s="345" customFormat="1" ht="13.5" spans="1:3">
      <c r="A1061" s="353">
        <v>2170304</v>
      </c>
      <c r="B1061" s="365" t="s">
        <v>898</v>
      </c>
      <c r="C1061" s="355"/>
    </row>
    <row r="1062" s="345" customFormat="1" ht="13.5" spans="1:3">
      <c r="A1062" s="353">
        <v>2170399</v>
      </c>
      <c r="B1062" s="365" t="s">
        <v>899</v>
      </c>
      <c r="C1062" s="355"/>
    </row>
    <row r="1063" s="345" customFormat="1" ht="13.5" spans="1:3">
      <c r="A1063" s="353">
        <v>21704</v>
      </c>
      <c r="B1063" s="365" t="s">
        <v>900</v>
      </c>
      <c r="C1063" s="355"/>
    </row>
    <row r="1064" s="345" customFormat="1" ht="13.5" spans="1:3">
      <c r="A1064" s="353">
        <v>2170401</v>
      </c>
      <c r="B1064" s="365" t="s">
        <v>901</v>
      </c>
      <c r="C1064" s="355"/>
    </row>
    <row r="1065" s="345" customFormat="1" ht="13.5" spans="1:3">
      <c r="A1065" s="353">
        <v>2170499</v>
      </c>
      <c r="B1065" s="365" t="s">
        <v>902</v>
      </c>
      <c r="C1065" s="355"/>
    </row>
    <row r="1066" s="345" customFormat="1" ht="13.5" spans="1:3">
      <c r="A1066" s="353">
        <v>21799</v>
      </c>
      <c r="B1066" s="365" t="s">
        <v>903</v>
      </c>
      <c r="C1066" s="355"/>
    </row>
    <row r="1067" s="345" customFormat="1" ht="13.5" spans="1:3">
      <c r="A1067" s="353">
        <v>2179902</v>
      </c>
      <c r="B1067" s="365" t="s">
        <v>904</v>
      </c>
      <c r="C1067" s="355"/>
    </row>
    <row r="1068" s="345" customFormat="1" ht="13.5" spans="1:3">
      <c r="A1068" s="353">
        <v>2179999</v>
      </c>
      <c r="B1068" s="365" t="s">
        <v>905</v>
      </c>
      <c r="C1068" s="355"/>
    </row>
    <row r="1069" s="345" customFormat="1" ht="13.5" spans="1:3">
      <c r="A1069" s="353">
        <v>219</v>
      </c>
      <c r="B1069" s="365" t="s">
        <v>906</v>
      </c>
      <c r="C1069" s="355">
        <f>SUM(C1070,C1071,C1072,C1073,C1074,C1075,C1076,C1077,C1078)</f>
        <v>0</v>
      </c>
    </row>
    <row r="1070" s="345" customFormat="1" ht="13.5" spans="1:3">
      <c r="A1070" s="353">
        <v>21901</v>
      </c>
      <c r="B1070" s="365" t="s">
        <v>907</v>
      </c>
      <c r="C1070" s="355"/>
    </row>
    <row r="1071" s="345" customFormat="1" ht="13.5" spans="1:3">
      <c r="A1071" s="353">
        <v>21902</v>
      </c>
      <c r="B1071" s="365" t="s">
        <v>908</v>
      </c>
      <c r="C1071" s="355"/>
    </row>
    <row r="1072" s="345" customFormat="1" ht="13.5" spans="1:3">
      <c r="A1072" s="353">
        <v>21903</v>
      </c>
      <c r="B1072" s="365" t="s">
        <v>909</v>
      </c>
      <c r="C1072" s="355"/>
    </row>
    <row r="1073" s="345" customFormat="1" ht="13.5" spans="1:3">
      <c r="A1073" s="353">
        <v>21904</v>
      </c>
      <c r="B1073" s="365" t="s">
        <v>910</v>
      </c>
      <c r="C1073" s="355"/>
    </row>
    <row r="1074" s="345" customFormat="1" ht="13.5" spans="1:3">
      <c r="A1074" s="353">
        <v>21905</v>
      </c>
      <c r="B1074" s="365" t="s">
        <v>911</v>
      </c>
      <c r="C1074" s="355"/>
    </row>
    <row r="1075" s="345" customFormat="1" ht="13.5" spans="1:3">
      <c r="A1075" s="353">
        <v>21906</v>
      </c>
      <c r="B1075" s="365" t="s">
        <v>687</v>
      </c>
      <c r="C1075" s="355"/>
    </row>
    <row r="1076" s="345" customFormat="1" ht="13.5" spans="1:3">
      <c r="A1076" s="353">
        <v>21907</v>
      </c>
      <c r="B1076" s="365" t="s">
        <v>912</v>
      </c>
      <c r="C1076" s="355"/>
    </row>
    <row r="1077" s="345" customFormat="1" ht="13.5" spans="1:3">
      <c r="A1077" s="353">
        <v>21908</v>
      </c>
      <c r="B1077" s="365" t="s">
        <v>913</v>
      </c>
      <c r="C1077" s="355"/>
    </row>
    <row r="1078" s="345" customFormat="1" ht="13.5" spans="1:3">
      <c r="A1078" s="353">
        <v>21999</v>
      </c>
      <c r="B1078" s="365" t="s">
        <v>914</v>
      </c>
      <c r="C1078" s="355"/>
    </row>
    <row r="1079" s="345" customFormat="1" ht="13.5" spans="1:3">
      <c r="A1079" s="353">
        <v>220</v>
      </c>
      <c r="B1079" s="365" t="s">
        <v>915</v>
      </c>
      <c r="C1079" s="355">
        <f>SUM(C1080,C1107,C1122)</f>
        <v>1566</v>
      </c>
    </row>
    <row r="1080" s="345" customFormat="1" ht="13.5" spans="1:3">
      <c r="A1080" s="353">
        <v>22001</v>
      </c>
      <c r="B1080" s="365" t="s">
        <v>916</v>
      </c>
      <c r="C1080" s="355">
        <f>SUM(C1081:C1106)</f>
        <v>1536</v>
      </c>
    </row>
    <row r="1081" s="345" customFormat="1" ht="13.5" spans="1:3">
      <c r="A1081" s="353">
        <v>2200101</v>
      </c>
      <c r="B1081" s="365" t="s">
        <v>104</v>
      </c>
      <c r="C1081" s="355">
        <v>258</v>
      </c>
    </row>
    <row r="1082" s="345" customFormat="1" ht="13.5" spans="1:3">
      <c r="A1082" s="353">
        <v>2200102</v>
      </c>
      <c r="B1082" s="365" t="s">
        <v>105</v>
      </c>
      <c r="C1082" s="355">
        <v>323</v>
      </c>
    </row>
    <row r="1083" s="345" customFormat="1" ht="13.5" spans="1:3">
      <c r="A1083" s="353">
        <v>2200103</v>
      </c>
      <c r="B1083" s="365" t="s">
        <v>106</v>
      </c>
      <c r="C1083" s="355"/>
    </row>
    <row r="1084" s="345" customFormat="1" ht="13.5" spans="1:3">
      <c r="A1084" s="353">
        <v>2200104</v>
      </c>
      <c r="B1084" s="365" t="s">
        <v>917</v>
      </c>
      <c r="C1084" s="355">
        <v>148</v>
      </c>
    </row>
    <row r="1085" s="345" customFormat="1" ht="13.5" spans="1:3">
      <c r="A1085" s="353">
        <v>2200106</v>
      </c>
      <c r="B1085" s="365" t="s">
        <v>918</v>
      </c>
      <c r="C1085" s="355">
        <v>98</v>
      </c>
    </row>
    <row r="1086" s="345" customFormat="1" ht="13.5" spans="1:3">
      <c r="A1086" s="353">
        <v>2200107</v>
      </c>
      <c r="B1086" s="365" t="s">
        <v>919</v>
      </c>
      <c r="C1086" s="355"/>
    </row>
    <row r="1087" s="345" customFormat="1" ht="13.5" spans="1:3">
      <c r="A1087" s="353">
        <v>2200108</v>
      </c>
      <c r="B1087" s="365" t="s">
        <v>920</v>
      </c>
      <c r="C1087" s="355"/>
    </row>
    <row r="1088" s="345" customFormat="1" ht="13.5" spans="1:3">
      <c r="A1088" s="353">
        <v>2200109</v>
      </c>
      <c r="B1088" s="365" t="s">
        <v>921</v>
      </c>
      <c r="C1088" s="355">
        <v>314</v>
      </c>
    </row>
    <row r="1089" s="345" customFormat="1" ht="13.5" spans="1:3">
      <c r="A1089" s="353">
        <v>2200112</v>
      </c>
      <c r="B1089" s="365" t="s">
        <v>922</v>
      </c>
      <c r="C1089" s="355"/>
    </row>
    <row r="1090" s="345" customFormat="1" ht="13.5" spans="1:3">
      <c r="A1090" s="353">
        <v>2200113</v>
      </c>
      <c r="B1090" s="365" t="s">
        <v>923</v>
      </c>
      <c r="C1090" s="355"/>
    </row>
    <row r="1091" s="345" customFormat="1" ht="13.5" spans="1:3">
      <c r="A1091" s="353">
        <v>2200114</v>
      </c>
      <c r="B1091" s="365" t="s">
        <v>924</v>
      </c>
      <c r="C1091" s="355">
        <v>125</v>
      </c>
    </row>
    <row r="1092" s="345" customFormat="1" ht="13.5" spans="1:3">
      <c r="A1092" s="353">
        <v>2200115</v>
      </c>
      <c r="B1092" s="365" t="s">
        <v>925</v>
      </c>
      <c r="C1092" s="355"/>
    </row>
    <row r="1093" s="345" customFormat="1" ht="13.5" spans="1:3">
      <c r="A1093" s="353">
        <v>2200116</v>
      </c>
      <c r="B1093" s="365" t="s">
        <v>926</v>
      </c>
      <c r="C1093" s="355"/>
    </row>
    <row r="1094" s="345" customFormat="1" ht="13.5" spans="1:3">
      <c r="A1094" s="353">
        <v>2200119</v>
      </c>
      <c r="B1094" s="365" t="s">
        <v>927</v>
      </c>
      <c r="C1094" s="355"/>
    </row>
    <row r="1095" s="345" customFormat="1" ht="13.5" spans="1:3">
      <c r="A1095" s="353">
        <v>2200120</v>
      </c>
      <c r="B1095" s="365" t="s">
        <v>928</v>
      </c>
      <c r="C1095" s="355"/>
    </row>
    <row r="1096" s="345" customFormat="1" ht="13.5" spans="1:3">
      <c r="A1096" s="353">
        <v>2200121</v>
      </c>
      <c r="B1096" s="365" t="s">
        <v>929</v>
      </c>
      <c r="C1096" s="355"/>
    </row>
    <row r="1097" s="345" customFormat="1" ht="13.5" spans="1:3">
      <c r="A1097" s="353">
        <v>2200122</v>
      </c>
      <c r="B1097" s="365" t="s">
        <v>930</v>
      </c>
      <c r="C1097" s="355"/>
    </row>
    <row r="1098" s="345" customFormat="1" ht="13.5" spans="1:3">
      <c r="A1098" s="353">
        <v>2200123</v>
      </c>
      <c r="B1098" s="365" t="s">
        <v>931</v>
      </c>
      <c r="C1098" s="355"/>
    </row>
    <row r="1099" s="345" customFormat="1" ht="13.5" spans="1:3">
      <c r="A1099" s="353">
        <v>2200124</v>
      </c>
      <c r="B1099" s="365" t="s">
        <v>932</v>
      </c>
      <c r="C1099" s="355"/>
    </row>
    <row r="1100" s="345" customFormat="1" ht="13.5" spans="1:3">
      <c r="A1100" s="353">
        <v>2200125</v>
      </c>
      <c r="B1100" s="365" t="s">
        <v>933</v>
      </c>
      <c r="C1100" s="355"/>
    </row>
    <row r="1101" s="345" customFormat="1" ht="13.5" spans="1:3">
      <c r="A1101" s="353">
        <v>2200126</v>
      </c>
      <c r="B1101" s="365" t="s">
        <v>934</v>
      </c>
      <c r="C1101" s="355"/>
    </row>
    <row r="1102" s="345" customFormat="1" ht="13.5" spans="1:3">
      <c r="A1102" s="353">
        <v>2200127</v>
      </c>
      <c r="B1102" s="365" t="s">
        <v>935</v>
      </c>
      <c r="C1102" s="355"/>
    </row>
    <row r="1103" s="345" customFormat="1" ht="13.5" spans="1:3">
      <c r="A1103" s="353">
        <v>2200128</v>
      </c>
      <c r="B1103" s="365" t="s">
        <v>936</v>
      </c>
      <c r="C1103" s="355"/>
    </row>
    <row r="1104" s="345" customFormat="1" ht="13.5" spans="1:3">
      <c r="A1104" s="353">
        <v>2200129</v>
      </c>
      <c r="B1104" s="365" t="s">
        <v>937</v>
      </c>
      <c r="C1104" s="355"/>
    </row>
    <row r="1105" s="345" customFormat="1" ht="13.5" spans="1:3">
      <c r="A1105" s="353">
        <v>2200150</v>
      </c>
      <c r="B1105" s="365" t="s">
        <v>113</v>
      </c>
      <c r="C1105" s="355"/>
    </row>
    <row r="1106" s="345" customFormat="1" ht="13.5" spans="1:3">
      <c r="A1106" s="353">
        <v>2200199</v>
      </c>
      <c r="B1106" s="365" t="s">
        <v>938</v>
      </c>
      <c r="C1106" s="355">
        <v>270</v>
      </c>
    </row>
    <row r="1107" s="345" customFormat="1" ht="13.5" spans="1:3">
      <c r="A1107" s="353">
        <v>22005</v>
      </c>
      <c r="B1107" s="365" t="s">
        <v>939</v>
      </c>
      <c r="C1107" s="355">
        <f>SUM(C1108:C1121)</f>
        <v>30</v>
      </c>
    </row>
    <row r="1108" s="345" customFormat="1" ht="13.5" spans="1:3">
      <c r="A1108" s="353">
        <v>2200501</v>
      </c>
      <c r="B1108" s="365" t="s">
        <v>104</v>
      </c>
      <c r="C1108" s="355">
        <v>30</v>
      </c>
    </row>
    <row r="1109" s="345" customFormat="1" ht="13.5" spans="1:3">
      <c r="A1109" s="353">
        <v>2200502</v>
      </c>
      <c r="B1109" s="365" t="s">
        <v>105</v>
      </c>
      <c r="C1109" s="355"/>
    </row>
    <row r="1110" s="345" customFormat="1" ht="13.5" spans="1:3">
      <c r="A1110" s="353">
        <v>2200503</v>
      </c>
      <c r="B1110" s="365" t="s">
        <v>106</v>
      </c>
      <c r="C1110" s="355"/>
    </row>
    <row r="1111" s="345" customFormat="1" ht="13.5" spans="1:3">
      <c r="A1111" s="353">
        <v>2200504</v>
      </c>
      <c r="B1111" s="365" t="s">
        <v>940</v>
      </c>
      <c r="C1111" s="355"/>
    </row>
    <row r="1112" s="345" customFormat="1" ht="13.5" spans="1:3">
      <c r="A1112" s="353">
        <v>2200506</v>
      </c>
      <c r="B1112" s="365" t="s">
        <v>941</v>
      </c>
      <c r="C1112" s="355"/>
    </row>
    <row r="1113" s="345" customFormat="1" ht="13.5" spans="1:3">
      <c r="A1113" s="353">
        <v>2200507</v>
      </c>
      <c r="B1113" s="365" t="s">
        <v>942</v>
      </c>
      <c r="C1113" s="355"/>
    </row>
    <row r="1114" s="345" customFormat="1" ht="13.5" spans="1:3">
      <c r="A1114" s="353">
        <v>2200508</v>
      </c>
      <c r="B1114" s="365" t="s">
        <v>943</v>
      </c>
      <c r="C1114" s="355"/>
    </row>
    <row r="1115" s="345" customFormat="1" ht="13.5" spans="1:3">
      <c r="A1115" s="353">
        <v>2200509</v>
      </c>
      <c r="B1115" s="365" t="s">
        <v>944</v>
      </c>
      <c r="C1115" s="355"/>
    </row>
    <row r="1116" s="345" customFormat="1" ht="13.5" spans="1:3">
      <c r="A1116" s="353">
        <v>2200510</v>
      </c>
      <c r="B1116" s="365" t="s">
        <v>945</v>
      </c>
      <c r="C1116" s="355"/>
    </row>
    <row r="1117" s="345" customFormat="1" ht="13.5" spans="1:3">
      <c r="A1117" s="353">
        <v>2200511</v>
      </c>
      <c r="B1117" s="365" t="s">
        <v>946</v>
      </c>
      <c r="C1117" s="355"/>
    </row>
    <row r="1118" s="345" customFormat="1" ht="13.5" spans="1:3">
      <c r="A1118" s="353">
        <v>2200512</v>
      </c>
      <c r="B1118" s="365" t="s">
        <v>947</v>
      </c>
      <c r="C1118" s="355"/>
    </row>
    <row r="1119" s="345" customFormat="1" ht="13.5" spans="1:3">
      <c r="A1119" s="353">
        <v>2200513</v>
      </c>
      <c r="B1119" s="365" t="s">
        <v>948</v>
      </c>
      <c r="C1119" s="355"/>
    </row>
    <row r="1120" s="345" customFormat="1" ht="13.5" spans="1:3">
      <c r="A1120" s="353">
        <v>2200514</v>
      </c>
      <c r="B1120" s="365" t="s">
        <v>949</v>
      </c>
      <c r="C1120" s="355"/>
    </row>
    <row r="1121" s="345" customFormat="1" ht="13.5" spans="1:3">
      <c r="A1121" s="353">
        <v>2200599</v>
      </c>
      <c r="B1121" s="365" t="s">
        <v>950</v>
      </c>
      <c r="C1121" s="355"/>
    </row>
    <row r="1122" s="345" customFormat="1" ht="13.5" spans="1:3">
      <c r="A1122" s="353">
        <v>22099</v>
      </c>
      <c r="B1122" s="365" t="s">
        <v>951</v>
      </c>
      <c r="C1122" s="355"/>
    </row>
    <row r="1123" s="345" customFormat="1" ht="13.5" spans="1:3">
      <c r="A1123" s="353">
        <v>221</v>
      </c>
      <c r="B1123" s="365" t="s">
        <v>952</v>
      </c>
      <c r="C1123" s="355">
        <f>SUM(C1124,C1135,C1139)</f>
        <v>5235</v>
      </c>
    </row>
    <row r="1124" s="345" customFormat="1" ht="13.5" spans="1:3">
      <c r="A1124" s="353">
        <v>22101</v>
      </c>
      <c r="B1124" s="365" t="s">
        <v>953</v>
      </c>
      <c r="C1124" s="355">
        <f>SUM(C1125:C1134)</f>
        <v>3907</v>
      </c>
    </row>
    <row r="1125" s="345" customFormat="1" ht="13.5" spans="1:3">
      <c r="A1125" s="353">
        <v>2210101</v>
      </c>
      <c r="B1125" s="365" t="s">
        <v>954</v>
      </c>
      <c r="C1125" s="355">
        <v>50</v>
      </c>
    </row>
    <row r="1126" s="345" customFormat="1" ht="13.5" spans="1:3">
      <c r="A1126" s="353">
        <v>2210102</v>
      </c>
      <c r="B1126" s="365" t="s">
        <v>955</v>
      </c>
      <c r="C1126" s="355"/>
    </row>
    <row r="1127" s="345" customFormat="1" ht="13.5" spans="1:3">
      <c r="A1127" s="353">
        <v>2210103</v>
      </c>
      <c r="B1127" s="365" t="s">
        <v>956</v>
      </c>
      <c r="C1127" s="355">
        <v>857</v>
      </c>
    </row>
    <row r="1128" s="345" customFormat="1" ht="13.5" spans="1:3">
      <c r="A1128" s="353">
        <v>2210104</v>
      </c>
      <c r="B1128" s="365" t="s">
        <v>957</v>
      </c>
      <c r="C1128" s="355"/>
    </row>
    <row r="1129" s="345" customFormat="1" ht="13.5" spans="1:3">
      <c r="A1129" s="353">
        <v>2210105</v>
      </c>
      <c r="B1129" s="365" t="s">
        <v>958</v>
      </c>
      <c r="C1129" s="355"/>
    </row>
    <row r="1130" s="345" customFormat="1" ht="13.5" spans="1:3">
      <c r="A1130" s="353">
        <v>2210106</v>
      </c>
      <c r="B1130" s="365" t="s">
        <v>959</v>
      </c>
      <c r="C1130" s="355">
        <v>15</v>
      </c>
    </row>
    <row r="1131" s="345" customFormat="1" ht="13.5" spans="1:3">
      <c r="A1131" s="353">
        <v>2210107</v>
      </c>
      <c r="B1131" s="365" t="s">
        <v>960</v>
      </c>
      <c r="C1131" s="355">
        <v>76</v>
      </c>
    </row>
    <row r="1132" s="345" customFormat="1" ht="13.5" spans="1:3">
      <c r="A1132" s="353">
        <v>2210108</v>
      </c>
      <c r="B1132" s="365" t="s">
        <v>961</v>
      </c>
      <c r="C1132" s="355">
        <v>1538</v>
      </c>
    </row>
    <row r="1133" s="345" customFormat="1" ht="13.5" spans="1:3">
      <c r="A1133" s="353">
        <v>2210109</v>
      </c>
      <c r="B1133" s="365" t="s">
        <v>962</v>
      </c>
      <c r="C1133" s="355">
        <v>15</v>
      </c>
    </row>
    <row r="1134" s="345" customFormat="1" ht="13.5" spans="1:3">
      <c r="A1134" s="353">
        <v>2210199</v>
      </c>
      <c r="B1134" s="365" t="s">
        <v>963</v>
      </c>
      <c r="C1134" s="355">
        <v>1356</v>
      </c>
    </row>
    <row r="1135" s="345" customFormat="1" ht="13.5" spans="1:3">
      <c r="A1135" s="353">
        <v>22102</v>
      </c>
      <c r="B1135" s="365" t="s">
        <v>964</v>
      </c>
      <c r="C1135" s="355">
        <f>SUM(C1136:C1138)</f>
        <v>0</v>
      </c>
    </row>
    <row r="1136" s="345" customFormat="1" ht="13.5" spans="1:3">
      <c r="A1136" s="353">
        <v>2210201</v>
      </c>
      <c r="B1136" s="365" t="s">
        <v>965</v>
      </c>
      <c r="C1136" s="355"/>
    </row>
    <row r="1137" s="345" customFormat="1" ht="13.5" spans="1:3">
      <c r="A1137" s="353">
        <v>2210202</v>
      </c>
      <c r="B1137" s="365" t="s">
        <v>966</v>
      </c>
      <c r="C1137" s="355"/>
    </row>
    <row r="1138" s="345" customFormat="1" ht="13.5" spans="1:3">
      <c r="A1138" s="353">
        <v>2210203</v>
      </c>
      <c r="B1138" s="365" t="s">
        <v>967</v>
      </c>
      <c r="C1138" s="355"/>
    </row>
    <row r="1139" s="345" customFormat="1" ht="13.5" spans="1:3">
      <c r="A1139" s="353">
        <v>22103</v>
      </c>
      <c r="B1139" s="365" t="s">
        <v>968</v>
      </c>
      <c r="C1139" s="355">
        <f>SUM(C1140:C1142)</f>
        <v>1328</v>
      </c>
    </row>
    <row r="1140" s="345" customFormat="1" ht="13.5" spans="1:3">
      <c r="A1140" s="353">
        <v>2210301</v>
      </c>
      <c r="B1140" s="365" t="s">
        <v>969</v>
      </c>
      <c r="C1140" s="355">
        <v>70</v>
      </c>
    </row>
    <row r="1141" s="345" customFormat="1" ht="13.5" spans="1:3">
      <c r="A1141" s="353">
        <v>2210302</v>
      </c>
      <c r="B1141" s="365" t="s">
        <v>970</v>
      </c>
      <c r="C1141" s="355"/>
    </row>
    <row r="1142" s="345" customFormat="1" ht="13.5" spans="1:3">
      <c r="A1142" s="353">
        <v>2210399</v>
      </c>
      <c r="B1142" s="365" t="s">
        <v>971</v>
      </c>
      <c r="C1142" s="355">
        <v>1258</v>
      </c>
    </row>
    <row r="1143" s="345" customFormat="1" ht="13.5" spans="1:3">
      <c r="A1143" s="353">
        <v>222</v>
      </c>
      <c r="B1143" s="365" t="s">
        <v>972</v>
      </c>
      <c r="C1143" s="355">
        <f>SUM(C1144,C1162,C1168,C1174)</f>
        <v>900</v>
      </c>
    </row>
    <row r="1144" s="345" customFormat="1" ht="13.5" spans="1:3">
      <c r="A1144" s="353">
        <v>22201</v>
      </c>
      <c r="B1144" s="365" t="s">
        <v>973</v>
      </c>
      <c r="C1144" s="355">
        <f>SUM(C1145:C1161)</f>
        <v>900</v>
      </c>
    </row>
    <row r="1145" s="345" customFormat="1" ht="13.5" spans="1:3">
      <c r="A1145" s="353">
        <v>2220101</v>
      </c>
      <c r="B1145" s="365" t="s">
        <v>104</v>
      </c>
      <c r="C1145" s="355">
        <v>100</v>
      </c>
    </row>
    <row r="1146" s="345" customFormat="1" ht="13.5" spans="1:3">
      <c r="A1146" s="353">
        <v>2220102</v>
      </c>
      <c r="B1146" s="365" t="s">
        <v>105</v>
      </c>
      <c r="C1146" s="355"/>
    </row>
    <row r="1147" s="345" customFormat="1" ht="13.5" spans="1:3">
      <c r="A1147" s="353">
        <v>2220103</v>
      </c>
      <c r="B1147" s="365" t="s">
        <v>106</v>
      </c>
      <c r="C1147" s="355"/>
    </row>
    <row r="1148" s="345" customFormat="1" ht="13.5" spans="1:3">
      <c r="A1148" s="353">
        <v>2220104</v>
      </c>
      <c r="B1148" s="365" t="s">
        <v>974</v>
      </c>
      <c r="C1148" s="355"/>
    </row>
    <row r="1149" s="345" customFormat="1" ht="13.5" spans="1:3">
      <c r="A1149" s="353">
        <v>2220105</v>
      </c>
      <c r="B1149" s="365" t="s">
        <v>975</v>
      </c>
      <c r="C1149" s="355"/>
    </row>
    <row r="1150" s="345" customFormat="1" ht="13.5" spans="1:3">
      <c r="A1150" s="353">
        <v>2220106</v>
      </c>
      <c r="B1150" s="365" t="s">
        <v>976</v>
      </c>
      <c r="C1150" s="355"/>
    </row>
    <row r="1151" s="345" customFormat="1" ht="13.5" spans="1:3">
      <c r="A1151" s="353">
        <v>2220107</v>
      </c>
      <c r="B1151" s="365" t="s">
        <v>977</v>
      </c>
      <c r="C1151" s="355"/>
    </row>
    <row r="1152" s="345" customFormat="1" ht="13.5" spans="1:3">
      <c r="A1152" s="353">
        <v>2220112</v>
      </c>
      <c r="B1152" s="365" t="s">
        <v>978</v>
      </c>
      <c r="C1152" s="355"/>
    </row>
    <row r="1153" s="345" customFormat="1" ht="13.5" spans="1:3">
      <c r="A1153" s="353">
        <v>2220113</v>
      </c>
      <c r="B1153" s="365" t="s">
        <v>979</v>
      </c>
      <c r="C1153" s="355"/>
    </row>
    <row r="1154" s="345" customFormat="1" ht="13.5" spans="1:3">
      <c r="A1154" s="353">
        <v>2220114</v>
      </c>
      <c r="B1154" s="365" t="s">
        <v>980</v>
      </c>
      <c r="C1154" s="355"/>
    </row>
    <row r="1155" s="345" customFormat="1" ht="13.5" spans="1:3">
      <c r="A1155" s="353">
        <v>2220115</v>
      </c>
      <c r="B1155" s="365" t="s">
        <v>981</v>
      </c>
      <c r="C1155" s="355"/>
    </row>
    <row r="1156" s="345" customFormat="1" ht="13.5" spans="1:3">
      <c r="A1156" s="353">
        <v>2220118</v>
      </c>
      <c r="B1156" s="365" t="s">
        <v>982</v>
      </c>
      <c r="C1156" s="355"/>
    </row>
    <row r="1157" s="345" customFormat="1" ht="13.5" spans="1:3">
      <c r="A1157" s="353">
        <v>2220119</v>
      </c>
      <c r="B1157" s="365" t="s">
        <v>983</v>
      </c>
      <c r="C1157" s="355"/>
    </row>
    <row r="1158" s="345" customFormat="1" ht="13.5" spans="1:3">
      <c r="A1158" s="353">
        <v>2220120</v>
      </c>
      <c r="B1158" s="365" t="s">
        <v>984</v>
      </c>
      <c r="C1158" s="355"/>
    </row>
    <row r="1159" s="345" customFormat="1" ht="13.5" spans="1:3">
      <c r="A1159" s="353">
        <v>2220121</v>
      </c>
      <c r="B1159" s="365" t="s">
        <v>985</v>
      </c>
      <c r="C1159" s="355"/>
    </row>
    <row r="1160" s="345" customFormat="1" ht="13.5" spans="1:3">
      <c r="A1160" s="353">
        <v>2220150</v>
      </c>
      <c r="B1160" s="365" t="s">
        <v>113</v>
      </c>
      <c r="C1160" s="355"/>
    </row>
    <row r="1161" s="345" customFormat="1" ht="13.5" spans="1:3">
      <c r="A1161" s="353">
        <v>2220199</v>
      </c>
      <c r="B1161" s="365" t="s">
        <v>986</v>
      </c>
      <c r="C1161" s="355">
        <v>800</v>
      </c>
    </row>
    <row r="1162" s="345" customFormat="1" ht="13.5" spans="1:3">
      <c r="A1162" s="353">
        <v>22203</v>
      </c>
      <c r="B1162" s="365" t="s">
        <v>987</v>
      </c>
      <c r="C1162" s="355">
        <f>SUM(C1163:C1167)</f>
        <v>0</v>
      </c>
    </row>
    <row r="1163" s="345" customFormat="1" ht="13.5" spans="1:3">
      <c r="A1163" s="353">
        <v>2220301</v>
      </c>
      <c r="B1163" s="365" t="s">
        <v>988</v>
      </c>
      <c r="C1163" s="355"/>
    </row>
    <row r="1164" s="345" customFormat="1" ht="13.5" spans="1:3">
      <c r="A1164" s="353">
        <v>2220303</v>
      </c>
      <c r="B1164" s="365" t="s">
        <v>989</v>
      </c>
      <c r="C1164" s="355"/>
    </row>
    <row r="1165" s="345" customFormat="1" ht="13.5" spans="1:3">
      <c r="A1165" s="353">
        <v>2220304</v>
      </c>
      <c r="B1165" s="365" t="s">
        <v>990</v>
      </c>
      <c r="C1165" s="355"/>
    </row>
    <row r="1166" s="345" customFormat="1" ht="13.5" spans="1:3">
      <c r="A1166" s="353">
        <v>2220305</v>
      </c>
      <c r="B1166" s="365" t="s">
        <v>991</v>
      </c>
      <c r="C1166" s="355"/>
    </row>
    <row r="1167" s="345" customFormat="1" ht="13.5" spans="1:3">
      <c r="A1167" s="353">
        <v>2220399</v>
      </c>
      <c r="B1167" s="365" t="s">
        <v>992</v>
      </c>
      <c r="C1167" s="355"/>
    </row>
    <row r="1168" s="345" customFormat="1" ht="13.5" spans="1:3">
      <c r="A1168" s="353">
        <v>22204</v>
      </c>
      <c r="B1168" s="365" t="s">
        <v>993</v>
      </c>
      <c r="C1168" s="355">
        <f>SUM(C1169:C1173)</f>
        <v>0</v>
      </c>
    </row>
    <row r="1169" s="345" customFormat="1" ht="13.5" spans="1:3">
      <c r="A1169" s="353">
        <v>2220401</v>
      </c>
      <c r="B1169" s="365" t="s">
        <v>994</v>
      </c>
      <c r="C1169" s="355"/>
    </row>
    <row r="1170" s="345" customFormat="1" ht="13.5" spans="1:3">
      <c r="A1170" s="353">
        <v>2220402</v>
      </c>
      <c r="B1170" s="365" t="s">
        <v>995</v>
      </c>
      <c r="C1170" s="355"/>
    </row>
    <row r="1171" s="345" customFormat="1" ht="13.5" spans="1:3">
      <c r="A1171" s="353">
        <v>2220403</v>
      </c>
      <c r="B1171" s="365" t="s">
        <v>996</v>
      </c>
      <c r="C1171" s="355"/>
    </row>
    <row r="1172" s="345" customFormat="1" ht="13.5" spans="1:3">
      <c r="A1172" s="353">
        <v>2220404</v>
      </c>
      <c r="B1172" s="365" t="s">
        <v>997</v>
      </c>
      <c r="C1172" s="355"/>
    </row>
    <row r="1173" s="345" customFormat="1" ht="13.5" spans="1:3">
      <c r="A1173" s="353">
        <v>2220499</v>
      </c>
      <c r="B1173" s="365" t="s">
        <v>998</v>
      </c>
      <c r="C1173" s="355"/>
    </row>
    <row r="1174" s="345" customFormat="1" ht="13.5" spans="1:3">
      <c r="A1174" s="353">
        <v>22205</v>
      </c>
      <c r="B1174" s="365" t="s">
        <v>999</v>
      </c>
      <c r="C1174" s="355">
        <f>SUM(C1175:C1186)</f>
        <v>0</v>
      </c>
    </row>
    <row r="1175" s="345" customFormat="1" ht="13.5" spans="1:3">
      <c r="A1175" s="353">
        <v>2220501</v>
      </c>
      <c r="B1175" s="365" t="s">
        <v>1000</v>
      </c>
      <c r="C1175" s="355"/>
    </row>
    <row r="1176" s="345" customFormat="1" ht="13.5" spans="1:3">
      <c r="A1176" s="353">
        <v>2220502</v>
      </c>
      <c r="B1176" s="365" t="s">
        <v>1001</v>
      </c>
      <c r="C1176" s="355"/>
    </row>
    <row r="1177" s="345" customFormat="1" ht="13.5" spans="1:3">
      <c r="A1177" s="353">
        <v>2220503</v>
      </c>
      <c r="B1177" s="365" t="s">
        <v>1002</v>
      </c>
      <c r="C1177" s="355"/>
    </row>
    <row r="1178" s="345" customFormat="1" ht="13.5" spans="1:3">
      <c r="A1178" s="353">
        <v>2220504</v>
      </c>
      <c r="B1178" s="365" t="s">
        <v>1003</v>
      </c>
      <c r="C1178" s="355"/>
    </row>
    <row r="1179" s="345" customFormat="1" ht="13.5" spans="1:3">
      <c r="A1179" s="353">
        <v>2220505</v>
      </c>
      <c r="B1179" s="365" t="s">
        <v>1004</v>
      </c>
      <c r="C1179" s="355"/>
    </row>
    <row r="1180" s="345" customFormat="1" ht="13.5" spans="1:3">
      <c r="A1180" s="353">
        <v>2220506</v>
      </c>
      <c r="B1180" s="365" t="s">
        <v>1005</v>
      </c>
      <c r="C1180" s="355"/>
    </row>
    <row r="1181" s="345" customFormat="1" ht="13.5" spans="1:3">
      <c r="A1181" s="353">
        <v>2220507</v>
      </c>
      <c r="B1181" s="365" t="s">
        <v>1006</v>
      </c>
      <c r="C1181" s="355"/>
    </row>
    <row r="1182" s="345" customFormat="1" ht="13.5" spans="1:3">
      <c r="A1182" s="353">
        <v>2220508</v>
      </c>
      <c r="B1182" s="365" t="s">
        <v>1007</v>
      </c>
      <c r="C1182" s="355"/>
    </row>
    <row r="1183" s="345" customFormat="1" ht="13.5" spans="1:3">
      <c r="A1183" s="353">
        <v>2220509</v>
      </c>
      <c r="B1183" s="365" t="s">
        <v>1008</v>
      </c>
      <c r="C1183" s="355"/>
    </row>
    <row r="1184" s="345" customFormat="1" ht="13.5" spans="1:3">
      <c r="A1184" s="353">
        <v>2220510</v>
      </c>
      <c r="B1184" s="365" t="s">
        <v>1009</v>
      </c>
      <c r="C1184" s="355"/>
    </row>
    <row r="1185" s="345" customFormat="1" ht="13.5" spans="1:3">
      <c r="A1185" s="353">
        <v>2220511</v>
      </c>
      <c r="B1185" s="365" t="s">
        <v>1010</v>
      </c>
      <c r="C1185" s="355"/>
    </row>
    <row r="1186" s="345" customFormat="1" ht="13.5" spans="1:3">
      <c r="A1186" s="353">
        <v>2220599</v>
      </c>
      <c r="B1186" s="365" t="s">
        <v>1011</v>
      </c>
      <c r="C1186" s="355"/>
    </row>
    <row r="1187" s="345" customFormat="1" ht="13.5" spans="1:3">
      <c r="A1187" s="353">
        <v>224</v>
      </c>
      <c r="B1187" s="365" t="s">
        <v>1012</v>
      </c>
      <c r="C1187" s="355">
        <f>SUM(C1188,C1199,C1205,C1213,C1226,C1230,C1234)</f>
        <v>3533</v>
      </c>
    </row>
    <row r="1188" s="345" customFormat="1" ht="13.5" spans="1:3">
      <c r="A1188" s="353">
        <v>22401</v>
      </c>
      <c r="B1188" s="365" t="s">
        <v>1013</v>
      </c>
      <c r="C1188" s="355">
        <f>SUM(C1189:C1198)</f>
        <v>1802</v>
      </c>
    </row>
    <row r="1189" s="345" customFormat="1" ht="13.5" spans="1:3">
      <c r="A1189" s="353">
        <v>2240101</v>
      </c>
      <c r="B1189" s="365" t="s">
        <v>104</v>
      </c>
      <c r="C1189" s="355">
        <v>612</v>
      </c>
    </row>
    <row r="1190" s="345" customFormat="1" ht="13.5" spans="1:3">
      <c r="A1190" s="353">
        <v>2240102</v>
      </c>
      <c r="B1190" s="365" t="s">
        <v>105</v>
      </c>
      <c r="C1190" s="355">
        <v>499</v>
      </c>
    </row>
    <row r="1191" s="345" customFormat="1" ht="13.5" spans="1:3">
      <c r="A1191" s="353">
        <v>2240103</v>
      </c>
      <c r="B1191" s="365" t="s">
        <v>106</v>
      </c>
      <c r="C1191" s="355"/>
    </row>
    <row r="1192" s="345" customFormat="1" ht="13.5" spans="1:3">
      <c r="A1192" s="353">
        <v>2240104</v>
      </c>
      <c r="B1192" s="365" t="s">
        <v>1014</v>
      </c>
      <c r="C1192" s="355">
        <v>100</v>
      </c>
    </row>
    <row r="1193" s="345" customFormat="1" ht="13.5" spans="1:3">
      <c r="A1193" s="353">
        <v>2240105</v>
      </c>
      <c r="B1193" s="365" t="s">
        <v>1015</v>
      </c>
      <c r="C1193" s="355"/>
    </row>
    <row r="1194" s="345" customFormat="1" ht="13.5" spans="1:3">
      <c r="A1194" s="353">
        <v>2240106</v>
      </c>
      <c r="B1194" s="365" t="s">
        <v>1016</v>
      </c>
      <c r="C1194" s="355">
        <v>80</v>
      </c>
    </row>
    <row r="1195" s="345" customFormat="1" ht="13.5" spans="1:3">
      <c r="A1195" s="353">
        <v>2240108</v>
      </c>
      <c r="B1195" s="365" t="s">
        <v>1017</v>
      </c>
      <c r="C1195" s="355"/>
    </row>
    <row r="1196" s="345" customFormat="1" ht="13.5" spans="1:3">
      <c r="A1196" s="353">
        <v>2240109</v>
      </c>
      <c r="B1196" s="365" t="s">
        <v>1018</v>
      </c>
      <c r="C1196" s="355">
        <v>89</v>
      </c>
    </row>
    <row r="1197" s="345" customFormat="1" ht="13.5" spans="1:3">
      <c r="A1197" s="353">
        <v>2240150</v>
      </c>
      <c r="B1197" s="365" t="s">
        <v>113</v>
      </c>
      <c r="C1197" s="355"/>
    </row>
    <row r="1198" s="345" customFormat="1" ht="13.5" spans="1:3">
      <c r="A1198" s="353">
        <v>2240199</v>
      </c>
      <c r="B1198" s="365" t="s">
        <v>1019</v>
      </c>
      <c r="C1198" s="355">
        <v>422</v>
      </c>
    </row>
    <row r="1199" s="345" customFormat="1" ht="13.5" spans="1:3">
      <c r="A1199" s="353">
        <v>22402</v>
      </c>
      <c r="B1199" s="365" t="s">
        <v>1020</v>
      </c>
      <c r="C1199" s="355">
        <f>SUM(C1200:C1204)</f>
        <v>639</v>
      </c>
    </row>
    <row r="1200" s="345" customFormat="1" ht="13.5" spans="1:3">
      <c r="A1200" s="353">
        <v>2240201</v>
      </c>
      <c r="B1200" s="365" t="s">
        <v>104</v>
      </c>
      <c r="C1200" s="355">
        <v>385</v>
      </c>
    </row>
    <row r="1201" s="345" customFormat="1" ht="13.5" spans="1:3">
      <c r="A1201" s="353">
        <v>2240202</v>
      </c>
      <c r="B1201" s="365" t="s">
        <v>105</v>
      </c>
      <c r="C1201" s="355">
        <v>123</v>
      </c>
    </row>
    <row r="1202" s="345" customFormat="1" ht="13.5" spans="1:3">
      <c r="A1202" s="353">
        <v>2240203</v>
      </c>
      <c r="B1202" s="365" t="s">
        <v>106</v>
      </c>
      <c r="C1202" s="355"/>
    </row>
    <row r="1203" s="345" customFormat="1" ht="13.5" spans="1:3">
      <c r="A1203" s="353">
        <v>2240204</v>
      </c>
      <c r="B1203" s="365" t="s">
        <v>1021</v>
      </c>
      <c r="C1203" s="355"/>
    </row>
    <row r="1204" s="345" customFormat="1" ht="13.5" spans="1:3">
      <c r="A1204" s="353">
        <v>2240299</v>
      </c>
      <c r="B1204" s="365" t="s">
        <v>1022</v>
      </c>
      <c r="C1204" s="355">
        <v>131</v>
      </c>
    </row>
    <row r="1205" s="345" customFormat="1" ht="13.5" spans="1:3">
      <c r="A1205" s="353">
        <v>22404</v>
      </c>
      <c r="B1205" s="365" t="s">
        <v>1023</v>
      </c>
      <c r="C1205" s="355">
        <f>SUM(C1206:C1212)</f>
        <v>0</v>
      </c>
    </row>
    <row r="1206" s="345" customFormat="1" ht="13.5" spans="1:3">
      <c r="A1206" s="353">
        <v>2240401</v>
      </c>
      <c r="B1206" s="365" t="s">
        <v>104</v>
      </c>
      <c r="C1206" s="355"/>
    </row>
    <row r="1207" s="345" customFormat="1" ht="13.5" spans="1:3">
      <c r="A1207" s="353">
        <v>2240402</v>
      </c>
      <c r="B1207" s="365" t="s">
        <v>105</v>
      </c>
      <c r="C1207" s="355"/>
    </row>
    <row r="1208" s="345" customFormat="1" ht="13.5" spans="1:3">
      <c r="A1208" s="353">
        <v>2240403</v>
      </c>
      <c r="B1208" s="365" t="s">
        <v>106</v>
      </c>
      <c r="C1208" s="355"/>
    </row>
    <row r="1209" s="345" customFormat="1" ht="13.5" spans="1:3">
      <c r="A1209" s="353">
        <v>2240404</v>
      </c>
      <c r="B1209" s="365" t="s">
        <v>1024</v>
      </c>
      <c r="C1209" s="355"/>
    </row>
    <row r="1210" s="345" customFormat="1" ht="13.5" spans="1:3">
      <c r="A1210" s="353">
        <v>2240405</v>
      </c>
      <c r="B1210" s="365" t="s">
        <v>1025</v>
      </c>
      <c r="C1210" s="355"/>
    </row>
    <row r="1211" s="345" customFormat="1" ht="13.5" spans="1:3">
      <c r="A1211" s="353">
        <v>2240450</v>
      </c>
      <c r="B1211" s="365" t="s">
        <v>113</v>
      </c>
      <c r="C1211" s="355"/>
    </row>
    <row r="1212" s="345" customFormat="1" ht="13.5" spans="1:3">
      <c r="A1212" s="353">
        <v>2240499</v>
      </c>
      <c r="B1212" s="365" t="s">
        <v>1026</v>
      </c>
      <c r="C1212" s="355"/>
    </row>
    <row r="1213" s="345" customFormat="1" ht="13.5" spans="1:3">
      <c r="A1213" s="353">
        <v>22405</v>
      </c>
      <c r="B1213" s="365" t="s">
        <v>1027</v>
      </c>
      <c r="C1213" s="355">
        <f>SUM(C1214:C1225)</f>
        <v>0</v>
      </c>
    </row>
    <row r="1214" s="345" customFormat="1" ht="13.5" spans="1:3">
      <c r="A1214" s="353">
        <v>2240501</v>
      </c>
      <c r="B1214" s="365" t="s">
        <v>104</v>
      </c>
      <c r="C1214" s="355"/>
    </row>
    <row r="1215" s="345" customFormat="1" ht="13.5" spans="1:3">
      <c r="A1215" s="353">
        <v>2240502</v>
      </c>
      <c r="B1215" s="365" t="s">
        <v>105</v>
      </c>
      <c r="C1215" s="355"/>
    </row>
    <row r="1216" s="345" customFormat="1" ht="13.5" spans="1:3">
      <c r="A1216" s="353">
        <v>2240503</v>
      </c>
      <c r="B1216" s="365" t="s">
        <v>106</v>
      </c>
      <c r="C1216" s="355"/>
    </row>
    <row r="1217" s="345" customFormat="1" ht="13.5" spans="1:3">
      <c r="A1217" s="353">
        <v>2240504</v>
      </c>
      <c r="B1217" s="365" t="s">
        <v>1028</v>
      </c>
      <c r="C1217" s="355"/>
    </row>
    <row r="1218" s="345" customFormat="1" ht="13.5" spans="1:3">
      <c r="A1218" s="353">
        <v>2240505</v>
      </c>
      <c r="B1218" s="365" t="s">
        <v>1029</v>
      </c>
      <c r="C1218" s="355"/>
    </row>
    <row r="1219" s="345" customFormat="1" ht="13.5" spans="1:3">
      <c r="A1219" s="353">
        <v>2240506</v>
      </c>
      <c r="B1219" s="365" t="s">
        <v>1030</v>
      </c>
      <c r="C1219" s="355"/>
    </row>
    <row r="1220" s="344" customFormat="1" spans="1:3">
      <c r="A1220" s="353">
        <v>2240507</v>
      </c>
      <c r="B1220" s="365" t="s">
        <v>1031</v>
      </c>
      <c r="C1220" s="355"/>
    </row>
    <row r="1221" s="344" customFormat="1" spans="1:3">
      <c r="A1221" s="353">
        <v>2240508</v>
      </c>
      <c r="B1221" s="365" t="s">
        <v>1032</v>
      </c>
      <c r="C1221" s="355"/>
    </row>
    <row r="1222" s="344" customFormat="1" spans="1:3">
      <c r="A1222" s="353">
        <v>2240509</v>
      </c>
      <c r="B1222" s="365" t="s">
        <v>1033</v>
      </c>
      <c r="C1222" s="355"/>
    </row>
    <row r="1223" s="344" customFormat="1" spans="1:3">
      <c r="A1223" s="353">
        <v>2240510</v>
      </c>
      <c r="B1223" s="365" t="s">
        <v>1034</v>
      </c>
      <c r="C1223" s="355"/>
    </row>
    <row r="1224" s="344" customFormat="1" spans="1:3">
      <c r="A1224" s="353">
        <v>2240550</v>
      </c>
      <c r="B1224" s="365" t="s">
        <v>1035</v>
      </c>
      <c r="C1224" s="355"/>
    </row>
    <row r="1225" s="344" customFormat="1" spans="1:3">
      <c r="A1225" s="353">
        <v>2240599</v>
      </c>
      <c r="B1225" s="365" t="s">
        <v>1036</v>
      </c>
      <c r="C1225" s="355"/>
    </row>
    <row r="1226" s="344" customFormat="1" spans="1:3">
      <c r="A1226" s="353">
        <v>22406</v>
      </c>
      <c r="B1226" s="365" t="s">
        <v>1037</v>
      </c>
      <c r="C1226" s="355">
        <f>SUM(C1227:C1229)</f>
        <v>392</v>
      </c>
    </row>
    <row r="1227" s="344" customFormat="1" spans="1:3">
      <c r="A1227" s="353">
        <v>2240601</v>
      </c>
      <c r="B1227" s="365" t="s">
        <v>1038</v>
      </c>
      <c r="C1227" s="355">
        <v>165</v>
      </c>
    </row>
    <row r="1228" s="344" customFormat="1" spans="1:3">
      <c r="A1228" s="353">
        <v>2240602</v>
      </c>
      <c r="B1228" s="365" t="s">
        <v>1039</v>
      </c>
      <c r="C1228" s="355"/>
    </row>
    <row r="1229" s="344" customFormat="1" spans="1:3">
      <c r="A1229" s="353">
        <v>2240699</v>
      </c>
      <c r="B1229" s="365" t="s">
        <v>1040</v>
      </c>
      <c r="C1229" s="355">
        <v>227</v>
      </c>
    </row>
    <row r="1230" s="344" customFormat="1" spans="1:3">
      <c r="A1230" s="353">
        <v>22407</v>
      </c>
      <c r="B1230" s="365" t="s">
        <v>1041</v>
      </c>
      <c r="C1230" s="355">
        <f>SUM(C1231:C1233)</f>
        <v>200</v>
      </c>
    </row>
    <row r="1231" s="344" customFormat="1" spans="1:3">
      <c r="A1231" s="353">
        <v>2240703</v>
      </c>
      <c r="B1231" s="365" t="s">
        <v>1042</v>
      </c>
      <c r="C1231" s="355">
        <v>200</v>
      </c>
    </row>
    <row r="1232" s="344" customFormat="1" spans="1:3">
      <c r="A1232" s="353">
        <v>2240704</v>
      </c>
      <c r="B1232" s="365" t="s">
        <v>1043</v>
      </c>
      <c r="C1232" s="355"/>
    </row>
    <row r="1233" s="344" customFormat="1" spans="1:3">
      <c r="A1233" s="353">
        <v>2240799</v>
      </c>
      <c r="B1233" s="365" t="s">
        <v>1044</v>
      </c>
      <c r="C1233" s="355"/>
    </row>
    <row r="1234" s="344" customFormat="1" spans="1:3">
      <c r="A1234" s="353">
        <v>22499</v>
      </c>
      <c r="B1234" s="365" t="s">
        <v>1045</v>
      </c>
      <c r="C1234" s="355">
        <v>500</v>
      </c>
    </row>
    <row r="1235" s="344" customFormat="1" spans="1:3">
      <c r="A1235" s="353">
        <v>227</v>
      </c>
      <c r="B1235" s="365" t="s">
        <v>1046</v>
      </c>
      <c r="C1235" s="355"/>
    </row>
    <row r="1236" s="344" customFormat="1" spans="1:3">
      <c r="A1236" s="353">
        <v>229</v>
      </c>
      <c r="B1236" s="354" t="s">
        <v>1047</v>
      </c>
      <c r="C1236" s="355">
        <f>SUM(C1237,C1238)</f>
        <v>0</v>
      </c>
    </row>
    <row r="1237" s="344" customFormat="1" spans="1:3">
      <c r="A1237" s="353">
        <v>22902</v>
      </c>
      <c r="B1237" s="354" t="s">
        <v>1048</v>
      </c>
      <c r="C1237" s="355"/>
    </row>
    <row r="1238" s="344" customFormat="1" spans="1:3">
      <c r="A1238" s="353">
        <v>22999</v>
      </c>
      <c r="B1238" s="354" t="s">
        <v>914</v>
      </c>
      <c r="C1238" s="355">
        <v>0</v>
      </c>
    </row>
    <row r="1239" s="344" customFormat="1" spans="1:3">
      <c r="A1239" s="353">
        <v>232</v>
      </c>
      <c r="B1239" s="365" t="s">
        <v>1049</v>
      </c>
      <c r="C1239" s="355">
        <f>C1240</f>
        <v>8253</v>
      </c>
    </row>
    <row r="1240" s="344" customFormat="1" spans="1:3">
      <c r="A1240" s="353">
        <v>23203</v>
      </c>
      <c r="B1240" s="365" t="s">
        <v>1050</v>
      </c>
      <c r="C1240" s="355">
        <f>SUM(C1241:C1244)</f>
        <v>8253</v>
      </c>
    </row>
    <row r="1241" s="344" customFormat="1" spans="1:3">
      <c r="A1241" s="353">
        <v>2320301</v>
      </c>
      <c r="B1241" s="365" t="s">
        <v>1051</v>
      </c>
      <c r="C1241" s="355">
        <v>8253</v>
      </c>
    </row>
    <row r="1242" s="344" customFormat="1" spans="1:3">
      <c r="A1242" s="353">
        <v>2320302</v>
      </c>
      <c r="B1242" s="365" t="s">
        <v>1052</v>
      </c>
      <c r="C1242" s="355"/>
    </row>
    <row r="1243" s="344" customFormat="1" spans="1:3">
      <c r="A1243" s="353">
        <v>2320303</v>
      </c>
      <c r="B1243" s="365" t="s">
        <v>1053</v>
      </c>
      <c r="C1243" s="355"/>
    </row>
    <row r="1244" s="344" customFormat="1" spans="1:3">
      <c r="A1244" s="353">
        <v>2320399</v>
      </c>
      <c r="B1244" s="365" t="s">
        <v>1054</v>
      </c>
      <c r="C1244" s="355"/>
    </row>
    <row r="1245" s="344" customFormat="1" spans="1:3">
      <c r="A1245" s="353">
        <v>233</v>
      </c>
      <c r="B1245" s="354" t="s">
        <v>1055</v>
      </c>
      <c r="C1245" s="355">
        <f>C1246</f>
        <v>0</v>
      </c>
    </row>
    <row r="1246" s="344" customFormat="1" spans="1:3">
      <c r="A1246" s="353">
        <v>23303</v>
      </c>
      <c r="B1246" s="354" t="s">
        <v>1056</v>
      </c>
      <c r="C1246" s="364"/>
    </row>
    <row r="1247" s="344" customFormat="1" spans="1:3">
      <c r="A1247" s="367" t="s">
        <v>1057</v>
      </c>
      <c r="B1247" s="368"/>
      <c r="C1247" s="355">
        <f>SUM(C5,C234,C238,C248,C338,C389,C445,C502,C628,C699,C771,C790,C897,C955,C1019,C1039,C1069,C1079,C1123,C1143,C1187,C1235,C1236,C1239,C1245)</f>
        <v>278956</v>
      </c>
    </row>
  </sheetData>
  <mergeCells count="3">
    <mergeCell ref="A2:C2"/>
    <mergeCell ref="B3:C3"/>
    <mergeCell ref="A1247:B124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74"/>
  <sheetViews>
    <sheetView workbookViewId="0">
      <selection activeCell="E7" sqref="E7"/>
    </sheetView>
  </sheetViews>
  <sheetFormatPr defaultColWidth="12.1833333333333" defaultRowHeight="15.55" customHeight="1"/>
  <cols>
    <col min="1" max="1" width="17.375" style="2" customWidth="1"/>
    <col min="2" max="2" width="43.125" style="2" customWidth="1"/>
    <col min="3" max="3" width="35.125" style="2" customWidth="1"/>
    <col min="4" max="253" width="12.1833333333333" style="2" customWidth="1"/>
    <col min="254" max="16384" width="12.1833333333333" style="229"/>
  </cols>
  <sheetData>
    <row r="1" s="229" customFormat="1" customHeight="1" spans="1:253">
      <c r="A1" s="2" t="s">
        <v>1058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row>
    <row r="2" s="2" customFormat="1" ht="36.75" customHeight="1" spans="1:3">
      <c r="A2" s="5" t="s">
        <v>1059</v>
      </c>
      <c r="B2" s="5"/>
      <c r="C2" s="5"/>
    </row>
    <row r="3" s="2" customFormat="1" ht="16.95" customHeight="1" spans="1:3">
      <c r="A3" s="340"/>
      <c r="B3" s="340"/>
      <c r="C3" s="341" t="s">
        <v>1060</v>
      </c>
    </row>
    <row r="4" s="2" customFormat="1" ht="16.9" customHeight="1" spans="1:3">
      <c r="A4" s="7" t="s">
        <v>1061</v>
      </c>
      <c r="B4" s="7" t="s">
        <v>1062</v>
      </c>
      <c r="C4" s="7"/>
    </row>
    <row r="5" s="2" customFormat="1" ht="21" customHeight="1" spans="1:3">
      <c r="A5" s="7"/>
      <c r="B5" s="7"/>
      <c r="C5" s="7" t="s">
        <v>1063</v>
      </c>
    </row>
    <row r="6" s="2" customFormat="1" ht="16.9" customHeight="1" spans="1:3">
      <c r="A6" s="342"/>
      <c r="B6" s="7" t="s">
        <v>1064</v>
      </c>
      <c r="C6" s="9">
        <f>SUM(C7,C12,C23,C31,C38,C42,C45,C49,C52,C58,C62,C67,C70)</f>
        <v>88752.96</v>
      </c>
    </row>
    <row r="7" s="2" customFormat="1" ht="16.9" customHeight="1" spans="1:3">
      <c r="A7" s="8">
        <v>501</v>
      </c>
      <c r="B7" s="10" t="s">
        <v>1065</v>
      </c>
      <c r="C7" s="9">
        <f>SUM(C8:C11)</f>
        <v>57099.62</v>
      </c>
    </row>
    <row r="8" s="2" customFormat="1" ht="16.9" customHeight="1" spans="1:3">
      <c r="A8" s="8">
        <v>50101</v>
      </c>
      <c r="B8" s="11" t="s">
        <v>1066</v>
      </c>
      <c r="C8" s="9">
        <v>42901.92</v>
      </c>
    </row>
    <row r="9" s="2" customFormat="1" ht="16.9" customHeight="1" spans="1:3">
      <c r="A9" s="8">
        <v>50102</v>
      </c>
      <c r="B9" s="11" t="s">
        <v>1067</v>
      </c>
      <c r="C9" s="9">
        <v>10398.75</v>
      </c>
    </row>
    <row r="10" s="2" customFormat="1" ht="16.9" customHeight="1" spans="1:3">
      <c r="A10" s="8">
        <v>50103</v>
      </c>
      <c r="B10" s="11" t="s">
        <v>1068</v>
      </c>
      <c r="C10" s="9">
        <v>3743.07</v>
      </c>
    </row>
    <row r="11" s="2" customFormat="1" ht="16.9" customHeight="1" spans="1:3">
      <c r="A11" s="8">
        <v>50199</v>
      </c>
      <c r="B11" s="11" t="s">
        <v>1069</v>
      </c>
      <c r="C11" s="9">
        <v>55.88</v>
      </c>
    </row>
    <row r="12" s="2" customFormat="1" ht="16.9" customHeight="1" spans="1:3">
      <c r="A12" s="8">
        <v>502</v>
      </c>
      <c r="B12" s="10" t="s">
        <v>1070</v>
      </c>
      <c r="C12" s="9">
        <f>SUM(C13:C22)</f>
        <v>3116.51</v>
      </c>
    </row>
    <row r="13" s="2" customFormat="1" ht="16.9" customHeight="1" spans="1:3">
      <c r="A13" s="8">
        <v>50201</v>
      </c>
      <c r="B13" s="11" t="s">
        <v>1071</v>
      </c>
      <c r="C13" s="9">
        <v>1806.41</v>
      </c>
    </row>
    <row r="14" s="2" customFormat="1" ht="16.9" customHeight="1" spans="1:3">
      <c r="A14" s="8">
        <v>50202</v>
      </c>
      <c r="B14" s="11" t="s">
        <v>1072</v>
      </c>
      <c r="C14" s="9">
        <v>38.7</v>
      </c>
    </row>
    <row r="15" s="2" customFormat="1" ht="16.9" customHeight="1" spans="1:3">
      <c r="A15" s="8">
        <v>50203</v>
      </c>
      <c r="B15" s="11" t="s">
        <v>1073</v>
      </c>
      <c r="C15" s="9">
        <v>22.41</v>
      </c>
    </row>
    <row r="16" s="2" customFormat="1" ht="16.9" customHeight="1" spans="1:3">
      <c r="A16" s="8">
        <v>50204</v>
      </c>
      <c r="B16" s="11" t="s">
        <v>1074</v>
      </c>
      <c r="C16" s="9">
        <v>3.1</v>
      </c>
    </row>
    <row r="17" s="2" customFormat="1" ht="16.9" customHeight="1" spans="1:3">
      <c r="A17" s="8">
        <v>50205</v>
      </c>
      <c r="B17" s="11" t="s">
        <v>1075</v>
      </c>
      <c r="C17" s="9">
        <v>100.86</v>
      </c>
    </row>
    <row r="18" s="2" customFormat="1" ht="16.9" customHeight="1" spans="1:3">
      <c r="A18" s="8">
        <v>50206</v>
      </c>
      <c r="B18" s="11" t="s">
        <v>1076</v>
      </c>
      <c r="C18" s="9">
        <v>460.68</v>
      </c>
    </row>
    <row r="19" s="2" customFormat="1" ht="16.9" customHeight="1" spans="1:3">
      <c r="A19" s="8">
        <v>50207</v>
      </c>
      <c r="B19" s="11" t="s">
        <v>1077</v>
      </c>
      <c r="C19" s="9">
        <v>0</v>
      </c>
    </row>
    <row r="20" s="2" customFormat="1" ht="16.9" customHeight="1" spans="1:3">
      <c r="A20" s="8">
        <v>50208</v>
      </c>
      <c r="B20" s="11" t="s">
        <v>1078</v>
      </c>
      <c r="C20" s="9">
        <v>581.21</v>
      </c>
    </row>
    <row r="21" s="2" customFormat="1" ht="16.9" customHeight="1" spans="1:3">
      <c r="A21" s="8">
        <v>50209</v>
      </c>
      <c r="B21" s="11" t="s">
        <v>1079</v>
      </c>
      <c r="C21" s="9">
        <v>41.07</v>
      </c>
    </row>
    <row r="22" s="2" customFormat="1" ht="16.9" customHeight="1" spans="1:3">
      <c r="A22" s="8">
        <v>50299</v>
      </c>
      <c r="B22" s="11" t="s">
        <v>1080</v>
      </c>
      <c r="C22" s="9">
        <v>62.07</v>
      </c>
    </row>
    <row r="23" s="2" customFormat="1" ht="16.9" customHeight="1" spans="1:3">
      <c r="A23" s="8">
        <v>503</v>
      </c>
      <c r="B23" s="10" t="s">
        <v>1081</v>
      </c>
      <c r="C23" s="9">
        <f>SUM(C24:C30)</f>
        <v>0</v>
      </c>
    </row>
    <row r="24" s="2" customFormat="1" ht="16.9" customHeight="1" spans="1:3">
      <c r="A24" s="8">
        <v>50301</v>
      </c>
      <c r="B24" s="11" t="s">
        <v>1082</v>
      </c>
      <c r="C24" s="9">
        <v>0</v>
      </c>
    </row>
    <row r="25" s="2" customFormat="1" ht="16.9" customHeight="1" spans="1:3">
      <c r="A25" s="8">
        <v>50302</v>
      </c>
      <c r="B25" s="11" t="s">
        <v>1083</v>
      </c>
      <c r="C25" s="9">
        <v>0</v>
      </c>
    </row>
    <row r="26" s="2" customFormat="1" ht="16.9" customHeight="1" spans="1:3">
      <c r="A26" s="8">
        <v>50303</v>
      </c>
      <c r="B26" s="11" t="s">
        <v>1084</v>
      </c>
      <c r="C26" s="9">
        <v>0</v>
      </c>
    </row>
    <row r="27" s="2" customFormat="1" ht="16.9" customHeight="1" spans="1:3">
      <c r="A27" s="8">
        <v>50305</v>
      </c>
      <c r="B27" s="11" t="s">
        <v>1085</v>
      </c>
      <c r="C27" s="9">
        <v>0</v>
      </c>
    </row>
    <row r="28" s="2" customFormat="1" ht="16.9" customHeight="1" spans="1:3">
      <c r="A28" s="8">
        <v>50306</v>
      </c>
      <c r="B28" s="11" t="s">
        <v>1086</v>
      </c>
      <c r="C28" s="9">
        <v>0</v>
      </c>
    </row>
    <row r="29" s="2" customFormat="1" ht="16.9" customHeight="1" spans="1:3">
      <c r="A29" s="8">
        <v>50307</v>
      </c>
      <c r="B29" s="11" t="s">
        <v>1087</v>
      </c>
      <c r="C29" s="9">
        <v>0</v>
      </c>
    </row>
    <row r="30" s="2" customFormat="1" ht="16.9" customHeight="1" spans="1:3">
      <c r="A30" s="8">
        <v>50399</v>
      </c>
      <c r="B30" s="11" t="s">
        <v>1088</v>
      </c>
      <c r="C30" s="9">
        <v>0</v>
      </c>
    </row>
    <row r="31" s="2" customFormat="1" ht="16.9" customHeight="1" spans="1:3">
      <c r="A31" s="8">
        <v>504</v>
      </c>
      <c r="B31" s="10" t="s">
        <v>1089</v>
      </c>
      <c r="C31" s="9">
        <f>SUM(C32:C37)</f>
        <v>0</v>
      </c>
    </row>
    <row r="32" s="2" customFormat="1" ht="16.9" customHeight="1" spans="1:3">
      <c r="A32" s="8">
        <v>50401</v>
      </c>
      <c r="B32" s="11" t="s">
        <v>1082</v>
      </c>
      <c r="C32" s="9">
        <v>0</v>
      </c>
    </row>
    <row r="33" s="2" customFormat="1" ht="16.9" customHeight="1" spans="1:3">
      <c r="A33" s="8">
        <v>50402</v>
      </c>
      <c r="B33" s="11" t="s">
        <v>1083</v>
      </c>
      <c r="C33" s="9">
        <v>0</v>
      </c>
    </row>
    <row r="34" s="2" customFormat="1" ht="16.9" customHeight="1" spans="1:3">
      <c r="A34" s="8">
        <v>50403</v>
      </c>
      <c r="B34" s="11" t="s">
        <v>1084</v>
      </c>
      <c r="C34" s="9">
        <v>0</v>
      </c>
    </row>
    <row r="35" s="2" customFormat="1" ht="16.9" customHeight="1" spans="1:3">
      <c r="A35" s="8">
        <v>50404</v>
      </c>
      <c r="B35" s="11" t="s">
        <v>1086</v>
      </c>
      <c r="C35" s="9">
        <v>0</v>
      </c>
    </row>
    <row r="36" s="2" customFormat="1" ht="16.9" customHeight="1" spans="1:3">
      <c r="A36" s="8">
        <v>50405</v>
      </c>
      <c r="B36" s="11" t="s">
        <v>1087</v>
      </c>
      <c r="C36" s="9">
        <v>0</v>
      </c>
    </row>
    <row r="37" s="2" customFormat="1" ht="16.9" customHeight="1" spans="1:3">
      <c r="A37" s="8">
        <v>50499</v>
      </c>
      <c r="B37" s="11" t="s">
        <v>1088</v>
      </c>
      <c r="C37" s="9">
        <v>0</v>
      </c>
    </row>
    <row r="38" s="2" customFormat="1" ht="16.9" customHeight="1" spans="1:3">
      <c r="A38" s="8">
        <v>505</v>
      </c>
      <c r="B38" s="10" t="s">
        <v>1090</v>
      </c>
      <c r="C38" s="9">
        <f>SUM(C39:C41)</f>
        <v>25744.94</v>
      </c>
    </row>
    <row r="39" s="2" customFormat="1" ht="16.9" customHeight="1" spans="1:3">
      <c r="A39" s="8">
        <v>50501</v>
      </c>
      <c r="B39" s="11" t="s">
        <v>1091</v>
      </c>
      <c r="C39" s="9">
        <v>25124.22</v>
      </c>
    </row>
    <row r="40" s="2" customFormat="1" ht="16.9" customHeight="1" spans="1:3">
      <c r="A40" s="8">
        <v>50502</v>
      </c>
      <c r="B40" s="11" t="s">
        <v>1092</v>
      </c>
      <c r="C40" s="9">
        <v>620.72</v>
      </c>
    </row>
    <row r="41" s="2" customFormat="1" ht="16.9" customHeight="1" spans="1:3">
      <c r="A41" s="8">
        <v>50599</v>
      </c>
      <c r="B41" s="11" t="s">
        <v>1093</v>
      </c>
      <c r="C41" s="9">
        <v>0</v>
      </c>
    </row>
    <row r="42" s="2" customFormat="1" ht="16.9" customHeight="1" spans="1:3">
      <c r="A42" s="8">
        <v>506</v>
      </c>
      <c r="B42" s="10" t="s">
        <v>1094</v>
      </c>
      <c r="C42" s="9">
        <f>SUM(C43:C44)</f>
        <v>0</v>
      </c>
    </row>
    <row r="43" s="2" customFormat="1" ht="16.9" customHeight="1" spans="1:3">
      <c r="A43" s="8">
        <v>50601</v>
      </c>
      <c r="B43" s="11" t="s">
        <v>1095</v>
      </c>
      <c r="C43" s="9">
        <v>0</v>
      </c>
    </row>
    <row r="44" s="2" customFormat="1" ht="16.9" customHeight="1" spans="1:3">
      <c r="A44" s="8">
        <v>50602</v>
      </c>
      <c r="B44" s="11" t="s">
        <v>1096</v>
      </c>
      <c r="C44" s="9">
        <v>0</v>
      </c>
    </row>
    <row r="45" s="2" customFormat="1" ht="16.9" customHeight="1" spans="1:3">
      <c r="A45" s="8">
        <v>507</v>
      </c>
      <c r="B45" s="10" t="s">
        <v>1097</v>
      </c>
      <c r="C45" s="9">
        <f>SUM(C46:C48)</f>
        <v>0</v>
      </c>
    </row>
    <row r="46" s="2" customFormat="1" ht="16.9" customHeight="1" spans="1:3">
      <c r="A46" s="8">
        <v>50701</v>
      </c>
      <c r="B46" s="11" t="s">
        <v>1098</v>
      </c>
      <c r="C46" s="9">
        <v>0</v>
      </c>
    </row>
    <row r="47" s="2" customFormat="1" ht="16.9" customHeight="1" spans="1:3">
      <c r="A47" s="8">
        <v>50702</v>
      </c>
      <c r="B47" s="11" t="s">
        <v>1099</v>
      </c>
      <c r="C47" s="9">
        <v>0</v>
      </c>
    </row>
    <row r="48" s="2" customFormat="1" ht="16.9" customHeight="1" spans="1:3">
      <c r="A48" s="8">
        <v>50799</v>
      </c>
      <c r="B48" s="11" t="s">
        <v>1100</v>
      </c>
      <c r="C48" s="9">
        <v>0</v>
      </c>
    </row>
    <row r="49" s="2" customFormat="1" ht="16.9" customHeight="1" spans="1:3">
      <c r="A49" s="8">
        <v>508</v>
      </c>
      <c r="B49" s="10" t="s">
        <v>1101</v>
      </c>
      <c r="C49" s="9">
        <f>SUM(C50:C51)</f>
        <v>0</v>
      </c>
    </row>
    <row r="50" s="2" customFormat="1" ht="16.9" customHeight="1" spans="1:3">
      <c r="A50" s="8">
        <v>50801</v>
      </c>
      <c r="B50" s="11" t="s">
        <v>1102</v>
      </c>
      <c r="C50" s="9">
        <v>0</v>
      </c>
    </row>
    <row r="51" s="2" customFormat="1" ht="16.9" customHeight="1" spans="1:3">
      <c r="A51" s="8">
        <v>50802</v>
      </c>
      <c r="B51" s="11" t="s">
        <v>1103</v>
      </c>
      <c r="C51" s="9">
        <v>0</v>
      </c>
    </row>
    <row r="52" s="2" customFormat="1" ht="16.9" customHeight="1" spans="1:3">
      <c r="A52" s="8">
        <v>509</v>
      </c>
      <c r="B52" s="10" t="s">
        <v>1104</v>
      </c>
      <c r="C52" s="9">
        <f>SUM(C53:C57)</f>
        <v>2791.89</v>
      </c>
    </row>
    <row r="53" s="2" customFormat="1" ht="16.9" customHeight="1" spans="1:3">
      <c r="A53" s="8">
        <v>50901</v>
      </c>
      <c r="B53" s="11" t="s">
        <v>1105</v>
      </c>
      <c r="C53" s="9">
        <v>0</v>
      </c>
    </row>
    <row r="54" s="2" customFormat="1" ht="16.9" customHeight="1" spans="1:3">
      <c r="A54" s="8">
        <v>50902</v>
      </c>
      <c r="B54" s="11" t="s">
        <v>1106</v>
      </c>
      <c r="C54" s="9">
        <v>0</v>
      </c>
    </row>
    <row r="55" s="2" customFormat="1" ht="16.9" customHeight="1" spans="1:3">
      <c r="A55" s="8">
        <v>50903</v>
      </c>
      <c r="B55" s="11" t="s">
        <v>1107</v>
      </c>
      <c r="C55" s="9">
        <v>0</v>
      </c>
    </row>
    <row r="56" s="2" customFormat="1" ht="16.9" customHeight="1" spans="1:3">
      <c r="A56" s="8">
        <v>50905</v>
      </c>
      <c r="B56" s="11" t="s">
        <v>1108</v>
      </c>
      <c r="C56" s="9">
        <v>1653.66</v>
      </c>
    </row>
    <row r="57" s="2" customFormat="1" ht="16.9" customHeight="1" spans="1:3">
      <c r="A57" s="8">
        <v>50999</v>
      </c>
      <c r="B57" s="11" t="s">
        <v>1109</v>
      </c>
      <c r="C57" s="9">
        <v>1138.23</v>
      </c>
    </row>
    <row r="58" s="2" customFormat="1" ht="16.9" customHeight="1" spans="1:3">
      <c r="A58" s="8">
        <v>510</v>
      </c>
      <c r="B58" s="10" t="s">
        <v>1110</v>
      </c>
      <c r="C58" s="9">
        <f>SUM(C59:C61)</f>
        <v>0</v>
      </c>
    </row>
    <row r="59" s="2" customFormat="1" ht="16.9" customHeight="1" spans="1:3">
      <c r="A59" s="8">
        <v>51002</v>
      </c>
      <c r="B59" s="11" t="s">
        <v>1111</v>
      </c>
      <c r="C59" s="9">
        <v>0</v>
      </c>
    </row>
    <row r="60" s="2" customFormat="1" ht="16.9" customHeight="1" spans="1:3">
      <c r="A60" s="8">
        <v>51003</v>
      </c>
      <c r="B60" s="11" t="s">
        <v>1112</v>
      </c>
      <c r="C60" s="9">
        <v>0</v>
      </c>
    </row>
    <row r="61" s="2" customFormat="1" customHeight="1" spans="1:3">
      <c r="A61" s="8">
        <v>51004</v>
      </c>
      <c r="B61" s="343" t="s">
        <v>1113</v>
      </c>
      <c r="C61" s="9">
        <v>0</v>
      </c>
    </row>
    <row r="62" s="2" customFormat="1" ht="16.9" customHeight="1" spans="1:3">
      <c r="A62" s="8">
        <v>511</v>
      </c>
      <c r="B62" s="10" t="s">
        <v>1114</v>
      </c>
      <c r="C62" s="9">
        <f>SUM(C63:C66)</f>
        <v>0</v>
      </c>
    </row>
    <row r="63" s="2" customFormat="1" ht="16.9" customHeight="1" spans="1:3">
      <c r="A63" s="8">
        <v>51101</v>
      </c>
      <c r="B63" s="11" t="s">
        <v>1115</v>
      </c>
      <c r="C63" s="9">
        <v>0</v>
      </c>
    </row>
    <row r="64" s="2" customFormat="1" ht="16.9" customHeight="1" spans="1:3">
      <c r="A64" s="8">
        <v>51102</v>
      </c>
      <c r="B64" s="11" t="s">
        <v>1116</v>
      </c>
      <c r="C64" s="9">
        <v>0</v>
      </c>
    </row>
    <row r="65" s="2" customFormat="1" ht="16.9" customHeight="1" spans="1:3">
      <c r="A65" s="8">
        <v>51103</v>
      </c>
      <c r="B65" s="11" t="s">
        <v>1117</v>
      </c>
      <c r="C65" s="9">
        <v>0</v>
      </c>
    </row>
    <row r="66" s="2" customFormat="1" ht="16.9" customHeight="1" spans="1:3">
      <c r="A66" s="8">
        <v>51104</v>
      </c>
      <c r="B66" s="11" t="s">
        <v>1118</v>
      </c>
      <c r="C66" s="9">
        <v>0</v>
      </c>
    </row>
    <row r="67" s="2" customFormat="1" customHeight="1" spans="1:3">
      <c r="A67" s="8">
        <v>514</v>
      </c>
      <c r="B67" s="10" t="s">
        <v>1119</v>
      </c>
      <c r="C67" s="9">
        <f>SUM(C68:C69)</f>
        <v>0</v>
      </c>
    </row>
    <row r="68" s="2" customFormat="1" customHeight="1" spans="1:3">
      <c r="A68" s="8">
        <v>51401</v>
      </c>
      <c r="B68" s="11" t="s">
        <v>1120</v>
      </c>
      <c r="C68" s="9">
        <v>0</v>
      </c>
    </row>
    <row r="69" s="2" customFormat="1" customHeight="1" spans="1:3">
      <c r="A69" s="8">
        <v>51402</v>
      </c>
      <c r="B69" s="11" t="s">
        <v>1121</v>
      </c>
      <c r="C69" s="9">
        <v>0</v>
      </c>
    </row>
    <row r="70" s="2" customFormat="1" ht="16.9" customHeight="1" spans="1:3">
      <c r="A70" s="8">
        <v>599</v>
      </c>
      <c r="B70" s="10" t="s">
        <v>1047</v>
      </c>
      <c r="C70" s="9">
        <f>SUM(C71:C74)</f>
        <v>0</v>
      </c>
    </row>
    <row r="71" s="2" customFormat="1" ht="16.9" customHeight="1" spans="1:3">
      <c r="A71" s="8">
        <v>59906</v>
      </c>
      <c r="B71" s="11" t="s">
        <v>1122</v>
      </c>
      <c r="C71" s="9">
        <v>0</v>
      </c>
    </row>
    <row r="72" s="2" customFormat="1" ht="16.9" customHeight="1" spans="1:3">
      <c r="A72" s="8">
        <v>59907</v>
      </c>
      <c r="B72" s="11" t="s">
        <v>1123</v>
      </c>
      <c r="C72" s="9">
        <v>0</v>
      </c>
    </row>
    <row r="73" s="2" customFormat="1" ht="16.9" customHeight="1" spans="1:3">
      <c r="A73" s="8">
        <v>59908</v>
      </c>
      <c r="B73" s="11" t="s">
        <v>1124</v>
      </c>
      <c r="C73" s="9">
        <v>0</v>
      </c>
    </row>
    <row r="74" s="2" customFormat="1" ht="16.9" customHeight="1" spans="1:3">
      <c r="A74" s="8">
        <v>59999</v>
      </c>
      <c r="B74" s="11" t="s">
        <v>1125</v>
      </c>
      <c r="C74" s="9">
        <v>0</v>
      </c>
    </row>
  </sheetData>
  <mergeCells count="3">
    <mergeCell ref="A2:C2"/>
    <mergeCell ref="A4:A5"/>
    <mergeCell ref="B4:B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E7" sqref="E7"/>
    </sheetView>
  </sheetViews>
  <sheetFormatPr defaultColWidth="8.875" defaultRowHeight="13.5" outlineLevelCol="6"/>
  <cols>
    <col min="1" max="1" width="31.375" style="196" customWidth="1"/>
    <col min="2" max="3" width="12.625" style="311" customWidth="1"/>
    <col min="4" max="4" width="13" style="311" customWidth="1"/>
    <col min="5" max="5" width="59.375" style="196" customWidth="1"/>
    <col min="6" max="6" width="8.875" style="196"/>
    <col min="7" max="7" width="76.625" style="196" customWidth="1"/>
    <col min="8" max="16384" width="8.875" style="196"/>
  </cols>
  <sheetData>
    <row r="1" s="310" customFormat="1" ht="20" customHeight="1" spans="1:4">
      <c r="A1" s="310" t="s">
        <v>1126</v>
      </c>
      <c r="B1" s="312"/>
      <c r="C1" s="312"/>
      <c r="D1" s="312"/>
    </row>
    <row r="2" s="196" customFormat="1" ht="27.75" customHeight="1" spans="1:5">
      <c r="A2" s="313" t="s">
        <v>1127</v>
      </c>
      <c r="B2" s="314"/>
      <c r="C2" s="314"/>
      <c r="D2" s="314"/>
      <c r="E2" s="313"/>
    </row>
    <row r="3" s="196" customFormat="1" ht="23.25" customHeight="1" spans="1:5">
      <c r="A3" s="315"/>
      <c r="B3" s="316"/>
      <c r="C3" s="316"/>
      <c r="D3" s="317"/>
      <c r="E3" s="318" t="s">
        <v>1128</v>
      </c>
    </row>
    <row r="4" s="299" customFormat="1" ht="34.5" customHeight="1" spans="1:5">
      <c r="A4" s="319" t="s">
        <v>41</v>
      </c>
      <c r="B4" s="320" t="s">
        <v>38</v>
      </c>
      <c r="C4" s="320" t="s">
        <v>1129</v>
      </c>
      <c r="D4" s="320" t="s">
        <v>1130</v>
      </c>
      <c r="E4" s="319" t="s">
        <v>1131</v>
      </c>
    </row>
    <row r="5" s="196" customFormat="1" ht="29" customHeight="1" spans="1:5">
      <c r="A5" s="321" t="s">
        <v>1132</v>
      </c>
      <c r="B5" s="322">
        <f>SUM(B6:B8)</f>
        <v>83262</v>
      </c>
      <c r="C5" s="322">
        <f>SUM(C6:C8)</f>
        <v>89151</v>
      </c>
      <c r="D5" s="322">
        <f>SUM(D6:D8)</f>
        <v>5889</v>
      </c>
      <c r="E5" s="289"/>
    </row>
    <row r="6" s="196" customFormat="1" ht="69" customHeight="1" spans="1:5">
      <c r="A6" s="323" t="s">
        <v>1133</v>
      </c>
      <c r="B6" s="218">
        <v>63590</v>
      </c>
      <c r="C6" s="218">
        <v>65420</v>
      </c>
      <c r="D6" s="218">
        <f t="shared" ref="D6:D8" si="0">C6-B6</f>
        <v>1830</v>
      </c>
      <c r="E6" s="324" t="s">
        <v>1134</v>
      </c>
    </row>
    <row r="7" s="196" customFormat="1" ht="40.5" spans="1:5">
      <c r="A7" s="323" t="s">
        <v>1135</v>
      </c>
      <c r="B7" s="218">
        <v>15944</v>
      </c>
      <c r="C7" s="218">
        <v>19697</v>
      </c>
      <c r="D7" s="218">
        <f t="shared" si="0"/>
        <v>3753</v>
      </c>
      <c r="E7" s="289" t="s">
        <v>1136</v>
      </c>
    </row>
    <row r="8" s="196" customFormat="1" ht="45" customHeight="1" spans="1:7">
      <c r="A8" s="323" t="s">
        <v>1137</v>
      </c>
      <c r="B8" s="325">
        <v>3728</v>
      </c>
      <c r="C8" s="325">
        <v>4034</v>
      </c>
      <c r="D8" s="218">
        <f t="shared" si="0"/>
        <v>306</v>
      </c>
      <c r="E8" s="289" t="s">
        <v>1138</v>
      </c>
      <c r="G8" s="326"/>
    </row>
    <row r="9" s="196" customFormat="1" ht="35" customHeight="1" spans="1:5">
      <c r="A9" s="327" t="s">
        <v>1139</v>
      </c>
      <c r="B9" s="328">
        <f>B10+B11</f>
        <v>17957</v>
      </c>
      <c r="C9" s="328">
        <f>C10+C11</f>
        <v>49059</v>
      </c>
      <c r="D9" s="328">
        <f>D10+D11</f>
        <v>31102</v>
      </c>
      <c r="E9" s="329"/>
    </row>
    <row r="10" s="196" customFormat="1" ht="50.1" customHeight="1" spans="1:5">
      <c r="A10" s="330" t="s">
        <v>1140</v>
      </c>
      <c r="B10" s="325">
        <v>4105</v>
      </c>
      <c r="C10" s="325">
        <v>4608</v>
      </c>
      <c r="D10" s="218">
        <f t="shared" ref="D10:D23" si="1">C10-B10</f>
        <v>503</v>
      </c>
      <c r="E10" s="288" t="s">
        <v>1141</v>
      </c>
    </row>
    <row r="11" s="196" customFormat="1" ht="36" customHeight="1" spans="1:5">
      <c r="A11" s="330" t="s">
        <v>1142</v>
      </c>
      <c r="B11" s="325">
        <v>13852</v>
      </c>
      <c r="C11" s="325">
        <f>44328+110+8+5</f>
        <v>44451</v>
      </c>
      <c r="D11" s="218">
        <f t="shared" si="1"/>
        <v>30599</v>
      </c>
      <c r="E11" s="288"/>
    </row>
    <row r="12" s="196" customFormat="1" ht="37" customHeight="1" spans="1:5">
      <c r="A12" s="327" t="s">
        <v>1143</v>
      </c>
      <c r="B12" s="328">
        <f>B13+B14+B15</f>
        <v>5350</v>
      </c>
      <c r="C12" s="328">
        <f>C13+C14+C15</f>
        <v>6538</v>
      </c>
      <c r="D12" s="331">
        <f t="shared" si="1"/>
        <v>1188</v>
      </c>
      <c r="E12" s="288"/>
    </row>
    <row r="13" s="196" customFormat="1" ht="58.5" customHeight="1" spans="1:7">
      <c r="A13" s="332" t="s">
        <v>1144</v>
      </c>
      <c r="B13" s="218">
        <v>1702</v>
      </c>
      <c r="C13" s="218">
        <v>1702</v>
      </c>
      <c r="D13" s="218">
        <f t="shared" si="1"/>
        <v>0</v>
      </c>
      <c r="E13" s="288" t="s">
        <v>1145</v>
      </c>
      <c r="F13" s="333"/>
      <c r="G13" s="334"/>
    </row>
    <row r="14" s="196" customFormat="1" ht="114" customHeight="1" spans="1:5">
      <c r="A14" s="330" t="s">
        <v>1146</v>
      </c>
      <c r="B14" s="325">
        <v>3337</v>
      </c>
      <c r="C14" s="325">
        <f>4064+50</f>
        <v>4114</v>
      </c>
      <c r="D14" s="218">
        <f t="shared" si="1"/>
        <v>777</v>
      </c>
      <c r="E14" s="288" t="s">
        <v>1147</v>
      </c>
    </row>
    <row r="15" s="196" customFormat="1" ht="36" customHeight="1" spans="1:5">
      <c r="A15" s="330" t="s">
        <v>1148</v>
      </c>
      <c r="B15" s="325">
        <v>311</v>
      </c>
      <c r="C15" s="325">
        <f>772-50</f>
        <v>722</v>
      </c>
      <c r="D15" s="218">
        <f t="shared" si="1"/>
        <v>411</v>
      </c>
      <c r="E15" s="288" t="s">
        <v>1149</v>
      </c>
    </row>
    <row r="16" s="196" customFormat="1" ht="39" customHeight="1" spans="1:5">
      <c r="A16" s="321" t="s">
        <v>1150</v>
      </c>
      <c r="B16" s="328">
        <v>45282.15</v>
      </c>
      <c r="C16" s="328">
        <f>37729+2160</f>
        <v>39889</v>
      </c>
      <c r="D16" s="331">
        <f t="shared" si="1"/>
        <v>-5393.15</v>
      </c>
      <c r="E16" s="288"/>
    </row>
    <row r="17" s="196" customFormat="1" ht="39" customHeight="1" spans="1:5">
      <c r="A17" s="327" t="s">
        <v>1151</v>
      </c>
      <c r="B17" s="328">
        <v>2700</v>
      </c>
      <c r="C17" s="328">
        <v>3000</v>
      </c>
      <c r="D17" s="331">
        <f t="shared" si="1"/>
        <v>300</v>
      </c>
      <c r="E17" s="288" t="s">
        <v>1152</v>
      </c>
    </row>
    <row r="18" s="196" customFormat="1" ht="39" customHeight="1" spans="1:5">
      <c r="A18" s="327" t="s">
        <v>1153</v>
      </c>
      <c r="B18" s="328">
        <v>1500</v>
      </c>
      <c r="C18" s="328">
        <v>1500</v>
      </c>
      <c r="D18" s="331">
        <f t="shared" si="1"/>
        <v>0</v>
      </c>
      <c r="E18" s="288"/>
    </row>
    <row r="19" s="196" customFormat="1" ht="39" customHeight="1" spans="1:5">
      <c r="A19" s="327" t="s">
        <v>1154</v>
      </c>
      <c r="B19" s="328">
        <v>107610</v>
      </c>
      <c r="C19" s="328">
        <f>83849-110-2000-100-60-8-5</f>
        <v>81566</v>
      </c>
      <c r="D19" s="331">
        <f t="shared" si="1"/>
        <v>-26044</v>
      </c>
      <c r="E19" s="335" t="s">
        <v>1155</v>
      </c>
    </row>
    <row r="20" s="196" customFormat="1" ht="39" customHeight="1" spans="1:5">
      <c r="A20" s="327" t="s">
        <v>1156</v>
      </c>
      <c r="B20" s="206">
        <v>26488</v>
      </c>
      <c r="C20" s="206">
        <v>20275</v>
      </c>
      <c r="D20" s="331">
        <f t="shared" si="1"/>
        <v>-6213</v>
      </c>
      <c r="E20" s="288" t="s">
        <v>1157</v>
      </c>
    </row>
    <row r="21" s="196" customFormat="1" ht="46" customHeight="1" spans="1:5">
      <c r="A21" s="336" t="s">
        <v>1158</v>
      </c>
      <c r="B21" s="331">
        <f>B5+B9+B12+B16+B17+B18+B19+B20</f>
        <v>290149.15</v>
      </c>
      <c r="C21" s="331">
        <f>C5+C9+C12+C16+C17+C18+C19+C20</f>
        <v>290978</v>
      </c>
      <c r="D21" s="331">
        <f t="shared" si="1"/>
        <v>828.849999999977</v>
      </c>
      <c r="E21" s="337"/>
    </row>
    <row r="22" s="196" customFormat="1" ht="46" customHeight="1" spans="1:5">
      <c r="A22" s="338" t="s">
        <v>1159</v>
      </c>
      <c r="B22" s="331">
        <v>3500</v>
      </c>
      <c r="C22" s="331">
        <v>3500</v>
      </c>
      <c r="D22" s="331">
        <f t="shared" si="1"/>
        <v>0</v>
      </c>
      <c r="E22" s="330" t="s">
        <v>1160</v>
      </c>
    </row>
    <row r="23" s="196" customFormat="1" ht="46" customHeight="1" spans="1:5">
      <c r="A23" s="338" t="s">
        <v>69</v>
      </c>
      <c r="B23" s="339">
        <f>B21+B22</f>
        <v>293649.15</v>
      </c>
      <c r="C23" s="339">
        <f>C21+C22</f>
        <v>294478</v>
      </c>
      <c r="D23" s="331">
        <f t="shared" si="1"/>
        <v>828.849999999977</v>
      </c>
      <c r="E23" s="330"/>
    </row>
    <row r="24" s="196" customFormat="1" ht="23.1" customHeight="1" spans="2:4">
      <c r="B24" s="311"/>
      <c r="C24" s="311"/>
      <c r="D24" s="311"/>
    </row>
  </sheetData>
  <mergeCells count="1">
    <mergeCell ref="A2:E2"/>
  </mergeCells>
  <printOptions horizontalCentered="1"/>
  <pageMargins left="0.109722222222222" right="0.109722222222222" top="0.751388888888889" bottom="0.751388888888889" header="0.298611111111111" footer="0.298611111111111"/>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1" sqref="A1"/>
    </sheetView>
  </sheetViews>
  <sheetFormatPr defaultColWidth="8.875" defaultRowHeight="13.5" outlineLevelCol="4"/>
  <cols>
    <col min="1" max="1" width="43.5" style="196" customWidth="1"/>
    <col min="2" max="3" width="18.625" style="196" customWidth="1"/>
    <col min="4" max="4" width="25" style="196" customWidth="1"/>
    <col min="5" max="5" width="21.75" style="196" customWidth="1"/>
    <col min="6" max="6" width="8.875" style="196"/>
    <col min="7" max="7" width="11.75" style="196" customWidth="1"/>
    <col min="8" max="16384" width="8.875" style="196"/>
  </cols>
  <sheetData>
    <row r="1" ht="18.75" spans="1:1">
      <c r="A1" s="197" t="s">
        <v>1161</v>
      </c>
    </row>
    <row r="2" ht="30" customHeight="1" spans="1:5">
      <c r="A2" s="277" t="s">
        <v>1162</v>
      </c>
      <c r="B2" s="277"/>
      <c r="C2" s="277"/>
      <c r="D2" s="277"/>
      <c r="E2" s="277"/>
    </row>
    <row r="3" ht="21" customHeight="1" spans="1:5">
      <c r="A3" s="301"/>
      <c r="B3" s="279"/>
      <c r="C3" s="279"/>
      <c r="D3" s="281"/>
      <c r="E3" s="281" t="s">
        <v>34</v>
      </c>
    </row>
    <row r="4" s="299" customFormat="1" ht="21.75" customHeight="1" spans="1:5">
      <c r="A4" s="302" t="s">
        <v>1062</v>
      </c>
      <c r="B4" s="203" t="s">
        <v>1163</v>
      </c>
      <c r="C4" s="203" t="s">
        <v>39</v>
      </c>
      <c r="D4" s="203" t="s">
        <v>40</v>
      </c>
      <c r="E4" s="203" t="s">
        <v>1164</v>
      </c>
    </row>
    <row r="5" s="300" customFormat="1" ht="18.75" customHeight="1" spans="1:5">
      <c r="A5" s="303" t="s">
        <v>1165</v>
      </c>
      <c r="B5" s="304">
        <f>SUM(B6:B20)</f>
        <v>31650</v>
      </c>
      <c r="C5" s="304">
        <f>SUM(C6:C20)</f>
        <v>34182</v>
      </c>
      <c r="D5" s="304">
        <f t="shared" ref="D5:D27" si="0">C5-B5</f>
        <v>2532</v>
      </c>
      <c r="E5" s="305">
        <f>D5/B5</f>
        <v>0.08</v>
      </c>
    </row>
    <row r="6" s="274" customFormat="1" ht="18.75" customHeight="1" spans="1:5">
      <c r="A6" s="306" t="s">
        <v>1166</v>
      </c>
      <c r="B6" s="286">
        <v>9730</v>
      </c>
      <c r="C6" s="286">
        <v>9983</v>
      </c>
      <c r="D6" s="286">
        <f t="shared" si="0"/>
        <v>253</v>
      </c>
      <c r="E6" s="305">
        <f t="shared" ref="E6:E27" si="1">D6/B6</f>
        <v>0.0260020554984584</v>
      </c>
    </row>
    <row r="7" s="274" customFormat="1" ht="18.75" customHeight="1" spans="1:5">
      <c r="A7" s="306" t="s">
        <v>1167</v>
      </c>
      <c r="B7" s="286">
        <v>2208</v>
      </c>
      <c r="C7" s="286">
        <v>2288</v>
      </c>
      <c r="D7" s="286">
        <f t="shared" si="0"/>
        <v>80</v>
      </c>
      <c r="E7" s="305">
        <f t="shared" si="1"/>
        <v>0.036231884057971</v>
      </c>
    </row>
    <row r="8" s="274" customFormat="1" ht="18.75" customHeight="1" spans="1:5">
      <c r="A8" s="306" t="s">
        <v>1168</v>
      </c>
      <c r="B8" s="286">
        <v>534</v>
      </c>
      <c r="C8" s="286">
        <v>595</v>
      </c>
      <c r="D8" s="286">
        <f t="shared" si="0"/>
        <v>61</v>
      </c>
      <c r="E8" s="305">
        <f t="shared" si="1"/>
        <v>0.114232209737828</v>
      </c>
    </row>
    <row r="9" s="274" customFormat="1" ht="18.75" customHeight="1" spans="1:5">
      <c r="A9" s="306" t="s">
        <v>1169</v>
      </c>
      <c r="B9" s="286">
        <v>286</v>
      </c>
      <c r="C9" s="286">
        <v>310</v>
      </c>
      <c r="D9" s="286">
        <f t="shared" si="0"/>
        <v>24</v>
      </c>
      <c r="E9" s="305">
        <f t="shared" si="1"/>
        <v>0.0839160839160839</v>
      </c>
    </row>
    <row r="10" s="274" customFormat="1" ht="18.75" customHeight="1" spans="1:5">
      <c r="A10" s="306" t="s">
        <v>1170</v>
      </c>
      <c r="B10" s="286">
        <v>1245</v>
      </c>
      <c r="C10" s="286">
        <v>1255</v>
      </c>
      <c r="D10" s="286">
        <f t="shared" si="0"/>
        <v>10</v>
      </c>
      <c r="E10" s="305">
        <f t="shared" si="1"/>
        <v>0.00803212851405622</v>
      </c>
    </row>
    <row r="11" s="274" customFormat="1" ht="18.75" customHeight="1" spans="1:5">
      <c r="A11" s="306" t="s">
        <v>1171</v>
      </c>
      <c r="B11" s="286">
        <v>853</v>
      </c>
      <c r="C11" s="286">
        <v>855</v>
      </c>
      <c r="D11" s="286">
        <f t="shared" si="0"/>
        <v>2</v>
      </c>
      <c r="E11" s="305">
        <f t="shared" si="1"/>
        <v>0.00234466588511137</v>
      </c>
    </row>
    <row r="12" s="274" customFormat="1" ht="18.75" customHeight="1" spans="1:5">
      <c r="A12" s="306" t="s">
        <v>1172</v>
      </c>
      <c r="B12" s="286">
        <v>254</v>
      </c>
      <c r="C12" s="286">
        <v>260</v>
      </c>
      <c r="D12" s="286">
        <f t="shared" si="0"/>
        <v>6</v>
      </c>
      <c r="E12" s="305">
        <f t="shared" si="1"/>
        <v>0.0236220472440945</v>
      </c>
    </row>
    <row r="13" s="274" customFormat="1" ht="18.75" customHeight="1" spans="1:5">
      <c r="A13" s="306" t="s">
        <v>1173</v>
      </c>
      <c r="B13" s="286">
        <v>320</v>
      </c>
      <c r="C13" s="286">
        <v>320</v>
      </c>
      <c r="D13" s="286">
        <f t="shared" si="0"/>
        <v>0</v>
      </c>
      <c r="E13" s="305">
        <f t="shared" si="1"/>
        <v>0</v>
      </c>
    </row>
    <row r="14" s="274" customFormat="1" ht="18.75" customHeight="1" spans="1:5">
      <c r="A14" s="306" t="s">
        <v>1174</v>
      </c>
      <c r="B14" s="286">
        <v>4983</v>
      </c>
      <c r="C14" s="286">
        <v>5399</v>
      </c>
      <c r="D14" s="286">
        <f t="shared" si="0"/>
        <v>416</v>
      </c>
      <c r="E14" s="305">
        <f t="shared" si="1"/>
        <v>0.083483845073249</v>
      </c>
    </row>
    <row r="15" s="274" customFormat="1" ht="18.75" customHeight="1" spans="1:5">
      <c r="A15" s="306" t="s">
        <v>1175</v>
      </c>
      <c r="B15" s="286">
        <v>635</v>
      </c>
      <c r="C15" s="286">
        <v>720</v>
      </c>
      <c r="D15" s="286">
        <f t="shared" si="0"/>
        <v>85</v>
      </c>
      <c r="E15" s="305">
        <f t="shared" si="1"/>
        <v>0.133858267716535</v>
      </c>
    </row>
    <row r="16" s="274" customFormat="1" ht="18.75" customHeight="1" spans="1:5">
      <c r="A16" s="306" t="s">
        <v>1176</v>
      </c>
      <c r="B16" s="286">
        <v>4365</v>
      </c>
      <c r="C16" s="286">
        <v>5886</v>
      </c>
      <c r="D16" s="286">
        <f t="shared" si="0"/>
        <v>1521</v>
      </c>
      <c r="E16" s="305">
        <f t="shared" si="1"/>
        <v>0.348453608247423</v>
      </c>
    </row>
    <row r="17" s="274" customFormat="1" ht="18.75" customHeight="1" spans="1:5">
      <c r="A17" s="306" t="s">
        <v>1177</v>
      </c>
      <c r="B17" s="286">
        <v>5231</v>
      </c>
      <c r="C17" s="286">
        <v>5231</v>
      </c>
      <c r="D17" s="286">
        <f t="shared" si="0"/>
        <v>0</v>
      </c>
      <c r="E17" s="305">
        <f t="shared" si="1"/>
        <v>0</v>
      </c>
    </row>
    <row r="18" s="274" customFormat="1" ht="18.75" customHeight="1" spans="1:5">
      <c r="A18" s="306" t="s">
        <v>1178</v>
      </c>
      <c r="B18" s="286">
        <v>330</v>
      </c>
      <c r="C18" s="286">
        <v>398</v>
      </c>
      <c r="D18" s="286">
        <f t="shared" si="0"/>
        <v>68</v>
      </c>
      <c r="E18" s="305">
        <f t="shared" si="1"/>
        <v>0.206060606060606</v>
      </c>
    </row>
    <row r="19" s="274" customFormat="1" ht="18.75" customHeight="1" spans="1:5">
      <c r="A19" s="306" t="s">
        <v>1179</v>
      </c>
      <c r="B19" s="286">
        <v>352</v>
      </c>
      <c r="C19" s="286">
        <v>352</v>
      </c>
      <c r="D19" s="286">
        <f t="shared" si="0"/>
        <v>0</v>
      </c>
      <c r="E19" s="305">
        <f t="shared" si="1"/>
        <v>0</v>
      </c>
    </row>
    <row r="20" s="274" customFormat="1" ht="18.75" customHeight="1" spans="1:5">
      <c r="A20" s="306" t="s">
        <v>1180</v>
      </c>
      <c r="B20" s="286">
        <v>324</v>
      </c>
      <c r="C20" s="286">
        <v>330</v>
      </c>
      <c r="D20" s="286">
        <f t="shared" si="0"/>
        <v>6</v>
      </c>
      <c r="E20" s="305">
        <f t="shared" si="1"/>
        <v>0.0185185185185185</v>
      </c>
    </row>
    <row r="21" s="275" customFormat="1" ht="18.75" customHeight="1" spans="1:5">
      <c r="A21" s="303" t="s">
        <v>1181</v>
      </c>
      <c r="B21" s="304">
        <f>SUM(B22:B26)</f>
        <v>12766</v>
      </c>
      <c r="C21" s="304">
        <f>SUM(C22:C26)</f>
        <v>13787</v>
      </c>
      <c r="D21" s="304">
        <f t="shared" si="0"/>
        <v>1021</v>
      </c>
      <c r="E21" s="305">
        <f t="shared" si="1"/>
        <v>0.0799780667397775</v>
      </c>
    </row>
    <row r="22" s="274" customFormat="1" ht="18.75" customHeight="1" spans="1:5">
      <c r="A22" s="306" t="s">
        <v>1182</v>
      </c>
      <c r="B22" s="286">
        <v>2135</v>
      </c>
      <c r="C22" s="286">
        <v>2155</v>
      </c>
      <c r="D22" s="286">
        <f t="shared" si="0"/>
        <v>20</v>
      </c>
      <c r="E22" s="305">
        <f t="shared" si="1"/>
        <v>0.00936768149882904</v>
      </c>
    </row>
    <row r="23" s="274" customFormat="1" ht="18.75" customHeight="1" spans="1:5">
      <c r="A23" s="306" t="s">
        <v>1183</v>
      </c>
      <c r="B23" s="286">
        <v>4863</v>
      </c>
      <c r="C23" s="286">
        <v>4866</v>
      </c>
      <c r="D23" s="286">
        <f t="shared" si="0"/>
        <v>3</v>
      </c>
      <c r="E23" s="305">
        <f t="shared" si="1"/>
        <v>0.000616903146206046</v>
      </c>
    </row>
    <row r="24" s="274" customFormat="1" ht="18.75" customHeight="1" spans="1:5">
      <c r="A24" s="306" t="s">
        <v>1184</v>
      </c>
      <c r="B24" s="286">
        <v>3114</v>
      </c>
      <c r="C24" s="286">
        <v>3587</v>
      </c>
      <c r="D24" s="286">
        <f t="shared" si="0"/>
        <v>473</v>
      </c>
      <c r="E24" s="305">
        <f t="shared" si="1"/>
        <v>0.15189466923571</v>
      </c>
    </row>
    <row r="25" s="274" customFormat="1" ht="18.75" customHeight="1" spans="1:5">
      <c r="A25" s="306" t="s">
        <v>1185</v>
      </c>
      <c r="B25" s="286">
        <v>2451</v>
      </c>
      <c r="C25" s="286">
        <v>2976</v>
      </c>
      <c r="D25" s="286">
        <f t="shared" si="0"/>
        <v>525</v>
      </c>
      <c r="E25" s="305">
        <f t="shared" si="1"/>
        <v>0.214198286413709</v>
      </c>
    </row>
    <row r="26" s="274" customFormat="1" ht="18.75" customHeight="1" spans="1:5">
      <c r="A26" s="306" t="s">
        <v>1186</v>
      </c>
      <c r="B26" s="211">
        <v>203</v>
      </c>
      <c r="C26" s="211">
        <v>203</v>
      </c>
      <c r="D26" s="286">
        <f t="shared" si="0"/>
        <v>0</v>
      </c>
      <c r="E26" s="305">
        <f t="shared" si="1"/>
        <v>0</v>
      </c>
    </row>
    <row r="27" s="274" customFormat="1" ht="18.75" customHeight="1" spans="1:5">
      <c r="A27" s="303" t="s">
        <v>1187</v>
      </c>
      <c r="B27" s="304">
        <f>B21+B5</f>
        <v>44416</v>
      </c>
      <c r="C27" s="304">
        <f>C21+C5</f>
        <v>47969</v>
      </c>
      <c r="D27" s="286">
        <f t="shared" si="0"/>
        <v>3553</v>
      </c>
      <c r="E27" s="305">
        <f t="shared" si="1"/>
        <v>0.0799936959654179</v>
      </c>
    </row>
    <row r="28" ht="18.75" hidden="1" customHeight="1" spans="1:5">
      <c r="A28" s="306" t="s">
        <v>1188</v>
      </c>
      <c r="B28" s="307"/>
      <c r="C28" s="307"/>
      <c r="D28" s="307" t="e">
        <f>#REF!-#REF!</f>
        <v>#REF!</v>
      </c>
      <c r="E28" s="308"/>
    </row>
    <row r="29" ht="18.75" hidden="1" customHeight="1" spans="1:5">
      <c r="A29" s="306" t="s">
        <v>1189</v>
      </c>
      <c r="B29" s="309"/>
      <c r="C29" s="309"/>
      <c r="D29" s="307" t="e">
        <f>#REF!-#REF!</f>
        <v>#REF!</v>
      </c>
      <c r="E29" s="308"/>
    </row>
    <row r="30" ht="18.75" hidden="1" customHeight="1" spans="1:5">
      <c r="A30" s="306" t="s">
        <v>1190</v>
      </c>
      <c r="B30" s="309"/>
      <c r="C30" s="309"/>
      <c r="D30" s="307" t="e">
        <f>#REF!-#REF!</f>
        <v>#REF!</v>
      </c>
      <c r="E30" s="308"/>
    </row>
  </sheetData>
  <mergeCells count="1">
    <mergeCell ref="A2:E2"/>
  </mergeCells>
  <pageMargins left="0.7" right="0.7" top="0.393055555555556" bottom="0.511805555555556"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E7" sqref="E7"/>
    </sheetView>
  </sheetViews>
  <sheetFormatPr defaultColWidth="8.875" defaultRowHeight="13.5" outlineLevelCol="4"/>
  <cols>
    <col min="1" max="1" width="36.75" style="196" customWidth="1"/>
    <col min="2" max="3" width="21.25" style="276" customWidth="1"/>
    <col min="4" max="4" width="22.625" style="196" customWidth="1"/>
    <col min="5" max="5" width="24.625" style="196" customWidth="1"/>
    <col min="6" max="16384" width="8.875" style="196"/>
  </cols>
  <sheetData>
    <row r="1" ht="21" customHeight="1" spans="1:1">
      <c r="A1" s="197" t="s">
        <v>1191</v>
      </c>
    </row>
    <row r="2" ht="30" customHeight="1" spans="1:5">
      <c r="A2" s="277" t="s">
        <v>1192</v>
      </c>
      <c r="B2" s="277"/>
      <c r="C2" s="277"/>
      <c r="D2" s="277"/>
      <c r="E2" s="277"/>
    </row>
    <row r="3" ht="15" customHeight="1" spans="1:5">
      <c r="A3" s="278"/>
      <c r="B3" s="279"/>
      <c r="C3" s="279"/>
      <c r="D3" s="280"/>
      <c r="E3" s="281" t="s">
        <v>34</v>
      </c>
    </row>
    <row r="4" s="273" customFormat="1" ht="19.5" customHeight="1" spans="1:5">
      <c r="A4" s="282" t="s">
        <v>1062</v>
      </c>
      <c r="B4" s="203" t="s">
        <v>1163</v>
      </c>
      <c r="C4" s="203" t="s">
        <v>39</v>
      </c>
      <c r="D4" s="203" t="s">
        <v>40</v>
      </c>
      <c r="E4" s="283" t="s">
        <v>1193</v>
      </c>
    </row>
    <row r="5" s="274" customFormat="1" ht="15.95" customHeight="1" spans="1:5">
      <c r="A5" s="284" t="s">
        <v>1194</v>
      </c>
      <c r="B5" s="285">
        <v>27168</v>
      </c>
      <c r="C5" s="285">
        <v>14926</v>
      </c>
      <c r="D5" s="286">
        <f t="shared" ref="D5:D28" si="0">C5-B5</f>
        <v>-12242</v>
      </c>
      <c r="E5" s="287">
        <f t="shared" ref="E5:E28" si="1">D5/B5</f>
        <v>-0.450603651354535</v>
      </c>
    </row>
    <row r="6" s="274" customFormat="1" ht="15.95" customHeight="1" spans="1:5">
      <c r="A6" s="288" t="s">
        <v>1195</v>
      </c>
      <c r="B6" s="285">
        <v>736</v>
      </c>
      <c r="C6" s="285">
        <v>736</v>
      </c>
      <c r="D6" s="286">
        <f t="shared" si="0"/>
        <v>0</v>
      </c>
      <c r="E6" s="287">
        <f t="shared" si="1"/>
        <v>0</v>
      </c>
    </row>
    <row r="7" s="274" customFormat="1" ht="15.95" customHeight="1" spans="1:5">
      <c r="A7" s="289" t="s">
        <v>1196</v>
      </c>
      <c r="B7" s="285">
        <v>8532</v>
      </c>
      <c r="C7" s="285">
        <v>8656</v>
      </c>
      <c r="D7" s="286">
        <f t="shared" si="0"/>
        <v>124</v>
      </c>
      <c r="E7" s="287">
        <f t="shared" si="1"/>
        <v>0.0145335208626348</v>
      </c>
    </row>
    <row r="8" s="274" customFormat="1" ht="15.95" customHeight="1" spans="1:5">
      <c r="A8" s="290" t="s">
        <v>1197</v>
      </c>
      <c r="B8" s="285">
        <v>54910</v>
      </c>
      <c r="C8" s="285">
        <v>56950</v>
      </c>
      <c r="D8" s="286">
        <f t="shared" si="0"/>
        <v>2040</v>
      </c>
      <c r="E8" s="287">
        <f t="shared" si="1"/>
        <v>0.0371517027863777</v>
      </c>
    </row>
    <row r="9" s="274" customFormat="1" ht="15.95" customHeight="1" spans="1:5">
      <c r="A9" s="291" t="s">
        <v>1198</v>
      </c>
      <c r="B9" s="285">
        <v>4262</v>
      </c>
      <c r="C9" s="285">
        <v>5003</v>
      </c>
      <c r="D9" s="286">
        <f t="shared" si="0"/>
        <v>741</v>
      </c>
      <c r="E9" s="287">
        <f t="shared" si="1"/>
        <v>0.173862036602534</v>
      </c>
    </row>
    <row r="10" s="274" customFormat="1" ht="15.95" customHeight="1" spans="1:5">
      <c r="A10" s="291" t="s">
        <v>1199</v>
      </c>
      <c r="B10" s="285">
        <v>4365</v>
      </c>
      <c r="C10" s="285">
        <v>3065</v>
      </c>
      <c r="D10" s="286">
        <f t="shared" si="0"/>
        <v>-1300</v>
      </c>
      <c r="E10" s="287">
        <f t="shared" si="1"/>
        <v>-0.297823596792669</v>
      </c>
    </row>
    <row r="11" s="274" customFormat="1" ht="15.95" customHeight="1" spans="1:5">
      <c r="A11" s="290" t="s">
        <v>1200</v>
      </c>
      <c r="B11" s="285">
        <v>47658</v>
      </c>
      <c r="C11" s="285">
        <v>42944</v>
      </c>
      <c r="D11" s="286">
        <f t="shared" si="0"/>
        <v>-4714</v>
      </c>
      <c r="E11" s="287">
        <f t="shared" si="1"/>
        <v>-0.0989130890931218</v>
      </c>
    </row>
    <row r="12" s="274" customFormat="1" ht="15.95" customHeight="1" spans="1:5">
      <c r="A12" s="291" t="s">
        <v>1201</v>
      </c>
      <c r="B12" s="285">
        <v>30534</v>
      </c>
      <c r="C12" s="285">
        <v>35209</v>
      </c>
      <c r="D12" s="286">
        <f t="shared" si="0"/>
        <v>4675</v>
      </c>
      <c r="E12" s="287">
        <f t="shared" si="1"/>
        <v>0.153108010742124</v>
      </c>
    </row>
    <row r="13" s="274" customFormat="1" ht="15.95" customHeight="1" spans="1:5">
      <c r="A13" s="291" t="s">
        <v>1202</v>
      </c>
      <c r="B13" s="285">
        <v>10968</v>
      </c>
      <c r="C13" s="285">
        <v>3968</v>
      </c>
      <c r="D13" s="286">
        <f t="shared" si="0"/>
        <v>-7000</v>
      </c>
      <c r="E13" s="287">
        <f t="shared" si="1"/>
        <v>-0.638220277169949</v>
      </c>
    </row>
    <row r="14" s="274" customFormat="1" ht="15.95" customHeight="1" spans="1:5">
      <c r="A14" s="292" t="s">
        <v>1203</v>
      </c>
      <c r="B14" s="285">
        <v>8500</v>
      </c>
      <c r="C14" s="285">
        <v>15559</v>
      </c>
      <c r="D14" s="286">
        <f t="shared" si="0"/>
        <v>7059</v>
      </c>
      <c r="E14" s="287">
        <f t="shared" si="1"/>
        <v>0.830470588235294</v>
      </c>
    </row>
    <row r="15" s="274" customFormat="1" ht="15.95" customHeight="1" spans="1:5">
      <c r="A15" s="290" t="s">
        <v>1204</v>
      </c>
      <c r="B15" s="285">
        <v>44850</v>
      </c>
      <c r="C15" s="285">
        <v>60503</v>
      </c>
      <c r="D15" s="286">
        <f t="shared" si="0"/>
        <v>15653</v>
      </c>
      <c r="E15" s="287">
        <f t="shared" si="1"/>
        <v>0.349007803790412</v>
      </c>
    </row>
    <row r="16" s="274" customFormat="1" ht="15.95" customHeight="1" spans="1:5">
      <c r="A16" s="292" t="s">
        <v>1205</v>
      </c>
      <c r="B16" s="285">
        <v>8698</v>
      </c>
      <c r="C16" s="285">
        <v>9793</v>
      </c>
      <c r="D16" s="286">
        <f t="shared" si="0"/>
        <v>1095</v>
      </c>
      <c r="E16" s="287">
        <f t="shared" si="1"/>
        <v>0.125891009427455</v>
      </c>
    </row>
    <row r="17" s="274" customFormat="1" ht="15.95" customHeight="1" spans="1:5">
      <c r="A17" s="291" t="s">
        <v>1206</v>
      </c>
      <c r="B17" s="285">
        <v>1265</v>
      </c>
      <c r="C17" s="285">
        <v>800</v>
      </c>
      <c r="D17" s="286">
        <f t="shared" si="0"/>
        <v>-465</v>
      </c>
      <c r="E17" s="287">
        <f t="shared" si="1"/>
        <v>-0.367588932806324</v>
      </c>
    </row>
    <row r="18" s="274" customFormat="1" ht="15.95" customHeight="1" spans="1:5">
      <c r="A18" s="292" t="s">
        <v>1207</v>
      </c>
      <c r="B18" s="285">
        <v>1253</v>
      </c>
      <c r="C18" s="285">
        <v>1357</v>
      </c>
      <c r="D18" s="286">
        <f t="shared" si="0"/>
        <v>104</v>
      </c>
      <c r="E18" s="287">
        <f t="shared" si="1"/>
        <v>0.083000798084597</v>
      </c>
    </row>
    <row r="19" s="274" customFormat="1" ht="15.95" customHeight="1" spans="1:5">
      <c r="A19" s="291" t="s">
        <v>1208</v>
      </c>
      <c r="B19" s="285">
        <v>26</v>
      </c>
      <c r="C19" s="285">
        <v>0</v>
      </c>
      <c r="D19" s="286">
        <f t="shared" si="0"/>
        <v>-26</v>
      </c>
      <c r="E19" s="287">
        <f t="shared" si="1"/>
        <v>-1</v>
      </c>
    </row>
    <row r="20" s="274" customFormat="1" ht="15.95" customHeight="1" spans="1:5">
      <c r="A20" s="291" t="s">
        <v>1209</v>
      </c>
      <c r="B20" s="285">
        <v>2563</v>
      </c>
      <c r="C20" s="285">
        <v>1566</v>
      </c>
      <c r="D20" s="286">
        <f t="shared" si="0"/>
        <v>-997</v>
      </c>
      <c r="E20" s="287">
        <f t="shared" si="1"/>
        <v>-0.388997268825595</v>
      </c>
    </row>
    <row r="21" s="274" customFormat="1" ht="15.95" customHeight="1" spans="1:5">
      <c r="A21" s="291" t="s">
        <v>1210</v>
      </c>
      <c r="B21" s="285">
        <v>5068</v>
      </c>
      <c r="C21" s="285">
        <v>5235</v>
      </c>
      <c r="D21" s="286">
        <f t="shared" si="0"/>
        <v>167</v>
      </c>
      <c r="E21" s="287">
        <f t="shared" si="1"/>
        <v>0.0329518547750592</v>
      </c>
    </row>
    <row r="22" s="274" customFormat="1" ht="15.95" customHeight="1" spans="1:5">
      <c r="A22" s="291" t="s">
        <v>1211</v>
      </c>
      <c r="B22" s="285">
        <v>800</v>
      </c>
      <c r="C22" s="285">
        <v>900</v>
      </c>
      <c r="D22" s="286">
        <f t="shared" si="0"/>
        <v>100</v>
      </c>
      <c r="E22" s="287">
        <f t="shared" si="1"/>
        <v>0.125</v>
      </c>
    </row>
    <row r="23" s="274" customFormat="1" ht="15.95" customHeight="1" spans="1:5">
      <c r="A23" s="293" t="s">
        <v>1212</v>
      </c>
      <c r="B23" s="285">
        <v>1325</v>
      </c>
      <c r="C23" s="285">
        <v>3533</v>
      </c>
      <c r="D23" s="286">
        <f t="shared" si="0"/>
        <v>2208</v>
      </c>
      <c r="E23" s="287">
        <f t="shared" si="1"/>
        <v>1.66641509433962</v>
      </c>
    </row>
    <row r="24" s="274" customFormat="1" ht="15.95" customHeight="1" spans="1:5">
      <c r="A24" s="294" t="s">
        <v>1213</v>
      </c>
      <c r="B24" s="286">
        <v>8848</v>
      </c>
      <c r="C24" s="286">
        <v>8253</v>
      </c>
      <c r="D24" s="286">
        <f t="shared" si="0"/>
        <v>-595</v>
      </c>
      <c r="E24" s="287">
        <f t="shared" si="1"/>
        <v>-0.067246835443038</v>
      </c>
    </row>
    <row r="25" s="275" customFormat="1" ht="15.95" customHeight="1" spans="1:5">
      <c r="A25" s="294" t="s">
        <v>1214</v>
      </c>
      <c r="B25" s="286">
        <v>180</v>
      </c>
      <c r="C25" s="286">
        <v>0</v>
      </c>
      <c r="D25" s="286">
        <f t="shared" si="0"/>
        <v>-180</v>
      </c>
      <c r="E25" s="287">
        <f t="shared" si="1"/>
        <v>-1</v>
      </c>
    </row>
    <row r="26" s="275" customFormat="1" ht="15.95" customHeight="1" spans="1:5">
      <c r="A26" s="294" t="s">
        <v>1215</v>
      </c>
      <c r="B26" s="286">
        <v>3500</v>
      </c>
      <c r="C26" s="286">
        <v>3500</v>
      </c>
      <c r="D26" s="286">
        <f t="shared" si="0"/>
        <v>0</v>
      </c>
      <c r="E26" s="287">
        <f t="shared" si="1"/>
        <v>0</v>
      </c>
    </row>
    <row r="27" s="275" customFormat="1" ht="15.95" customHeight="1" spans="1:5">
      <c r="A27" s="294" t="s">
        <v>1216</v>
      </c>
      <c r="B27" s="286">
        <v>17640</v>
      </c>
      <c r="C27" s="286">
        <v>12022</v>
      </c>
      <c r="D27" s="286">
        <f t="shared" si="0"/>
        <v>-5618</v>
      </c>
      <c r="E27" s="287">
        <f t="shared" si="1"/>
        <v>-0.318480725623583</v>
      </c>
    </row>
    <row r="28" s="274" customFormat="1" ht="15.95" customHeight="1" spans="1:5">
      <c r="A28" s="295" t="s">
        <v>1187</v>
      </c>
      <c r="B28" s="296">
        <f>SUM(B5:B27)</f>
        <v>293649</v>
      </c>
      <c r="C28" s="296">
        <f>SUM(C5:C27)</f>
        <v>294478</v>
      </c>
      <c r="D28" s="286">
        <f t="shared" si="0"/>
        <v>829</v>
      </c>
      <c r="E28" s="287">
        <f t="shared" si="1"/>
        <v>0.00282309832487085</v>
      </c>
    </row>
    <row r="29" spans="2:5">
      <c r="B29" s="297"/>
      <c r="C29" s="297"/>
      <c r="E29" s="276"/>
    </row>
    <row r="30" spans="2:3">
      <c r="B30" s="298"/>
      <c r="C30" s="298"/>
    </row>
  </sheetData>
  <mergeCells count="1">
    <mergeCell ref="A2:E2"/>
  </mergeCells>
  <pageMargins left="0.984027777777778" right="0.751388888888889" top="1" bottom="1" header="0.5" footer="0.5"/>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目录</vt:lpstr>
      <vt:lpstr>一般公共预算收支总表</vt:lpstr>
      <vt:lpstr>一般公共预算收入总表</vt:lpstr>
      <vt:lpstr>一般公共预算支出总表</vt:lpstr>
      <vt:lpstr>一般公共预算本级支出表</vt:lpstr>
      <vt:lpstr>一般公共预算本级基本支出表</vt:lpstr>
      <vt:lpstr>一般公共预算支出项目汇总表</vt:lpstr>
      <vt:lpstr>地方财政预算收入科目汇总表</vt:lpstr>
      <vt:lpstr>一般公共预算支出科目汇总表</vt:lpstr>
      <vt:lpstr>一般公共预算对下税收返还和转移支付预算分地区表</vt:lpstr>
      <vt:lpstr>靖州县专项转移支付分地区、分项目预算表</vt:lpstr>
      <vt:lpstr>“三公”经费预算表</vt:lpstr>
      <vt:lpstr>政府性基金预算收支总表</vt:lpstr>
      <vt:lpstr>政府性基金收入预算表</vt:lpstr>
      <vt:lpstr>政府性基金支出预算表</vt:lpstr>
      <vt:lpstr>靖州县本级政府性基金预算支出表</vt:lpstr>
      <vt:lpstr>靖州县政府性基金转移支付预算表</vt:lpstr>
      <vt:lpstr>政府性债务情况总表</vt:lpstr>
      <vt:lpstr>靖州县地方政府一般债务限额和余额情况表</vt:lpstr>
      <vt:lpstr>靖州县地方政府专项债务限额和余额情况表</vt:lpstr>
      <vt:lpstr>社会保险基金收支预算总表</vt:lpstr>
      <vt:lpstr>社保基金预算收入表</vt:lpstr>
      <vt:lpstr>社保基金预算支出表</vt:lpstr>
      <vt:lpstr>靖州县国有资本经营预算收入表</vt:lpstr>
      <vt:lpstr>靖州县国有资本经营预算支出表</vt:lpstr>
      <vt:lpstr>靖州县本级国有资本经营预算支出表</vt:lpstr>
      <vt:lpstr>靖州县国有资本经营预算转移支出表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潇Wow</cp:lastModifiedBy>
  <dcterms:created xsi:type="dcterms:W3CDTF">2022-10-10T07:53:00Z</dcterms:created>
  <dcterms:modified xsi:type="dcterms:W3CDTF">2024-10-29T08:01:14Z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C5BF7A98FAFB4BADBE2730FB5603DB4E_13</vt:lpwstr>
  </property>
  <property fmtid="{D5CDD505-2E9C-101B-9397-08002B2CF9AE}" pid="3" name="KSOProductBuildVer">
    <vt:lpwstr>2052-12.1.0.18608</vt:lpwstr>
  </property>
</Properties>
</file>