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tabRatio="934" activeTab="30"/>
  </bookViews>
  <sheets>
    <sheet name="目录" sheetId="30" r:id="rId1"/>
    <sheet name="1、2021年度一般公共预算收入决算表" sheetId="1" r:id="rId2"/>
    <sheet name="2、2021年度一般公共预算本级支出决算表" sheetId="2" r:id="rId3"/>
    <sheet name="3、2021年度一般公共预算本级基本支出决算表" sheetId="3" r:id="rId4"/>
    <sheet name="4、2021年度一般公共预算支出决算表" sheetId="20" r:id="rId5"/>
    <sheet name="5、2021年度一般公共预算对下税收返还和转移支付决算分项目表" sheetId="4" r:id="rId6"/>
    <sheet name="6、2021年度一般公共预算对下税收返还和转移支付决算分地区表" sheetId="5" r:id="rId7"/>
    <sheet name="7、2021年度一般公共预算转移性收支决算表" sheetId="6" r:id="rId8"/>
    <sheet name="8、2021年度政府性基金收入决算表" sheetId="7" r:id="rId9"/>
    <sheet name="9、2021年度政府性基金支出决算表" sheetId="8" r:id="rId10"/>
    <sheet name="10、2021年度政府性基金本级支出决算表" sheetId="9" r:id="rId11"/>
    <sheet name="11、2021年度政府性基金转移性收支决算表" sheetId="10" r:id="rId12"/>
    <sheet name="12、2021年国有资本经营预算收支决算表" sheetId="11" r:id="rId13"/>
    <sheet name="13、2021年国有资本经营预算转移性收支决算表" sheetId="12" r:id="rId14"/>
    <sheet name="14、2021年度社会保险基金收支及结余情况表" sheetId="13" r:id="rId15"/>
    <sheet name="15、2021年度地方政府一般债务和专项债务限额和余额情况表" sheetId="14" r:id="rId16"/>
    <sheet name="16、2021年度地方政府专项债务分项目余额情况表" sheetId="15" r:id="rId17"/>
    <sheet name="17、2021年度地方政府一般债务限额和余额情况表" sheetId="22" r:id="rId18"/>
    <sheet name="18、2021年度地方政府专项债务限额和余额情况表" sheetId="21" r:id="rId19"/>
    <sheet name="19、2021年政府性债务情况总表" sheetId="19" r:id="rId20"/>
    <sheet name="20、2021年一般债券分配使用情况表" sheetId="16" r:id="rId21"/>
    <sheet name="21、2021年专项债券分配使用情况表" sheetId="17" r:id="rId22"/>
    <sheet name="22、2021年度国有资本经营收入决算表" sheetId="23" r:id="rId23"/>
    <sheet name="23、2021年度国有资本经营支出决算表" sheetId="24" r:id="rId24"/>
    <sheet name="24、2021年度国有资本经营预算本级支出决算表" sheetId="25" r:id="rId25"/>
    <sheet name="25、2021年度国有资本经营预算对下转移支付情况" sheetId="26" r:id="rId26"/>
    <sheet name="26、2021年度国有资本经营对下转移支付情况表（" sheetId="27" r:id="rId27"/>
    <sheet name="27、2021年度社会保险基金预算收入表" sheetId="28" r:id="rId28"/>
    <sheet name="28、2021年度社会保险基金预算支出表" sheetId="29" r:id="rId29"/>
    <sheet name="29、2021年“三公”经费决算公开表" sheetId="18" r:id="rId30"/>
    <sheet name="30、2021年靖州县政府性基金转移支出决算表" sheetId="31" r:id="rId31"/>
  </sheets>
  <externalReferences>
    <externalReference r:id="rId32"/>
  </externalReferences>
  <calcPr calcId="144525" iterate="1" iterateCount="100" iterateDelta="0.001"/>
</workbook>
</file>

<file path=xl/sharedStrings.xml><?xml version="1.0" encoding="utf-8"?>
<sst xmlns="http://schemas.openxmlformats.org/spreadsheetml/2006/main" count="3684" uniqueCount="2772">
  <si>
    <t>2021年决算表目录</t>
  </si>
  <si>
    <t>1、2021年度一般公共预算收入决算表</t>
  </si>
  <si>
    <t>2、2021年度一般公共预算本级支出决算表</t>
  </si>
  <si>
    <t>3、2021年度一般公共预算本级基本支出决算表</t>
  </si>
  <si>
    <t>4、2021年度一般公共预算支出决算表</t>
  </si>
  <si>
    <t>5、2021年度一般公共预算对下税收返还和转移支付决算分项目表</t>
  </si>
  <si>
    <t>6、2021年度一般公共预算对下税收返还和转移支付决算分地区表</t>
  </si>
  <si>
    <t>7、2021年度一般公共预算转移性收支决算表</t>
  </si>
  <si>
    <t>8、2021年度政府性基金收入决算表</t>
  </si>
  <si>
    <t>9、2021年度政府性基金支出决算表</t>
  </si>
  <si>
    <t>10、2021年度政府性基金本级支出决算表</t>
  </si>
  <si>
    <t>11、2021年度政府性基金转移性收支决算表</t>
  </si>
  <si>
    <t>12、2021年国有资本经营预算收支决算表</t>
  </si>
  <si>
    <t>13、2021年国有资本经营预算转移性收支决算表</t>
  </si>
  <si>
    <t>14、2021年度社会保险基金收支及结余情况表</t>
  </si>
  <si>
    <t>15、2021年度地方政府一般债务和专项债务限额和余额情况表</t>
  </si>
  <si>
    <t>16、2021年度地方政府专项债务分项目余额情况表</t>
  </si>
  <si>
    <t>17、2021年度地方政府一般债务限额和余额情况表</t>
  </si>
  <si>
    <t>18、2021年度地方政府专项债务限额和余额情况表</t>
  </si>
  <si>
    <t>19、2021年政府性债务情况总表</t>
  </si>
  <si>
    <t>20、2021年一般债券分配使用情况表</t>
  </si>
  <si>
    <t>21、2021年专项债券分配使用情况表</t>
  </si>
  <si>
    <t>22、2021年度国有资本经营收入决算表</t>
  </si>
  <si>
    <t>23、2021年度国有资本经营支出决算表</t>
  </si>
  <si>
    <t>24、2021年度国有资本经营预算本级支出决算表</t>
  </si>
  <si>
    <t>25、2021年度国有资本经营预算对下转移支付情况</t>
  </si>
  <si>
    <t>26、2021年度国有资本经营对下转移支付情况表</t>
  </si>
  <si>
    <t>27、2021年度社会保险基金预算收入表</t>
  </si>
  <si>
    <t>28、2021年度社会保险基金预算支出表</t>
  </si>
  <si>
    <t>29、2021年“三公”经费决算公开表</t>
  </si>
  <si>
    <t>30、2021年靖州县政府性基金转移支付决算表</t>
  </si>
  <si>
    <r>
      <rPr>
        <b/>
        <sz val="18"/>
        <rFont val="宋体"/>
        <charset val="134"/>
      </rPr>
      <t>2021年度靖州苗族侗族自治县一般公共预算收入决算表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</si>
  <si>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</si>
  <si>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</si>
  <si>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</si>
  <si>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</si>
  <si>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</si>
  <si>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</si>
  <si>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</si>
  <si>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</si>
  <si>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</si>
  <si>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</si>
  <si>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</si>
  <si>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</si>
  <si>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</si>
  <si>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</si>
  <si>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</si>
  <si>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</si>
  <si>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</si>
  <si>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</si>
  <si>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</si>
  <si>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</si>
  <si>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</si>
  <si>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</si>
  <si>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</si>
  <si>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</si>
  <si>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</si>
  <si>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</si>
  <si>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</si>
  <si>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</si>
  <si>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</si>
  <si>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</si>
  <si>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</si>
  <si>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</si>
  <si>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</si>
  <si>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</si>
  <si>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</si>
  <si>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</si>
  <si>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</si>
  <si>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</si>
  <si>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</si>
  <si>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</si>
  <si>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</si>
  <si>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</si>
  <si>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</si>
  <si>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</si>
  <si>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</si>
  <si>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</si>
  <si>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</si>
  <si>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</si>
  <si>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</si>
  <si>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</si>
  <si>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</si>
  <si>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</si>
  <si>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</si>
  <si>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</si>
  <si>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</si>
  <si>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</si>
  <si>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</si>
  <si>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</si>
  <si>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</si>
  <si>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</si>
  <si>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</si>
  <si>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</si>
  <si>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</si>
  <si>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</si>
  <si>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</si>
  <si>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</si>
  <si>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</si>
  <si>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</si>
  <si>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</si>
  <si>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</si>
  <si>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</si>
  <si>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</si>
  <si>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</si>
  <si>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</si>
  <si>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</si>
  <si>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</si>
  <si>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</si>
  <si>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</si>
  <si>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</si>
  <si>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</si>
  <si>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</si>
  <si>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</si>
  <si>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</si>
  <si>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</si>
  <si>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</si>
  <si>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</si>
  <si>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</si>
  <si>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</si>
  <si>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</si>
  <si>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</si>
  <si>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</si>
  <si>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</si>
  <si>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</si>
  <si>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</si>
  <si>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</si>
  <si>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</si>
  <si>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</si>
  <si>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</si>
  <si>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</si>
  <si>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</si>
  <si>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</si>
  <si>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</si>
  <si>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</si>
  <si>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</si>
  <si>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</si>
  <si>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</si>
  <si>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</si>
  <si>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</si>
  <si>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</si>
  <si>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</si>
  <si>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</si>
  <si>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</si>
  <si>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</si>
  <si>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</si>
  <si>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</si>
  <si>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</si>
  <si>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</si>
  <si>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</si>
  <si>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</si>
  <si>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</si>
  <si>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</si>
  <si>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</si>
  <si>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</si>
  <si>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</si>
  <si>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</si>
  <si>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</si>
  <si>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</si>
  <si>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</si>
  <si>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</si>
  <si>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</si>
  <si>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</si>
  <si>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</si>
  <si>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</si>
  <si>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</si>
  <si>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</si>
  <si>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</si>
  <si>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</si>
  <si>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</si>
  <si>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</si>
  <si>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</si>
  <si>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</si>
  <si>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</si>
  <si>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</si>
  <si>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</si>
  <si>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</si>
  <si>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</si>
  <si>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</si>
  <si>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</si>
  <si>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</si>
  <si>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</si>
  <si>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</si>
  <si>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</si>
  <si>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</si>
  <si>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</si>
  <si>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</si>
  <si>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</si>
  <si>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</si>
  <si>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</si>
  <si>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</si>
  <si>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</si>
  <si>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</si>
  <si>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</si>
  <si>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</si>
  <si>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</si>
  <si>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</si>
  <si>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</si>
  <si>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</si>
  <si>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</si>
  <si>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</si>
  <si>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</si>
  <si>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</si>
  <si>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</si>
  <si>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</si>
  <si>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</si>
  <si>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</si>
  <si>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</si>
  <si>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</si>
  <si>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</si>
  <si>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</si>
  <si>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</si>
  <si>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</si>
  <si>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</si>
  <si>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</si>
  <si>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</si>
  <si>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</si>
  <si>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</si>
  <si>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</si>
  <si>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</si>
  <si>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</si>
  <si>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</si>
  <si>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</si>
  <si>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</si>
  <si>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</si>
  <si>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</si>
  <si>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</si>
  <si>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</si>
  <si>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</si>
  <si>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</si>
  <si>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</si>
  <si>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</si>
  <si>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</si>
  <si>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</si>
  <si>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</si>
  <si>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</si>
  <si>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</si>
  <si>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</si>
  <si>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</si>
  <si>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</si>
  <si>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</si>
  <si>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</si>
  <si>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</si>
  <si>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</si>
  <si>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</si>
  <si>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</si>
  <si>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</si>
  <si>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</si>
  <si>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</si>
  <si>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</si>
  <si>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</si>
  <si>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</si>
  <si>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</si>
  <si>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</si>
  <si>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</si>
  <si>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</si>
  <si>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</si>
  <si>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</si>
  <si>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</si>
  <si>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</si>
  <si>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</si>
  <si>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</si>
  <si>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</si>
  <si>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</si>
  <si>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</si>
  <si>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</si>
  <si>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</si>
  <si>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</si>
  <si>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</si>
  <si>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</si>
  <si>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</si>
  <si>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</si>
  <si>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</si>
  <si>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</si>
  <si>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</si>
  <si>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</si>
  <si>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</si>
  <si>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</si>
  <si>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</si>
  <si>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</si>
  <si>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</si>
  <si>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</si>
  <si>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</si>
  <si>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</si>
  <si>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</si>
  <si>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</si>
  <si>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</si>
  <si>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</si>
  <si>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</si>
  <si>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</si>
  <si>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</si>
  <si>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</si>
  <si>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</si>
  <si>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</si>
  <si>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</si>
  <si>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</si>
  <si>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</si>
  <si>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</si>
  <si>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</si>
  <si>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</si>
  <si>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</si>
  <si>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</si>
  <si>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</si>
  <si>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</si>
  <si>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</si>
  <si>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</si>
  <si>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</si>
  <si>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</si>
  <si>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</si>
  <si>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</si>
  <si>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</si>
  <si>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</si>
  <si>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</si>
  <si>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</si>
  <si>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</si>
  <si>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</si>
  <si>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</si>
  <si>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</si>
  <si>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</si>
  <si>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</si>
  <si>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</si>
  <si>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</si>
  <si>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</si>
  <si>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</si>
  <si>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</si>
  <si>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</si>
  <si>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</si>
  <si>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</si>
  <si>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</si>
  <si>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</si>
  <si>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</si>
  <si>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</si>
  <si>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</si>
  <si>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</si>
  <si>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</si>
  <si>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</si>
  <si>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</si>
  <si>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</si>
  <si>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</si>
  <si>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</si>
  <si>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</si>
  <si>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</si>
  <si>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</si>
  <si>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</si>
  <si>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</si>
  <si>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</si>
  <si>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</si>
  <si>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</si>
  <si>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</si>
  <si>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</si>
  <si>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</si>
  <si>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</si>
  <si>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</si>
  <si>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</si>
  <si>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</si>
  <si>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</si>
  <si>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</si>
  <si>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</si>
  <si>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</si>
  <si>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</si>
  <si>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</si>
  <si>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</si>
  <si>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</si>
  <si>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</si>
  <si>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</si>
  <si>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</si>
  <si>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</si>
  <si>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</si>
  <si>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</si>
  <si>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</si>
  <si>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</si>
  <si>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</si>
  <si>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</si>
  <si>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</si>
  <si>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</si>
  <si>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</si>
  <si>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</si>
  <si>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</si>
  <si>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</si>
  <si>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</si>
  <si>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</si>
  <si>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</si>
  <si>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</si>
  <si>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</si>
  <si>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</si>
  <si>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</si>
  <si>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</si>
  <si>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</si>
  <si>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</si>
  <si>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</si>
  <si>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</si>
  <si>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</si>
  <si>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</si>
  <si>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</si>
  <si>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</si>
  <si>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</si>
  <si>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</si>
  <si>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</si>
  <si>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</si>
  <si>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</si>
  <si>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</si>
  <si>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</si>
  <si>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</si>
  <si>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</si>
  <si>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</si>
  <si>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</si>
  <si>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</si>
  <si>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</si>
  <si>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</si>
  <si>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</si>
  <si>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</si>
  <si>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</si>
  <si>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</si>
  <si>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</si>
  <si>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</si>
  <si>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</si>
  <si>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</si>
  <si>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</si>
  <si>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</si>
  <si>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</si>
  <si>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</si>
  <si>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</si>
  <si>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</si>
  <si>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</si>
  <si>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</si>
  <si>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</si>
  <si>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</si>
  <si>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</si>
  <si>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</si>
  <si>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</si>
  <si>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</si>
  <si>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</si>
  <si>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</si>
  <si>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</si>
  <si>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</si>
  <si>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</si>
  <si>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</si>
  <si>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</si>
  <si>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</si>
  <si>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</si>
  <si>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</si>
  <si>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</si>
  <si>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</si>
  <si>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</si>
  <si>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</si>
  <si>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</si>
  <si>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</si>
  <si>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</si>
  <si>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</si>
  <si>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</si>
  <si>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</si>
  <si>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</si>
  <si>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</si>
  <si>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</si>
  <si>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</si>
  <si>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</si>
  <si>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</si>
  <si>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</si>
  <si>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</si>
  <si>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</si>
  <si>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</si>
  <si>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</si>
  <si>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</si>
  <si>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</si>
  <si>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</si>
  <si>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</si>
  <si>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</si>
  <si>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</si>
  <si>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</si>
  <si>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</si>
  <si>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</si>
  <si>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</si>
  <si>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</si>
  <si>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</si>
  <si>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</si>
  <si>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</si>
  <si>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</si>
  <si>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</si>
  <si>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</si>
  <si>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</si>
  <si>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</si>
  <si>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</si>
  <si>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</si>
  <si>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</si>
  <si>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</si>
  <si>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</si>
  <si>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</si>
  <si>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</si>
  <si>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</si>
  <si>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</si>
  <si>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</si>
  <si>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</si>
  <si>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</si>
  <si>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</si>
  <si>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</si>
  <si>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</si>
  <si>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</si>
  <si>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</si>
  <si>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</si>
  <si>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</si>
  <si>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</si>
  <si>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</si>
  <si>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</si>
  <si>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</si>
  <si>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</si>
  <si>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</si>
  <si>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</si>
  <si>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</si>
  <si>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</si>
  <si>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</si>
  <si>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</si>
  <si>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</si>
  <si>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</si>
  <si>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</si>
  <si>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</si>
  <si>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</si>
  <si>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</si>
  <si>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</si>
  <si>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</si>
  <si>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</si>
  <si>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</si>
  <si>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</si>
  <si>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</si>
  <si>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</si>
  <si>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</si>
  <si>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</si>
  <si>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</si>
  <si>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</si>
  <si>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</si>
  <si>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</si>
  <si>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</si>
  <si>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</si>
  <si>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</si>
  <si>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</si>
  <si>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</si>
  <si>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</si>
  <si>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</si>
  <si>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</si>
  <si>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</si>
  <si>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</si>
  <si>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</si>
  <si>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</si>
  <si>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</si>
  <si>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</si>
  <si>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</si>
  <si>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</si>
  <si>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</si>
  <si>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</si>
  <si>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</si>
  <si>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</si>
  <si>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</si>
  <si>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</si>
  <si>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</si>
  <si>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</si>
  <si>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</si>
  <si>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</si>
  <si>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</si>
  <si>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</si>
  <si>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</si>
  <si>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</si>
  <si>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</si>
  <si>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</si>
  <si>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</si>
  <si>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</si>
  <si>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</si>
  <si>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</si>
  <si>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</si>
  <si>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</si>
  <si>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</si>
  <si>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</si>
  <si>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</si>
  <si>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</si>
  <si>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</si>
  <si>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</si>
  <si>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</si>
  <si>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</si>
  <si>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</si>
  <si>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</si>
  <si>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</si>
  <si>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</si>
  <si>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</si>
  <si>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</si>
  <si>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</si>
  <si>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</si>
  <si>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</si>
  <si>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</si>
  <si>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</si>
  <si>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</si>
  <si>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</si>
  <si>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</si>
  <si>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</si>
  <si>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</si>
  <si>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</si>
  <si>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</si>
  <si>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</si>
  <si>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</si>
  <si>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</si>
  <si>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</si>
  <si>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</si>
  <si>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</si>
  <si>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</si>
  <si>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</si>
  <si>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</si>
  <si>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</si>
  <si>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</si>
  <si>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</si>
  <si>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</si>
  <si>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</si>
  <si>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</si>
  <si>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</si>
  <si>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</si>
  <si>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</si>
  <si>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</si>
  <si>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</si>
  <si>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</si>
  <si>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</si>
  <si>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</si>
  <si>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</si>
  <si>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</si>
  <si>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</si>
  <si>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</si>
  <si>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</si>
  <si>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</si>
  <si>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</si>
  <si>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</si>
  <si>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</si>
  <si>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</si>
  <si>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</si>
  <si>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</si>
  <si>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</si>
  <si>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</si>
  <si>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</si>
  <si>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</si>
  <si>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</si>
  <si>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</si>
  <si>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</si>
  <si>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</si>
  <si>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</si>
  <si>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</si>
  <si>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</si>
  <si>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</si>
  <si>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</si>
  <si>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</si>
  <si>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</si>
  <si>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</si>
  <si>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</si>
  <si>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</si>
  <si>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</si>
  <si>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</si>
  <si>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</si>
  <si>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</si>
  <si>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</si>
  <si>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</si>
  <si>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</si>
  <si>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</si>
  <si>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</si>
  <si>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</si>
  <si>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</si>
  <si>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</si>
  <si>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</si>
  <si>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</si>
  <si>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</si>
  <si>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</si>
  <si>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</si>
  <si>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</si>
  <si>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</si>
  <si>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</si>
  <si>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</si>
  <si>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</si>
  <si>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</si>
  <si>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</si>
  <si>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</si>
  <si>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</si>
  <si>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</si>
  <si>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</si>
  <si>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</si>
  <si>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</si>
  <si>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</si>
  <si>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</si>
  <si>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</si>
  <si>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</si>
  <si>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</si>
  <si>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</si>
  <si>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</si>
  <si>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</si>
  <si>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</si>
  <si>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</si>
  <si>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</si>
  <si>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</si>
  <si>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</si>
  <si>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</si>
  <si>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</si>
  <si>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2021年度靖州苗族侗族自治县一般公共预算本级支出决算表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</si>
  <si>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</si>
  <si>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</si>
  <si>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</si>
  <si>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</si>
  <si>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</si>
  <si>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</si>
  <si>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</si>
  <si>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</si>
  <si>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</si>
  <si>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</si>
  <si>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</si>
  <si>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</si>
  <si>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</si>
  <si>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</si>
  <si>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</si>
  <si>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</si>
  <si>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</si>
  <si>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</si>
  <si>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</si>
  <si>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</si>
  <si>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</si>
  <si>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</si>
  <si>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</si>
  <si>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</si>
  <si>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</si>
  <si>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</si>
  <si>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</si>
  <si>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</si>
  <si>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</si>
  <si>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</si>
  <si>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</si>
  <si>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</si>
  <si>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</si>
  <si>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</si>
  <si>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</si>
  <si>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</si>
  <si>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</si>
  <si>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</si>
  <si>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</si>
  <si>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</si>
  <si>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</si>
  <si>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</si>
  <si>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</si>
  <si>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</si>
  <si>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</si>
  <si>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</si>
  <si>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</si>
  <si>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</si>
  <si>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</si>
  <si>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</si>
  <si>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</si>
  <si>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</si>
  <si>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</si>
  <si>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</si>
  <si>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</si>
  <si>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</si>
  <si>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</si>
  <si>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</si>
  <si>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</si>
  <si>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</si>
  <si>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</si>
  <si>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</si>
  <si>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</si>
  <si>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</si>
  <si>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</si>
  <si>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</si>
  <si>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</si>
  <si>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</si>
  <si>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</si>
  <si>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</si>
  <si>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</si>
  <si>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</si>
  <si>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</si>
  <si>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</si>
  <si>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</si>
  <si>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</si>
  <si>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</si>
  <si>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</si>
  <si>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</si>
  <si>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</si>
  <si>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</si>
  <si>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</si>
  <si>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</si>
  <si>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</si>
  <si>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</si>
  <si>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</si>
  <si>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</si>
  <si>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</si>
  <si>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</si>
  <si>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</si>
  <si>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</si>
  <si>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</si>
  <si>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</si>
  <si>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</si>
  <si>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</si>
  <si>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</si>
  <si>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</si>
  <si>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</si>
  <si>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</si>
  <si>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</si>
  <si>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</si>
  <si>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</si>
  <si>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</si>
  <si>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</si>
  <si>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</si>
  <si>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</si>
  <si>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</si>
  <si>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</si>
  <si>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</si>
  <si>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</si>
  <si>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</si>
  <si>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</si>
  <si>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</si>
  <si>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</si>
  <si>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</si>
  <si>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</si>
  <si>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</si>
  <si>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</si>
  <si>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</si>
  <si>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</si>
  <si>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</si>
  <si>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</si>
  <si>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</si>
  <si>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</si>
  <si>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</si>
  <si>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</si>
  <si>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</si>
  <si>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</si>
  <si>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</si>
  <si>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</si>
  <si>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</si>
  <si>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</si>
  <si>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</si>
  <si>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</si>
  <si>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</si>
  <si>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</si>
  <si>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</si>
  <si>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</si>
  <si>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</si>
  <si>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</si>
  <si>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</si>
  <si>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</si>
  <si>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</si>
  <si>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</si>
  <si>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</si>
  <si>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</si>
  <si>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</si>
  <si>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</si>
  <si>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</si>
  <si>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</si>
  <si>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</si>
  <si>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</si>
  <si>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</si>
  <si>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</si>
  <si>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</si>
  <si>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</si>
  <si>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</si>
  <si>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</si>
  <si>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</si>
  <si>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</si>
  <si>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</si>
  <si>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</si>
  <si>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</si>
  <si>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</si>
  <si>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</si>
  <si>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</si>
  <si>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</si>
  <si>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</si>
  <si>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</si>
  <si>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</si>
  <si>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</si>
  <si>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</si>
  <si>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</si>
  <si>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</si>
  <si>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</si>
  <si>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</si>
  <si>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</si>
  <si>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</si>
  <si>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</si>
  <si>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</si>
  <si>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</si>
  <si>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</si>
  <si>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</si>
  <si>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</si>
  <si>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</si>
  <si>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</si>
  <si>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</si>
  <si>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</si>
  <si>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</si>
  <si>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</si>
  <si>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</si>
  <si>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</si>
  <si>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</si>
  <si>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</si>
  <si>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</si>
  <si>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</si>
  <si>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</si>
  <si>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</si>
  <si>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</si>
  <si>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</si>
  <si>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</si>
  <si>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</si>
  <si>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</si>
  <si>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</si>
  <si>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</si>
  <si>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</si>
  <si>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</si>
  <si>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</si>
  <si>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</si>
  <si>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</si>
  <si>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</si>
  <si>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</si>
  <si>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</si>
  <si>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</si>
  <si>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</si>
  <si>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</si>
  <si>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</si>
  <si>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</si>
  <si>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</si>
  <si>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</si>
  <si>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</si>
  <si>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</si>
  <si>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</si>
  <si>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</si>
  <si>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</si>
  <si>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</si>
  <si>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</si>
  <si>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</si>
  <si>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</si>
  <si>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</si>
  <si>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</si>
  <si>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</si>
  <si>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</si>
  <si>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</si>
  <si>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</si>
  <si>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</si>
  <si>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</si>
  <si>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</si>
  <si>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</si>
  <si>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</si>
  <si>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</si>
  <si>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</si>
  <si>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</si>
  <si>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</si>
  <si>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</si>
  <si>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</si>
  <si>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</si>
  <si>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</si>
  <si>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</si>
  <si>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</si>
  <si>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</si>
  <si>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</si>
  <si>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</si>
  <si>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</si>
  <si>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</si>
  <si>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</si>
  <si>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</si>
  <si>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</si>
  <si>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</si>
  <si>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</si>
  <si>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</si>
  <si>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</si>
  <si>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</si>
  <si>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</si>
  <si>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</si>
  <si>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</si>
  <si>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</si>
  <si>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</si>
  <si>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</si>
  <si>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</si>
  <si>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</si>
  <si>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</si>
  <si>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</si>
  <si>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</si>
  <si>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</si>
  <si>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</si>
  <si>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</si>
  <si>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</si>
  <si>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</si>
  <si>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</si>
  <si>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</si>
  <si>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</si>
  <si>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</si>
  <si>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</si>
  <si>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</si>
  <si>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</si>
  <si>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</si>
  <si>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</si>
  <si>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</si>
  <si>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</si>
  <si>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</si>
  <si>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</si>
  <si>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</si>
  <si>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</si>
  <si>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</si>
  <si>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</si>
  <si>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</si>
  <si>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</si>
  <si>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</si>
  <si>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</si>
  <si>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</si>
  <si>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</si>
  <si>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</si>
  <si>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</si>
  <si>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</si>
  <si>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</si>
  <si>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</si>
  <si>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</si>
  <si>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</si>
  <si>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</si>
  <si>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</si>
  <si>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</si>
  <si>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</si>
  <si>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</si>
  <si>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</si>
  <si>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</si>
  <si>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</si>
  <si>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</si>
  <si>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</si>
  <si>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</si>
  <si>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</si>
  <si>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</si>
  <si>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</si>
  <si>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</si>
  <si>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</si>
  <si>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</si>
  <si>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</si>
  <si>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</si>
  <si>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</si>
  <si>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</si>
  <si>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</si>
  <si>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</si>
  <si>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</si>
  <si>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</si>
  <si>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</si>
  <si>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</si>
  <si>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</si>
  <si>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</si>
  <si>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</si>
  <si>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</si>
  <si>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</si>
  <si>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</si>
  <si>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</si>
  <si>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</si>
  <si>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</si>
  <si>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</si>
  <si>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</si>
  <si>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</si>
  <si>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</si>
  <si>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</si>
  <si>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</si>
  <si>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</si>
  <si>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</si>
  <si>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</si>
  <si>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</si>
  <si>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</si>
  <si>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</si>
  <si>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</si>
  <si>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</si>
  <si>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</si>
  <si>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</si>
  <si>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</si>
  <si>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</si>
  <si>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</si>
  <si>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</si>
  <si>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</si>
  <si>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</si>
  <si>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</si>
  <si>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</si>
  <si>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</si>
  <si>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</si>
  <si>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</si>
  <si>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</si>
  <si>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</si>
  <si>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</si>
  <si>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</si>
  <si>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</si>
  <si>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</si>
  <si>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</si>
  <si>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</si>
  <si>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</si>
  <si>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</si>
  <si>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</si>
  <si>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</si>
  <si>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</si>
  <si>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</si>
  <si>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</si>
  <si>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</si>
  <si>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</si>
  <si>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</si>
  <si>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</si>
  <si>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</si>
  <si>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</si>
  <si>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</si>
  <si>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</si>
  <si>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</si>
  <si>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</si>
  <si>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</si>
  <si>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</si>
  <si>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</si>
  <si>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</si>
  <si>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</si>
  <si>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</si>
  <si>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</si>
  <si>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</si>
  <si>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</si>
  <si>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</si>
  <si>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</si>
  <si>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</si>
  <si>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</si>
  <si>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</si>
  <si>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</si>
  <si>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</si>
  <si>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</si>
  <si>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</si>
  <si>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</si>
  <si>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</si>
  <si>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</si>
  <si>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</si>
  <si>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</si>
  <si>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</si>
  <si>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</si>
  <si>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</si>
  <si>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</si>
  <si>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</si>
  <si>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</si>
  <si>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</si>
  <si>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</si>
  <si>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</si>
  <si>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</si>
  <si>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</si>
  <si>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</si>
  <si>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</si>
  <si>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</si>
  <si>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</si>
  <si>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</si>
  <si>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</si>
  <si>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</si>
  <si>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</si>
  <si>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</si>
  <si>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</si>
  <si>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</si>
  <si>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</si>
  <si>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</si>
  <si>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</si>
  <si>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</si>
  <si>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</si>
  <si>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</si>
  <si>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</si>
  <si>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</si>
  <si>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</si>
  <si>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</si>
  <si>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</si>
  <si>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</si>
  <si>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</si>
  <si>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</si>
  <si>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</si>
  <si>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</si>
  <si>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</si>
  <si>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</si>
  <si>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</si>
  <si>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</si>
  <si>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</si>
  <si>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</si>
  <si>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</si>
  <si>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</si>
  <si>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</si>
  <si>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</si>
  <si>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</si>
  <si>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</si>
  <si>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</si>
  <si>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</si>
  <si>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</si>
  <si>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</si>
  <si>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</si>
  <si>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</si>
  <si>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</si>
  <si>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</si>
  <si>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</si>
  <si>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</si>
  <si>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</si>
  <si>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</si>
  <si>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</si>
  <si>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</si>
  <si>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</si>
  <si>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</si>
  <si>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</si>
  <si>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</si>
  <si>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</si>
  <si>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</si>
  <si>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</si>
  <si>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</si>
  <si>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</si>
  <si>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</si>
  <si>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</si>
  <si>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</si>
  <si>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</si>
  <si>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</si>
  <si>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</si>
  <si>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</si>
  <si>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</si>
  <si>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</si>
  <si>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</si>
  <si>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</si>
  <si>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</si>
  <si>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</si>
  <si>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</si>
  <si>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</si>
  <si>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</si>
  <si>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</si>
  <si>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</si>
  <si>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</si>
  <si>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</si>
  <si>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</si>
  <si>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</si>
  <si>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</si>
  <si>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</si>
  <si>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</si>
  <si>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</si>
  <si>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</si>
  <si>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</si>
  <si>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</si>
  <si>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</si>
  <si>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</si>
  <si>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</si>
  <si>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</si>
  <si>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</si>
  <si>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</si>
  <si>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</si>
  <si>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</si>
  <si>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</si>
  <si>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</si>
  <si>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</si>
  <si>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</si>
  <si>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</si>
  <si>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</si>
  <si>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</si>
  <si>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</si>
  <si>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</si>
  <si>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</si>
  <si>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</si>
  <si>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</si>
  <si>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</si>
  <si>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</si>
  <si>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</si>
  <si>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</si>
  <si>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</si>
  <si>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</si>
  <si>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</si>
  <si>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</si>
  <si>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</si>
  <si>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</si>
  <si>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</si>
  <si>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</si>
  <si>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</si>
  <si>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</si>
  <si>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</si>
  <si>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</si>
  <si>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</si>
  <si>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</si>
  <si>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</si>
  <si>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</si>
  <si>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</si>
  <si>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</si>
  <si>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</si>
  <si>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</si>
  <si>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</si>
  <si>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</si>
  <si>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</si>
  <si>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</si>
  <si>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</si>
  <si>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</si>
  <si>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</si>
  <si>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</si>
  <si>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</si>
  <si>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</si>
  <si>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</si>
  <si>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</si>
  <si>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</si>
  <si>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</si>
  <si>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</si>
  <si>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</si>
  <si>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</si>
  <si>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</si>
  <si>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</si>
  <si>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</si>
  <si>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</si>
  <si>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</si>
  <si>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</si>
  <si>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</si>
  <si>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</si>
  <si>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</si>
  <si>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</si>
  <si>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</si>
  <si>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</si>
  <si>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</si>
  <si>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</si>
  <si>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</si>
  <si>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</si>
  <si>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</si>
  <si>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</si>
  <si>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</si>
  <si>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</si>
  <si>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</si>
  <si>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</si>
  <si>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</si>
  <si>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</si>
  <si>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</si>
  <si>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</si>
  <si>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</si>
  <si>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</si>
  <si>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</si>
  <si>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</si>
  <si>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</si>
  <si>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</si>
  <si>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</si>
  <si>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</si>
  <si>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</si>
  <si>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</si>
  <si>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</si>
  <si>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</si>
  <si>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</si>
  <si>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</si>
  <si>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</si>
  <si>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</si>
  <si>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</si>
  <si>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</si>
  <si>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</si>
  <si>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</si>
  <si>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</si>
  <si>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</si>
  <si>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</si>
  <si>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</si>
  <si>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</si>
  <si>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</si>
  <si>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</si>
  <si>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</si>
  <si>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</si>
  <si>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</si>
  <si>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</si>
  <si>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</si>
  <si>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</si>
  <si>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</si>
  <si>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</si>
  <si>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</si>
  <si>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</si>
  <si>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</si>
  <si>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</si>
  <si>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</si>
  <si>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</si>
  <si>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</si>
  <si>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</si>
  <si>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</si>
  <si>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</si>
  <si>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</si>
  <si>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</si>
  <si>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</si>
  <si>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</si>
  <si>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</si>
  <si>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</si>
  <si>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</si>
  <si>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</si>
  <si>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</si>
  <si>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</si>
  <si>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</si>
  <si>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</si>
  <si>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</si>
  <si>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</si>
  <si>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</si>
  <si>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</si>
  <si>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</si>
  <si>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</si>
  <si>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</si>
  <si>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</si>
  <si>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</si>
  <si>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</si>
  <si>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</si>
  <si>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</si>
  <si>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</si>
  <si>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</si>
  <si>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</si>
  <si>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</si>
  <si>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</si>
  <si>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</si>
  <si>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</si>
  <si>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</si>
  <si>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</si>
  <si>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</si>
  <si>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</si>
  <si>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</si>
  <si>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</si>
  <si>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</si>
  <si>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</si>
  <si>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</si>
  <si>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</si>
  <si>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</si>
  <si>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</si>
  <si>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</si>
  <si>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</si>
  <si>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</si>
  <si>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</si>
  <si>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</si>
  <si>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</si>
  <si>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</si>
  <si>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</si>
  <si>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</si>
  <si>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</si>
  <si>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</si>
  <si>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</si>
  <si>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</si>
  <si>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</si>
  <si>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</si>
  <si>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</si>
  <si>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</si>
  <si>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</si>
  <si>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</si>
  <si>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</si>
  <si>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</si>
  <si>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</si>
  <si>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</si>
  <si>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</si>
  <si>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</si>
  <si>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</si>
  <si>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</si>
  <si>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</si>
  <si>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</si>
  <si>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</si>
  <si>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</si>
  <si>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</si>
  <si>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</si>
  <si>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</si>
  <si>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</si>
  <si>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</si>
  <si>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</si>
  <si>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</si>
  <si>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</si>
  <si>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</si>
  <si>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</si>
  <si>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</si>
  <si>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</si>
  <si>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</si>
  <si>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</si>
  <si>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</si>
  <si>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</si>
  <si>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</si>
  <si>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</si>
  <si>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</si>
  <si>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</si>
  <si>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</si>
  <si>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</si>
  <si>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</si>
  <si>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</si>
  <si>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</si>
  <si>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</si>
  <si>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</si>
  <si>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</si>
  <si>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</si>
  <si>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</si>
  <si>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</si>
  <si>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</si>
  <si>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</si>
  <si>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</si>
  <si>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</si>
  <si>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</si>
  <si>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</si>
  <si>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</si>
  <si>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</si>
  <si>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</si>
  <si>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</si>
  <si>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</si>
  <si>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</si>
  <si>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</si>
  <si>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</si>
  <si>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</si>
  <si>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</si>
  <si>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</si>
  <si>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</si>
  <si>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</si>
  <si>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</si>
  <si>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</si>
  <si>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</si>
  <si>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</si>
  <si>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</si>
  <si>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</si>
  <si>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</si>
  <si>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</si>
  <si>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</si>
  <si>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</si>
  <si>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</si>
  <si>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</si>
  <si>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</si>
  <si>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</si>
  <si>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</si>
  <si>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</si>
  <si>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</si>
  <si>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</si>
  <si>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</si>
  <si>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</si>
  <si>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</si>
  <si>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</si>
  <si>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</si>
  <si>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</si>
  <si>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</si>
  <si>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</si>
  <si>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</si>
  <si>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</si>
  <si>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</si>
  <si>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</si>
  <si>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</si>
  <si>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</si>
  <si>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</si>
  <si>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</si>
  <si>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</si>
  <si>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</si>
  <si>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</si>
  <si>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</si>
  <si>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</si>
  <si>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</si>
  <si>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</si>
  <si>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</si>
  <si>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</si>
  <si>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</si>
  <si>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</si>
  <si>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</si>
  <si>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</si>
  <si>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</si>
  <si>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</si>
  <si>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</si>
  <si>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</si>
  <si>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</si>
  <si>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</si>
  <si>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</si>
  <si>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</si>
  <si>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</si>
  <si>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</si>
  <si>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</si>
  <si>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</si>
  <si>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</si>
  <si>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</si>
  <si>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</si>
  <si>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</si>
  <si>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</si>
  <si>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</si>
  <si>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</si>
  <si>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</si>
  <si>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</si>
  <si>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</si>
  <si>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</si>
  <si>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</si>
  <si>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</si>
  <si>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</si>
  <si>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</si>
  <si>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</si>
  <si>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</si>
  <si>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</si>
  <si>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</si>
  <si>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</si>
  <si>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</si>
  <si>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</si>
  <si>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</si>
  <si>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</si>
  <si>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</si>
  <si>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</si>
  <si>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</si>
  <si>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</si>
  <si>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</si>
  <si>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</si>
  <si>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</si>
  <si>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</si>
  <si>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</si>
  <si>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</si>
  <si>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</si>
  <si>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</si>
  <si>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</si>
  <si>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</si>
  <si>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</si>
  <si>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</si>
  <si>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</si>
  <si>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</si>
  <si>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</si>
  <si>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</si>
  <si>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</si>
  <si>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</si>
  <si>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</si>
  <si>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</si>
  <si>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</si>
  <si>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</si>
  <si>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</si>
  <si>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</si>
  <si>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</si>
  <si>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</si>
  <si>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</si>
  <si>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</si>
  <si>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</si>
  <si>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</si>
  <si>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</si>
  <si>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</si>
  <si>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</si>
  <si>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</si>
  <si>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</si>
  <si>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</si>
  <si>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</si>
  <si>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</si>
  <si>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</si>
  <si>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</si>
  <si>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</si>
  <si>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</si>
  <si>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</si>
  <si>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</si>
  <si>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</si>
  <si>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</si>
  <si>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</si>
  <si>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</si>
  <si>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</si>
  <si>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</si>
  <si>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</si>
  <si>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</si>
  <si>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</si>
  <si>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</si>
  <si>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</si>
  <si>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</si>
  <si>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</si>
  <si>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</si>
  <si>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</si>
  <si>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</si>
  <si>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</si>
  <si>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</si>
  <si>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</si>
  <si>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</si>
  <si>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</si>
  <si>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</si>
  <si>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</si>
  <si>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</si>
  <si>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</si>
  <si>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</si>
  <si>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</si>
  <si>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</si>
  <si>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</si>
  <si>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</si>
  <si>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</si>
  <si>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</si>
  <si>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</si>
  <si>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</si>
  <si>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</si>
  <si>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</si>
  <si>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</si>
  <si>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</si>
  <si>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</si>
  <si>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</si>
  <si>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</si>
  <si>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</si>
  <si>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</si>
  <si>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</si>
  <si>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</si>
  <si>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</si>
  <si>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</si>
  <si>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</si>
  <si>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</si>
  <si>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</si>
  <si>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</si>
  <si>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</si>
  <si>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</si>
  <si>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</si>
  <si>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</si>
  <si>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</si>
  <si>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</si>
  <si>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</si>
  <si>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</si>
  <si>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</si>
  <si>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</si>
  <si>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</si>
  <si>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</si>
  <si>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</si>
  <si>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</si>
  <si>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</si>
  <si>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</si>
  <si>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</si>
  <si>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</si>
  <si>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</si>
  <si>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</si>
  <si>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</si>
  <si>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</si>
  <si>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</si>
  <si>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</si>
  <si>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</si>
  <si>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</si>
  <si>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</si>
  <si>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</si>
  <si>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</si>
  <si>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</si>
  <si>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</si>
  <si>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</si>
  <si>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</si>
  <si>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</si>
  <si>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</si>
  <si>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</si>
  <si>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</si>
  <si>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</si>
  <si>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</si>
  <si>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</si>
  <si>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</si>
  <si>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</si>
  <si>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</si>
  <si>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</si>
  <si>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</si>
  <si>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</si>
  <si>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</si>
  <si>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</si>
  <si>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</si>
  <si>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</si>
  <si>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</si>
  <si>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</si>
  <si>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</si>
  <si>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</si>
  <si>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</si>
  <si>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</si>
  <si>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</si>
  <si>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</si>
  <si>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</si>
  <si>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</si>
  <si>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</si>
  <si>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</si>
  <si>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</si>
  <si>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</si>
  <si>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</si>
  <si>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</si>
  <si>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</si>
  <si>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</si>
  <si>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2021年靖州苗族侗族自治县一般公共预算本级(基本)支出决算经济分类表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</si>
  <si>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</si>
  <si>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</si>
  <si>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</si>
  <si>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</si>
  <si>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</si>
  <si>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</si>
  <si>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</si>
  <si>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</si>
  <si>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</si>
  <si>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</si>
  <si>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</si>
  <si>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</si>
  <si>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</si>
  <si>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</si>
  <si>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</si>
  <si>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</si>
  <si>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</si>
  <si>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</si>
  <si>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</si>
  <si>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</si>
  <si>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</si>
  <si>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</si>
  <si>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</si>
  <si>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</si>
  <si>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</si>
  <si>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</si>
  <si>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</si>
  <si>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</si>
  <si>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</si>
  <si>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</si>
  <si>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</si>
  <si>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</si>
  <si>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</si>
  <si>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</si>
  <si>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</si>
  <si>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</si>
  <si>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</si>
  <si>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</si>
  <si>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</si>
  <si>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</si>
  <si>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</si>
  <si>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</si>
  <si>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</si>
  <si>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</si>
  <si>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</si>
  <si>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</si>
  <si>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</si>
  <si>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</si>
  <si>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</si>
  <si>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</si>
  <si>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</si>
  <si>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</si>
  <si>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</si>
  <si>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</si>
  <si>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</si>
  <si>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</si>
  <si>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</si>
  <si>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</si>
  <si>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</si>
  <si>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</si>
  <si>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2021年度靖州苗族侗族自治县一般公共预算支出决算表</t>
  </si>
  <si>
    <t xml:space="preserve"> </t>
  </si>
  <si>
    <r>
      <rPr>
        <sz val="11"/>
        <rFont val="宋体"/>
        <charset val="134"/>
      </rPr>
      <t>单位：万元</t>
    </r>
  </si>
  <si>
    <r>
      <rPr>
        <b/>
        <sz val="11"/>
        <rFont val="宋体"/>
        <charset val="134"/>
      </rPr>
      <t>项</t>
    </r>
    <r>
      <rPr>
        <b/>
        <sz val="11"/>
        <rFont val="Times New Roman"/>
        <charset val="134"/>
      </rPr>
      <t xml:space="preserve">       </t>
    </r>
    <r>
      <rPr>
        <b/>
        <sz val="11"/>
        <rFont val="宋体"/>
        <charset val="134"/>
      </rPr>
      <t>目</t>
    </r>
  </si>
  <si>
    <r>
      <rPr>
        <b/>
        <sz val="11"/>
        <rFont val="宋体"/>
        <charset val="134"/>
      </rPr>
      <t>年初预算数</t>
    </r>
  </si>
  <si>
    <t>预算调整数</t>
  </si>
  <si>
    <r>
      <rPr>
        <b/>
        <sz val="11"/>
        <rFont val="宋体"/>
        <charset val="134"/>
      </rPr>
      <t>决算数</t>
    </r>
  </si>
  <si>
    <r>
      <rPr>
        <b/>
        <sz val="11"/>
        <rFont val="宋体"/>
        <charset val="134"/>
      </rPr>
      <t>完成预算</t>
    </r>
    <r>
      <rPr>
        <b/>
        <sz val="11"/>
        <rFont val="Times New Roman"/>
        <charset val="134"/>
      </rPr>
      <t>%</t>
    </r>
  </si>
  <si>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</si>
  <si>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</si>
  <si>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</si>
  <si>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</si>
  <si>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</si>
  <si>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</si>
  <si>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</si>
  <si>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</si>
  <si>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</si>
  <si>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</si>
  <si>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</si>
  <si>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</si>
  <si>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</si>
  <si>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</si>
  <si>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</si>
  <si>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</si>
  <si>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</si>
  <si>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</si>
  <si>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</si>
  <si>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</si>
  <si>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</si>
  <si>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</si>
  <si>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</si>
  <si>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</si>
  <si>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支出合计</t>
  </si>
  <si>
    <t>2021年度靖州县一般公共预算对下税收返还和转移支付决算分项目表</t>
  </si>
  <si>
    <t>项  目</t>
  </si>
  <si>
    <t>2021年执行数</t>
  </si>
  <si>
    <t>专项转移支付合计</t>
  </si>
  <si>
    <t>文化体育与传媒支出</t>
  </si>
  <si>
    <t>医疗卫生与计划生育支出</t>
  </si>
  <si>
    <t>资源勘探信息等支出</t>
  </si>
  <si>
    <t xml:space="preserve">  其中：外经贸发展资金
</t>
  </si>
  <si>
    <t>注：本县无税收返还和转移支付预算</t>
  </si>
  <si>
    <r>
      <rPr>
        <b/>
        <sz val="14"/>
        <rFont val="Arial"/>
        <charset val="0"/>
      </rPr>
      <t>2021</t>
    </r>
    <r>
      <rPr>
        <b/>
        <sz val="14"/>
        <rFont val="宋体"/>
        <charset val="0"/>
      </rPr>
      <t>年度靖州县一般公共预算对下税收返还和转移支付决算分地区表</t>
    </r>
  </si>
  <si>
    <t>地区</t>
  </si>
  <si>
    <t>税收返还</t>
  </si>
  <si>
    <t>一般性转移支付</t>
  </si>
  <si>
    <t>专项转移支付</t>
  </si>
  <si>
    <t>小 计</t>
  </si>
  <si>
    <t>靖州县</t>
  </si>
  <si>
    <t>合  计</t>
  </si>
  <si>
    <t>2021年度靖州苗族侗族自治县一般公共预算转移性收支决算表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</si>
  <si>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</si>
  <si>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</si>
  <si>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</si>
  <si>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</si>
  <si>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</si>
  <si>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</si>
  <si>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</si>
  <si>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</si>
  <si>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</si>
  <si>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</si>
  <si>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</si>
  <si>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</si>
  <si>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</si>
  <si>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</si>
  <si>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</si>
  <si>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</si>
  <si>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</si>
  <si>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</si>
  <si>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</si>
  <si>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</si>
  <si>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</si>
  <si>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</si>
  <si>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</si>
  <si>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</si>
  <si>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</si>
  <si>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</si>
  <si>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</si>
  <si>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</si>
  <si>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</si>
  <si>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</si>
  <si>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</si>
  <si>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</si>
  <si>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</si>
  <si>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</si>
  <si>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</si>
  <si>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</si>
  <si>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</si>
  <si>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</si>
  <si>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</si>
  <si>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</si>
  <si>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</si>
  <si>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</si>
  <si>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</si>
  <si>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</si>
  <si>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</si>
  <si>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</si>
  <si>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</si>
  <si>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</si>
  <si>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</si>
  <si>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</si>
  <si>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</si>
  <si>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</si>
  <si>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</si>
  <si>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</si>
  <si>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</si>
  <si>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</si>
  <si>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</si>
  <si>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</si>
  <si>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</si>
  <si>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</si>
  <si>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</si>
  <si>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</si>
  <si>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</si>
  <si>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</si>
  <si>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</si>
  <si>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</si>
  <si>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</si>
  <si>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</si>
  <si>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</si>
  <si>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</si>
  <si>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</si>
  <si>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</si>
  <si>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</si>
  <si>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</si>
  <si>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</si>
  <si>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</si>
  <si>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</si>
  <si>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</si>
  <si>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</si>
  <si>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</si>
  <si>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</si>
  <si>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</si>
  <si>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</si>
  <si>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</si>
  <si>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</si>
  <si>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</si>
  <si>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</si>
  <si>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</si>
  <si>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</si>
  <si>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</si>
  <si>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</si>
  <si>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</si>
  <si>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</si>
  <si>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</si>
  <si>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</si>
  <si>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</si>
  <si>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</si>
  <si>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</si>
  <si>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</si>
  <si>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</si>
  <si>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</si>
  <si>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</si>
  <si>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</si>
  <si>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</si>
  <si>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</si>
  <si>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</si>
  <si>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</si>
  <si>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</si>
  <si>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</si>
  <si>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</si>
  <si>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</si>
  <si>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</si>
  <si>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</si>
  <si>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</si>
  <si>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</si>
  <si>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</si>
  <si>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</si>
  <si>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</si>
  <si>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</si>
  <si>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</si>
  <si>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</si>
  <si>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</si>
  <si>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</si>
  <si>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</si>
  <si>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</si>
  <si>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</si>
  <si>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</si>
  <si>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</si>
  <si>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</si>
  <si>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</si>
  <si>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</si>
  <si>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</si>
  <si>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</si>
  <si>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</si>
  <si>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</si>
  <si>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</si>
  <si>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</si>
  <si>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</si>
  <si>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</si>
  <si>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</si>
  <si>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</si>
  <si>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</si>
  <si>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</si>
  <si>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</si>
  <si>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</si>
  <si>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</si>
  <si>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</si>
  <si>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</si>
  <si>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</si>
  <si>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</si>
  <si>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</si>
  <si>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</si>
  <si>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</si>
  <si>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</si>
  <si>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</si>
  <si>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</si>
  <si>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</si>
  <si>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</si>
  <si>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</si>
  <si>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</si>
  <si>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</si>
  <si>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</si>
  <si>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</si>
  <si>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</si>
  <si>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</si>
  <si>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</si>
  <si>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</si>
  <si>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</si>
  <si>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</si>
  <si>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</si>
  <si>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</si>
  <si>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</si>
  <si>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</si>
  <si>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</si>
  <si>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</si>
  <si>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2021年度靖州苗族侗族自治县政府性基金预算收入决算表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</si>
  <si>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</si>
  <si>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</si>
  <si>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</si>
  <si>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</si>
  <si>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</si>
  <si>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</si>
  <si>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</si>
  <si>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</si>
  <si>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</si>
  <si>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</si>
  <si>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</si>
  <si>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</si>
  <si>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</si>
  <si>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</si>
  <si>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</si>
  <si>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</si>
  <si>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</si>
  <si>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</si>
  <si>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</si>
  <si>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</si>
  <si>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</si>
  <si>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</si>
  <si>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</si>
  <si>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</si>
  <si>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</si>
  <si>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</si>
  <si>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</si>
  <si>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</si>
  <si>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</si>
  <si>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</si>
  <si>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</si>
  <si>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</si>
  <si>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</si>
  <si>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</si>
  <si>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</si>
  <si>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</si>
  <si>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</si>
  <si>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</si>
  <si>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</si>
  <si>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</si>
  <si>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</si>
  <si>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</si>
  <si>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</si>
  <si>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</si>
  <si>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</si>
  <si>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</si>
  <si>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</si>
  <si>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</si>
  <si>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</si>
  <si>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</si>
  <si>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</si>
  <si>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</si>
  <si>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</si>
  <si>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</si>
  <si>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</si>
  <si>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</si>
  <si>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</si>
  <si>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</si>
  <si>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</si>
  <si>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</si>
  <si>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</si>
  <si>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</si>
  <si>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</si>
  <si>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</si>
  <si>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</si>
  <si>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</si>
  <si>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</si>
  <si>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</si>
  <si>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</si>
  <si>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</si>
  <si>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</si>
  <si>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</si>
  <si>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2021年度靖州苗族侗族自治县政府性基金预算支出决算表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</si>
  <si>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</si>
  <si>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</si>
  <si>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</si>
  <si>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</si>
  <si>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</si>
  <si>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</si>
  <si>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</si>
  <si>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</si>
  <si>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</si>
  <si>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</si>
  <si>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</si>
  <si>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</si>
  <si>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</si>
  <si>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</si>
  <si>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</si>
  <si>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</si>
  <si>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</si>
  <si>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</si>
  <si>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</si>
  <si>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</si>
  <si>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</si>
  <si>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</si>
  <si>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</si>
  <si>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</si>
  <si>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</si>
  <si>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</si>
  <si>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</si>
  <si>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</si>
  <si>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</si>
  <si>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</si>
  <si>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</si>
  <si>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</si>
  <si>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</si>
  <si>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</si>
  <si>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</si>
  <si>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</si>
  <si>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</si>
  <si>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</si>
  <si>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</si>
  <si>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</si>
  <si>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</si>
  <si>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</si>
  <si>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</si>
  <si>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</si>
  <si>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</si>
  <si>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</si>
  <si>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</si>
  <si>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</si>
  <si>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</si>
  <si>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</si>
  <si>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</si>
  <si>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</si>
  <si>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</si>
  <si>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</si>
  <si>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</si>
  <si>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</si>
  <si>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</si>
  <si>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</si>
  <si>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</si>
  <si>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</si>
  <si>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</si>
  <si>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</si>
  <si>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</si>
  <si>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</si>
  <si>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</si>
  <si>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</si>
  <si>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</si>
  <si>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</si>
  <si>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</si>
  <si>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</si>
  <si>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</si>
  <si>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</si>
  <si>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</si>
  <si>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</si>
  <si>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</si>
  <si>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</si>
  <si>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</si>
  <si>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</si>
  <si>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</si>
  <si>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</si>
  <si>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</si>
  <si>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</si>
  <si>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</si>
  <si>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</si>
  <si>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</si>
  <si>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</si>
  <si>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</si>
  <si>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</si>
  <si>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</si>
  <si>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</si>
  <si>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</si>
  <si>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</si>
  <si>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</si>
  <si>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</si>
  <si>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</si>
  <si>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</si>
  <si>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</si>
  <si>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</si>
  <si>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</si>
  <si>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</si>
  <si>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</si>
  <si>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</si>
  <si>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</si>
  <si>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</si>
  <si>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</si>
  <si>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</si>
  <si>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</si>
  <si>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</si>
  <si>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</si>
  <si>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</si>
  <si>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</si>
  <si>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</si>
  <si>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</si>
  <si>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</si>
  <si>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</si>
  <si>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</si>
  <si>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</si>
  <si>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</si>
  <si>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</si>
  <si>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</si>
  <si>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</si>
  <si>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</si>
  <si>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</si>
  <si>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</si>
  <si>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</si>
  <si>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</si>
  <si>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</si>
  <si>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</si>
  <si>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</si>
  <si>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</si>
  <si>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</si>
  <si>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</si>
  <si>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</si>
  <si>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</si>
  <si>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</si>
  <si>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</si>
  <si>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</si>
  <si>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</si>
  <si>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</si>
  <si>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</si>
  <si>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</si>
  <si>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</si>
  <si>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</si>
  <si>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</si>
  <si>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</si>
  <si>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</si>
  <si>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</si>
  <si>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</si>
  <si>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</si>
  <si>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</si>
  <si>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</si>
  <si>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</si>
  <si>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</si>
  <si>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</si>
  <si>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</si>
  <si>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</si>
  <si>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</si>
  <si>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</si>
  <si>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</si>
  <si>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</si>
  <si>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</si>
  <si>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</si>
  <si>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</si>
  <si>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</si>
  <si>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</si>
  <si>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</si>
  <si>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</si>
  <si>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</si>
  <si>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</si>
  <si>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</si>
  <si>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</si>
  <si>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</si>
  <si>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</si>
  <si>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</si>
  <si>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</si>
  <si>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</si>
  <si>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</si>
  <si>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</si>
  <si>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</si>
  <si>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</si>
  <si>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</si>
  <si>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</si>
  <si>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</si>
  <si>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</si>
  <si>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</si>
  <si>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</si>
  <si>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</si>
  <si>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</si>
  <si>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</si>
  <si>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</si>
  <si>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</si>
  <si>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</si>
  <si>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</si>
  <si>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</si>
  <si>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</si>
  <si>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</si>
  <si>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</si>
  <si>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</si>
  <si>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</si>
  <si>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</si>
  <si>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</si>
  <si>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</si>
  <si>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</si>
  <si>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</si>
  <si>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</si>
  <si>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</si>
  <si>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</si>
  <si>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</si>
  <si>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</si>
  <si>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</si>
  <si>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</si>
  <si>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</si>
  <si>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</si>
  <si>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</si>
  <si>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</si>
  <si>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</si>
  <si>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</si>
  <si>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</si>
  <si>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</si>
  <si>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</si>
  <si>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</si>
  <si>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</si>
  <si>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</si>
  <si>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</si>
  <si>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</si>
  <si>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</si>
  <si>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</si>
  <si>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</si>
  <si>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</si>
  <si>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</si>
  <si>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</si>
  <si>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</si>
  <si>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</si>
  <si>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</si>
  <si>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</si>
  <si>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2021年度靖州苗族侗族自治县本级政府性基金预算支出决算表</t>
  </si>
  <si>
    <t>2021年度靖州苗族侗族自治县政府性基金预算转移性收支决算表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</si>
  <si>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</si>
  <si>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</si>
  <si>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</si>
  <si>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</si>
  <si>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</si>
  <si>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</si>
  <si>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</si>
  <si>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</si>
  <si>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</si>
  <si>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</si>
  <si>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</si>
  <si>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</si>
  <si>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</si>
  <si>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</si>
  <si>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</si>
  <si>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</si>
  <si>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</si>
  <si>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</si>
  <si>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</si>
  <si>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</si>
  <si>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</si>
  <si>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</si>
  <si>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</si>
  <si>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</si>
  <si>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2021年度靖州苗族侗族自治县国有资本经营预算收支决算表</t>
  </si>
  <si>
    <t>预算科目</t>
  </si>
  <si>
    <t>预算数</t>
  </si>
  <si>
    <t>调整预算数</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</si>
  <si>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</si>
  <si>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</si>
  <si>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</si>
  <si>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</si>
  <si>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</si>
  <si>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</si>
  <si>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</si>
  <si>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</si>
  <si>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</si>
  <si>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</si>
  <si>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</si>
  <si>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</si>
  <si>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</si>
  <si>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</si>
  <si>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</si>
  <si>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</si>
  <si>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</si>
  <si>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</si>
  <si>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</si>
  <si>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</si>
  <si>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</si>
  <si>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</si>
  <si>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</si>
  <si>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</si>
  <si>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</si>
  <si>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</si>
  <si>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</si>
  <si>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</si>
  <si>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</si>
  <si>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</si>
  <si>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</si>
  <si>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</si>
  <si>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</si>
  <si>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</si>
  <si>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</si>
  <si>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</si>
  <si>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</si>
  <si>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</si>
  <si>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</si>
  <si>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</si>
  <si>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</si>
  <si>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对外投资合作支出</t>
  </si>
  <si>
    <t xml:space="preserve">      农林牧渔企业利润收入</t>
  </si>
  <si>
    <t xml:space="preserve">    金融企业资本性支出</t>
  </si>
  <si>
    <t xml:space="preserve">      邮政企业利润收入</t>
  </si>
  <si>
    <t xml:space="preserve">    其他国有企业资本金注入</t>
  </si>
  <si>
    <t xml:space="preserve">      军工企业利润收入</t>
  </si>
  <si>
    <t xml:space="preserve">  国有企业政策性补贴(款)</t>
  </si>
  <si>
    <t xml:space="preserve">      转制科研院所利润收入</t>
  </si>
  <si>
    <t xml:space="preserve">    国有企业政策性补贴(项)</t>
  </si>
  <si>
    <t xml:space="preserve">      地质勘查企业利润收入</t>
  </si>
  <si>
    <t xml:space="preserve">  其他国有资本经营预算支出(款)</t>
  </si>
  <si>
    <t xml:space="preserve">      卫生体育福利企业利润收入</t>
  </si>
  <si>
    <t xml:space="preserve">    其他国有资本经营预算支出(项)</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</si>
  <si>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</si>
  <si>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</si>
  <si>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</si>
  <si>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</si>
  <si>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</si>
  <si>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</si>
  <si>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</si>
  <si>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</si>
  <si>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</si>
  <si>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</si>
  <si>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</si>
  <si>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</si>
  <si>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</si>
  <si>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</si>
  <si>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</si>
  <si>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</si>
  <si>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</si>
  <si>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2021年度靖州苗族侗族自治县国有资本经营预算转移性收支决算表</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</si>
  <si>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</si>
  <si>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</si>
  <si>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</si>
  <si>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</si>
  <si>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</si>
  <si>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</si>
  <si>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</si>
  <si>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</si>
  <si>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</si>
  <si>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</si>
  <si>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</si>
  <si>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2021年度靖州苗族侗族自治县社会保险基金预算收支及结余情况表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</si>
  <si>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</si>
  <si>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</si>
  <si>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</si>
  <si>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</si>
  <si>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</si>
  <si>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</si>
  <si>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</si>
  <si>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</si>
  <si>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</si>
  <si>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</si>
  <si>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</si>
  <si>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</si>
  <si>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</si>
  <si>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</si>
  <si>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</si>
  <si>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</si>
  <si>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</si>
  <si>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二、支出</t>
  </si>
  <si>
    <t xml:space="preserve">   其中:社会保险待遇支出</t>
  </si>
  <si>
    <t xml:space="preserve">        转移支出</t>
  </si>
  <si>
    <t xml:space="preserve">        其他支出</t>
  </si>
  <si>
    <t xml:space="preserve">        中央调剂资金支出</t>
  </si>
  <si>
    <t>三、本年收支结余</t>
  </si>
  <si>
    <t>四、年末滚存结余</t>
  </si>
  <si>
    <t>2021年度靖州苗族侗族自治县地方政府债务余额情况录入表</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</si>
  <si>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</si>
  <si>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</si>
  <si>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</si>
  <si>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</si>
  <si>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</si>
  <si>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</si>
  <si>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</si>
  <si>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</si>
  <si>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</si>
  <si>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</si>
  <si>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</si>
  <si>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</si>
  <si>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</si>
  <si>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</si>
  <si>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</si>
  <si>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2021年度靖州苗族侗族自治县地方政府专项债务分项目余额情况表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</si>
  <si>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</si>
  <si>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</si>
  <si>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</si>
  <si>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</si>
  <si>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</si>
  <si>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</si>
  <si>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</si>
  <si>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</si>
  <si>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</si>
  <si>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</si>
  <si>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</si>
  <si>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</si>
  <si>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</si>
  <si>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</si>
  <si>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港口建设费</t>
  </si>
  <si>
    <t>其他地方自行试点项目收益专项债券</t>
  </si>
  <si>
    <t>其他政府性基金</t>
  </si>
  <si>
    <t>2021年度靖州苗族侗族自治县地方政府一般债务限额和余额情况表</t>
  </si>
  <si>
    <r>
      <rPr>
        <b/>
        <sz val="11"/>
        <rFont val="宋体"/>
        <charset val="134"/>
      </rPr>
      <t>项</t>
    </r>
    <r>
      <rPr>
        <b/>
        <sz val="11"/>
        <rFont val="Times New Roman"/>
        <charset val="134"/>
      </rPr>
      <t xml:space="preserve">           </t>
    </r>
    <r>
      <rPr>
        <b/>
        <sz val="11"/>
        <rFont val="宋体"/>
        <charset val="134"/>
      </rPr>
      <t>目</t>
    </r>
  </si>
  <si>
    <t>一、地方政府债务限额</t>
  </si>
  <si>
    <t>二、地方政府债务余额</t>
  </si>
  <si>
    <t>三、地方政府债券发行额</t>
  </si>
  <si>
    <t>四、地方政府债券还本额</t>
  </si>
  <si>
    <t>五、地方政府债券付息额</t>
  </si>
  <si>
    <t>2021年度靖州苗族侗族自治县地方政府专项债务限额和余额情况表</t>
  </si>
  <si>
    <r>
      <rPr>
        <sz val="16"/>
        <color rgb="FF000000"/>
        <rFont val="方正小标宋简体"/>
        <charset val="0"/>
      </rPr>
      <t>靖州县</t>
    </r>
    <r>
      <rPr>
        <sz val="16"/>
        <color rgb="FF000000"/>
        <rFont val="Times New Roman"/>
        <charset val="0"/>
      </rPr>
      <t>2021</t>
    </r>
    <r>
      <rPr>
        <sz val="16"/>
        <color rgb="FF000000"/>
        <rFont val="方正小标宋简体"/>
        <charset val="0"/>
      </rPr>
      <t>年政府性债务情况总表</t>
    </r>
  </si>
  <si>
    <r>
      <rPr>
        <b/>
        <sz val="11"/>
        <color indexed="8"/>
        <rFont val="黑体"/>
        <charset val="134"/>
      </rPr>
      <t>债务类型</t>
    </r>
  </si>
  <si>
    <r>
      <rPr>
        <b/>
        <sz val="11"/>
        <color indexed="8"/>
        <rFont val="Times New Roman"/>
        <charset val="0"/>
      </rPr>
      <t>2020</t>
    </r>
    <r>
      <rPr>
        <b/>
        <sz val="11"/>
        <color indexed="8"/>
        <rFont val="黑体"/>
        <charset val="134"/>
      </rPr>
      <t>年末
预计余额</t>
    </r>
  </si>
  <si>
    <r>
      <rPr>
        <b/>
        <sz val="11"/>
        <color indexed="8"/>
        <rFont val="Times New Roman"/>
        <charset val="0"/>
      </rPr>
      <t>2021</t>
    </r>
    <r>
      <rPr>
        <b/>
        <sz val="11"/>
        <color indexed="8"/>
        <rFont val="黑体"/>
        <charset val="134"/>
      </rPr>
      <t>年偿还</t>
    </r>
  </si>
  <si>
    <r>
      <rPr>
        <b/>
        <sz val="11"/>
        <color indexed="8"/>
        <rFont val="Times New Roman"/>
        <charset val="0"/>
      </rPr>
      <t>2021</t>
    </r>
    <r>
      <rPr>
        <b/>
        <sz val="11"/>
        <color indexed="8"/>
        <rFont val="黑体"/>
        <charset val="134"/>
      </rPr>
      <t>年新增</t>
    </r>
  </si>
  <si>
    <r>
      <rPr>
        <b/>
        <sz val="11"/>
        <color indexed="8"/>
        <rFont val="Times New Roman"/>
        <charset val="0"/>
      </rPr>
      <t>2021</t>
    </r>
    <r>
      <rPr>
        <b/>
        <sz val="11"/>
        <color indexed="8"/>
        <rFont val="黑体"/>
        <charset val="134"/>
      </rPr>
      <t>年
末余额</t>
    </r>
  </si>
  <si>
    <r>
      <rPr>
        <b/>
        <sz val="11"/>
        <color indexed="8"/>
        <rFont val="楷体"/>
        <charset val="134"/>
      </rPr>
      <t>自有资金还本</t>
    </r>
  </si>
  <si>
    <r>
      <rPr>
        <b/>
        <sz val="11"/>
        <color indexed="8"/>
        <rFont val="楷体"/>
        <charset val="134"/>
      </rPr>
      <t>置换存量债务</t>
    </r>
  </si>
  <si>
    <r>
      <rPr>
        <b/>
        <sz val="11"/>
        <color indexed="8"/>
        <rFont val="楷体"/>
        <charset val="134"/>
      </rPr>
      <t>债券还本</t>
    </r>
  </si>
  <si>
    <r>
      <rPr>
        <b/>
        <sz val="11"/>
        <color indexed="8"/>
        <rFont val="楷体"/>
        <charset val="134"/>
      </rPr>
      <t>其他方式</t>
    </r>
  </si>
  <si>
    <r>
      <rPr>
        <b/>
        <sz val="11"/>
        <color indexed="8"/>
        <rFont val="楷体"/>
        <charset val="134"/>
      </rPr>
      <t>合计</t>
    </r>
  </si>
  <si>
    <r>
      <rPr>
        <b/>
        <sz val="11"/>
        <color indexed="8"/>
        <rFont val="楷体"/>
        <charset val="134"/>
      </rPr>
      <t>再融资债券</t>
    </r>
  </si>
  <si>
    <r>
      <rPr>
        <b/>
        <sz val="11"/>
        <color indexed="8"/>
        <rFont val="楷体"/>
        <charset val="134"/>
      </rPr>
      <t>新增债券</t>
    </r>
  </si>
  <si>
    <r>
      <rPr>
        <b/>
        <sz val="11"/>
        <color indexed="8"/>
        <rFont val="楷体"/>
        <charset val="134"/>
      </rPr>
      <t>新纳入债务</t>
    </r>
  </si>
  <si>
    <r>
      <rPr>
        <b/>
        <sz val="11"/>
        <color indexed="8"/>
        <rFont val="楷体"/>
        <charset val="134"/>
      </rPr>
      <t>政府性债务总计</t>
    </r>
  </si>
  <si>
    <r>
      <rPr>
        <b/>
        <sz val="10"/>
        <color indexed="8"/>
        <rFont val="楷体"/>
        <charset val="134"/>
      </rPr>
      <t>一、政府债务合计</t>
    </r>
  </si>
  <si>
    <r>
      <rPr>
        <sz val="10"/>
        <color indexed="8"/>
        <rFont val="Times New Roman"/>
        <charset val="0"/>
      </rPr>
      <t>1</t>
    </r>
    <r>
      <rPr>
        <sz val="10"/>
        <color indexed="8"/>
        <rFont val="楷体"/>
        <charset val="134"/>
      </rPr>
      <t>、债券小计</t>
    </r>
  </si>
  <si>
    <r>
      <rPr>
        <sz val="10"/>
        <color indexed="8"/>
        <rFont val="楷体"/>
        <charset val="134"/>
      </rPr>
      <t>一般债劵</t>
    </r>
  </si>
  <si>
    <r>
      <rPr>
        <sz val="10"/>
        <color indexed="8"/>
        <rFont val="楷体"/>
        <charset val="134"/>
      </rPr>
      <t>专项债劵</t>
    </r>
  </si>
  <si>
    <r>
      <rPr>
        <sz val="10"/>
        <color indexed="8"/>
        <rFont val="Times New Roman"/>
        <charset val="0"/>
      </rPr>
      <t>2</t>
    </r>
    <r>
      <rPr>
        <sz val="10"/>
        <color indexed="8"/>
        <rFont val="楷体"/>
        <charset val="134"/>
      </rPr>
      <t>、外债转贷小计</t>
    </r>
  </si>
  <si>
    <r>
      <rPr>
        <sz val="10"/>
        <color indexed="8"/>
        <rFont val="楷体"/>
        <charset val="134"/>
      </rPr>
      <t>外债转贷</t>
    </r>
  </si>
  <si>
    <r>
      <rPr>
        <sz val="10"/>
        <color indexed="8"/>
        <rFont val="楷体"/>
        <charset val="134"/>
      </rPr>
      <t>其他转贷</t>
    </r>
  </si>
  <si>
    <r>
      <rPr>
        <sz val="10"/>
        <color indexed="8"/>
        <rFont val="Times New Roman"/>
        <charset val="0"/>
      </rPr>
      <t>3</t>
    </r>
    <r>
      <rPr>
        <sz val="10"/>
        <color indexed="8"/>
        <rFont val="楷体"/>
        <charset val="134"/>
      </rPr>
      <t>、清理甄别债务</t>
    </r>
  </si>
  <si>
    <r>
      <rPr>
        <b/>
        <sz val="10"/>
        <color indexed="8"/>
        <rFont val="楷体"/>
        <charset val="134"/>
      </rPr>
      <t>二、政府隐性债务合计</t>
    </r>
  </si>
  <si>
    <r>
      <rPr>
        <sz val="10"/>
        <color indexed="8"/>
        <rFont val="Times New Roman"/>
        <charset val="0"/>
      </rPr>
      <t>1</t>
    </r>
    <r>
      <rPr>
        <sz val="10"/>
        <color indexed="8"/>
        <rFont val="楷体"/>
        <charset val="134"/>
      </rPr>
      <t>、银行贷款</t>
    </r>
  </si>
  <si>
    <r>
      <rPr>
        <sz val="10"/>
        <color indexed="8"/>
        <rFont val="Times New Roman"/>
        <charset val="0"/>
      </rPr>
      <t>2</t>
    </r>
    <r>
      <rPr>
        <sz val="10"/>
        <color indexed="8"/>
        <rFont val="楷体"/>
        <charset val="134"/>
      </rPr>
      <t>、应付工程款</t>
    </r>
  </si>
  <si>
    <r>
      <rPr>
        <sz val="10"/>
        <color indexed="8"/>
        <rFont val="Times New Roman"/>
        <charset val="0"/>
      </rPr>
      <t>3</t>
    </r>
    <r>
      <rPr>
        <sz val="10"/>
        <color indexed="8"/>
        <rFont val="楷体"/>
        <charset val="134"/>
      </rPr>
      <t>、国家开发发展基金</t>
    </r>
  </si>
  <si>
    <r>
      <rPr>
        <b/>
        <sz val="10"/>
        <color indexed="8"/>
        <rFont val="楷体"/>
        <charset val="134"/>
      </rPr>
      <t>三、关注类债务</t>
    </r>
  </si>
  <si>
    <t>2021年度靖州苗族侗族自治县一般债券分配使用情况表</t>
  </si>
  <si>
    <t>序号</t>
  </si>
  <si>
    <t>项目基本情况</t>
  </si>
  <si>
    <t>发债额度</t>
  </si>
  <si>
    <t>支出进度</t>
  </si>
  <si>
    <t>资金来源</t>
  </si>
  <si>
    <t>项目单位</t>
  </si>
  <si>
    <t>项目名称</t>
  </si>
  <si>
    <t>教育局</t>
  </si>
  <si>
    <t>靖州县渠阳镇芙蓉学校建设项目</t>
  </si>
  <si>
    <t>2021年新增债券</t>
  </si>
  <si>
    <t>靖州县第二幼儿园建设项目</t>
  </si>
  <si>
    <t>靖州县芙蓉学校建设项目</t>
  </si>
  <si>
    <t>住建局</t>
  </si>
  <si>
    <t>乡镇集镇污水处理项目</t>
  </si>
  <si>
    <t>公安局</t>
  </si>
  <si>
    <t>智慧交通系统建设工程</t>
  </si>
  <si>
    <t>交通局</t>
  </si>
  <si>
    <t>农村公路项目</t>
  </si>
  <si>
    <t>组织部</t>
  </si>
  <si>
    <t>农村综合服务平台</t>
  </si>
  <si>
    <t>卫健局</t>
  </si>
  <si>
    <t>疫情防控隔离点</t>
  </si>
  <si>
    <t>电视台</t>
  </si>
  <si>
    <t>融媒体中心建设</t>
  </si>
  <si>
    <t>征收中心</t>
  </si>
  <si>
    <t>新建南路建设</t>
  </si>
  <si>
    <t>应急局</t>
  </si>
  <si>
    <t>森林消防专业队伍建设工程</t>
  </si>
  <si>
    <t>城投公司</t>
  </si>
  <si>
    <t>安置区基础建设</t>
  </si>
  <si>
    <t>水利局</t>
  </si>
  <si>
    <t>小水库除险加固</t>
  </si>
  <si>
    <t>外债项目</t>
  </si>
  <si>
    <t>合    计</t>
  </si>
  <si>
    <t>靖州苗族侗族自治县2021年专项债券分配使用情况表</t>
  </si>
  <si>
    <t>债券基本信息</t>
  </si>
  <si>
    <t>债券资金使用情况</t>
  </si>
  <si>
    <t>备注</t>
  </si>
  <si>
    <t>专项债券项目名称</t>
  </si>
  <si>
    <t>债券发行日期</t>
  </si>
  <si>
    <t>累计发行金额</t>
  </si>
  <si>
    <t>累计拨付金额</t>
  </si>
  <si>
    <t>累计拨付进度（%）</t>
  </si>
  <si>
    <t>靖州县飞山现代农业产业园建设项目</t>
  </si>
  <si>
    <t>靖州县工业集中区管理委员会</t>
  </si>
  <si>
    <t>靖州县飞山特色文化旅游配套基础设施建设项目</t>
  </si>
  <si>
    <t>靖州县国资中心</t>
  </si>
  <si>
    <t>2021年政府专项债券合计</t>
  </si>
  <si>
    <t>2021年度靖州苗族侗族自治县国有资本经营收入决算表</t>
  </si>
  <si>
    <t>项 目</t>
  </si>
  <si>
    <t>年初预算数</t>
  </si>
  <si>
    <t>利润收入</t>
  </si>
  <si>
    <t>股利、股息收入</t>
  </si>
  <si>
    <t>产权转让收入</t>
  </si>
  <si>
    <t>清算收入</t>
  </si>
  <si>
    <t>其他国有资本经营预算收入</t>
  </si>
  <si>
    <t>本 年 收 入 合 计</t>
  </si>
  <si>
    <t>2021年度靖州苗族侗族自治县国有资本经营支出决算表</t>
  </si>
  <si>
    <t>解决历史遗留问题及改革成本支出</t>
  </si>
  <si>
    <t>国有企业资本金注入</t>
  </si>
  <si>
    <t>国有企业政策性补贴</t>
  </si>
  <si>
    <t>金融国有资本经营预算支出</t>
  </si>
  <si>
    <t>其他国有资本经营预算支出</t>
  </si>
  <si>
    <t>本 年 支 出 合 计</t>
  </si>
  <si>
    <t>2021年度靖州苗族侗族自治县国有资本经营预算本级支出决算表</t>
  </si>
  <si>
    <t>2021年度靖州苗族侗族自治县国有资本经营预算对下转移支付情况表（分项目）</t>
  </si>
  <si>
    <t>项   目</t>
  </si>
  <si>
    <t>我市2021年度国有资本经营对下转移支付决算分项目数据为0。</t>
  </si>
  <si>
    <t>2021年度靖州苗族侗族自治县国有资本经营对下转移支付情况表（分地区）</t>
  </si>
  <si>
    <r>
      <rPr>
        <b/>
        <sz val="11"/>
        <rFont val="宋体"/>
        <charset val="134"/>
        <scheme val="minor"/>
      </rPr>
      <t>地</t>
    </r>
    <r>
      <rPr>
        <b/>
        <sz val="11"/>
        <rFont val="宋体"/>
        <charset val="134"/>
        <scheme val="minor"/>
      </rPr>
      <t xml:space="preserve">  </t>
    </r>
    <r>
      <rPr>
        <b/>
        <sz val="11"/>
        <rFont val="宋体"/>
        <charset val="134"/>
        <scheme val="minor"/>
      </rPr>
      <t>区</t>
    </r>
  </si>
  <si>
    <t>调整数</t>
  </si>
  <si>
    <r>
      <rPr>
        <b/>
        <sz val="11"/>
        <rFont val="宋体"/>
        <charset val="134"/>
        <scheme val="minor"/>
      </rPr>
      <t>完成预算</t>
    </r>
    <r>
      <rPr>
        <b/>
        <sz val="11"/>
        <rFont val="宋体"/>
        <charset val="134"/>
        <scheme val="minor"/>
      </rPr>
      <t>%</t>
    </r>
  </si>
  <si>
    <r>
      <rPr>
        <b/>
        <sz val="11"/>
        <rFont val="宋体"/>
        <charset val="134"/>
        <scheme val="minor"/>
      </rPr>
      <t>比上年增长</t>
    </r>
    <r>
      <rPr>
        <b/>
        <sz val="11"/>
        <rFont val="宋体"/>
        <charset val="134"/>
        <scheme val="minor"/>
      </rPr>
      <t>%</t>
    </r>
  </si>
  <si>
    <t>洋泉镇</t>
  </si>
  <si>
    <t>柏坊镇</t>
  </si>
  <si>
    <t>………</t>
  </si>
  <si>
    <r>
      <rPr>
        <b/>
        <sz val="11"/>
        <rFont val="宋体"/>
        <charset val="134"/>
        <scheme val="minor"/>
      </rPr>
      <t>合</t>
    </r>
    <r>
      <rPr>
        <b/>
        <sz val="11"/>
        <rFont val="宋体"/>
        <charset val="134"/>
        <scheme val="minor"/>
      </rPr>
      <t xml:space="preserve">  </t>
    </r>
    <r>
      <rPr>
        <b/>
        <sz val="11"/>
        <rFont val="宋体"/>
        <charset val="134"/>
        <scheme val="minor"/>
      </rPr>
      <t>计</t>
    </r>
  </si>
  <si>
    <t>我市2021年度国有资本经营对下转移支付决算分地区数据为0。</t>
  </si>
  <si>
    <t>2021年度靖州苗族侗族自治县社会保险基金预算收入表</t>
  </si>
  <si>
    <t>收入</t>
  </si>
  <si>
    <t>2021年度靖州苗族侗族自治县社会保险基金预算支出表</t>
  </si>
  <si>
    <t>支出</t>
  </si>
  <si>
    <t>2021年度靖州苗族侗族自治县“三公”经费决算公开表</t>
  </si>
  <si>
    <t>单位名称</t>
  </si>
  <si>
    <t>公务接待费</t>
  </si>
  <si>
    <t>公务用车购置及运行费</t>
  </si>
  <si>
    <t>因公出
国费</t>
  </si>
  <si>
    <t>公务用车运行维护费</t>
  </si>
  <si>
    <t>公务用车购置费</t>
  </si>
  <si>
    <t>湖南省怀化市靖州苗族侗族自治县2021年度部门决算汇总</t>
  </si>
  <si>
    <t>靖州苗族侗族自治县妇女联合会</t>
  </si>
  <si>
    <t>靖州苗族侗族自治县水利局</t>
  </si>
  <si>
    <t>靖州苗族侗族自治县自然资源局</t>
  </si>
  <si>
    <t>靖州苗族侗族自治县农业综合开发办公室</t>
  </si>
  <si>
    <t>靖州苗族侗族自治县畜牧水产事务中心</t>
  </si>
  <si>
    <t>靖州苗族侗族自治县农机事务中心</t>
  </si>
  <si>
    <t>靖州苗族侗族自治县农村经营服务站</t>
  </si>
  <si>
    <t>靖州苗族侗族自治县农业局</t>
  </si>
  <si>
    <t>靖州苗族侗族自治县扶贫办公室</t>
  </si>
  <si>
    <t>靖州苗族侗族自治县农民素质教育中心</t>
  </si>
  <si>
    <t>怀化市二凉亭园艺示范场</t>
  </si>
  <si>
    <t>中共靖州靖州苗族侗族自治县委员会办公室</t>
  </si>
  <si>
    <t>靖州苗族侗族自治县商务科技和工业信息化局</t>
  </si>
  <si>
    <t>靖州苗族侗族自治县委组织部</t>
  </si>
  <si>
    <t>靖州苗族侗族自治县民政局</t>
  </si>
  <si>
    <t>靖州苗族侗族自治县军用供应站</t>
  </si>
  <si>
    <t>靖州苗族侗族自治县光荣福利院</t>
  </si>
  <si>
    <t>靖州苗族侗族自治县残疾人联合会</t>
  </si>
  <si>
    <t>靖州苗族侗族自治县就业服务中心</t>
  </si>
  <si>
    <t>靖州苗族侗族自治县医疗保障局</t>
  </si>
  <si>
    <t>靖州苗族侗族自治县卫生健康局</t>
  </si>
  <si>
    <t>靖州苗族侗族自治县社会保险服务中心</t>
  </si>
  <si>
    <t>靖州苗族侗族自治县疾病预防控制中心</t>
  </si>
  <si>
    <t>靖州苗族侗族自治县妇幼保健计划生育服务中心</t>
  </si>
  <si>
    <t>靖州苗族侗族自治县人力资源和社会保障局</t>
  </si>
  <si>
    <t>靖州苗族侗族自治县工伤保险服务中心</t>
  </si>
  <si>
    <t>靖州苗族侗族自治县卫生计生综合监督执法局</t>
  </si>
  <si>
    <t>靖州苗族侗族自治县城乡居民养老保险管理服务中心</t>
  </si>
  <si>
    <t>靖州苗族侗族自治县人民医院</t>
  </si>
  <si>
    <t>靖州苗族侗族自治县中医医院</t>
  </si>
  <si>
    <t>中共靖州苗族侗族自治县委宣传部</t>
  </si>
  <si>
    <t>中共靖州苗族侗族自治县委统战部</t>
  </si>
  <si>
    <t>靖州苗族侗族自治县政法委</t>
  </si>
  <si>
    <t>靖州苗族侗族自治县纪律检查委员会</t>
  </si>
  <si>
    <t>靖州苗族侗族自治县机构编制委员会办公室</t>
  </si>
  <si>
    <t>政协靖州苗族侗族自治县委员会办公室</t>
  </si>
  <si>
    <t>靖州苗族侗族自治县人民代表大会常务委员会</t>
  </si>
  <si>
    <t>靖州苗族侗族自治县人民政府办公室</t>
  </si>
  <si>
    <t>靖州苗族侗族自治县县委县机关事务办公室</t>
  </si>
  <si>
    <t>靖州苗族侗族自治县森林公安局</t>
  </si>
  <si>
    <t>靖州苗族侗族自治县财政局</t>
  </si>
  <si>
    <t>靖州苗族侗族自治县统计局</t>
  </si>
  <si>
    <t>靖州苗族侗族自治县总工会</t>
  </si>
  <si>
    <t>中共靖州苗族侗族自治县委老干部局</t>
  </si>
  <si>
    <t>靖州苗族侗族自治县住房和城乡建设局</t>
  </si>
  <si>
    <t>中共靖州苗族侗族自治县委巡察工作领导小组办公室</t>
  </si>
  <si>
    <t>靖州苗族侗族自治县审计局</t>
  </si>
  <si>
    <t>靖州苗族侗族自治县委党校</t>
  </si>
  <si>
    <t>靖州苗族侗族自治县档案馆</t>
  </si>
  <si>
    <t>靖州苗族侗族自治县人民政府法制办公室</t>
  </si>
  <si>
    <t>靖州苗族侗族自治县工商业联合会</t>
  </si>
  <si>
    <t>靖州苗族侗族自治县信访局</t>
  </si>
  <si>
    <t>靖州苗族侗族自治县人民政府电子政务管理办公室</t>
  </si>
  <si>
    <t>靖州苗族侗族自治县人民防空办公室</t>
  </si>
  <si>
    <t>靖州苗族侗族自治县城乡发展事务中心</t>
  </si>
  <si>
    <t>靖州苗族侗族自治县人民政府政务服务中心</t>
  </si>
  <si>
    <t>靖州苗族侗族自治县发展和改革局</t>
  </si>
  <si>
    <t>靖州苗族侗族自治县工业集中区管理委员会</t>
  </si>
  <si>
    <t>靖州苗族侗族自治县库区移民事务中心</t>
  </si>
  <si>
    <t>靖州苗族侗族自治县水果市场管委会(市场服务中心）</t>
  </si>
  <si>
    <t>中共靖州苗族侗族自治县委网络安全和信息化委员会办公室</t>
  </si>
  <si>
    <t>靖州苗族侗族自治县玉鳞庵市场管理委员会</t>
  </si>
  <si>
    <t>靖州苗族侗族自治县城市建设投资管理中心</t>
  </si>
  <si>
    <t>靖州苗族侗族自治县城市管理和综合执法局</t>
  </si>
  <si>
    <t>靖州苗族侗族自治县园林绿化管理局</t>
  </si>
  <si>
    <t>靖州苗族侗族自治县供销合作联合社</t>
  </si>
  <si>
    <t>靖州苗族侗族自治县环境卫生管理所</t>
  </si>
  <si>
    <t>靖州苗族侗族自治县住房保障服务中心</t>
  </si>
  <si>
    <t>靖州苗族侗族自治县交通运输局</t>
  </si>
  <si>
    <t>靖州苗族侗族自治县交通建设质量安全监督站</t>
  </si>
  <si>
    <t>靖州苗族侗族自治县环境保护局</t>
  </si>
  <si>
    <t>靖州苗族侗族自治县道路运输服务中心</t>
  </si>
  <si>
    <t>靖州苗族侗族自治县融媒体中心</t>
  </si>
  <si>
    <t>靖州县文化旅游广电体育局</t>
  </si>
  <si>
    <t>靖州县靖州苗族侗族自治县图书馆</t>
  </si>
  <si>
    <t>靖州县靖州苗族侗族自治县文化馆</t>
  </si>
  <si>
    <t>靖州苗族侗族自治县教育局</t>
  </si>
  <si>
    <t>靖州苗族侗族自治县二中</t>
  </si>
  <si>
    <t>靖州苗族侗族自治县永平学校</t>
  </si>
  <si>
    <t>靖州苗族侗族自治县鹤山小学</t>
  </si>
  <si>
    <t>靖州苗族侗族自治县渠阳镇乐群小学</t>
  </si>
  <si>
    <t>靖州苗族侗族自治县幼儿园</t>
  </si>
  <si>
    <t>靖州苗族侗族自治县艮山口小学</t>
  </si>
  <si>
    <t>靖州苗族侗族自治县横江桥乡中心小学</t>
  </si>
  <si>
    <t>靖州苗族侗族自治县藕团乡中学</t>
  </si>
  <si>
    <t>靖州苗族侗族自治县藕团中心小学</t>
  </si>
  <si>
    <t>靖州苗族侗族自治县铺口中心小学</t>
  </si>
  <si>
    <t>靖州苗族侗族自治县新厂镇中学</t>
  </si>
  <si>
    <t>靖州苗族侗族自治县新厂镇中心小学</t>
  </si>
  <si>
    <t>靖州苗族侗族自治县平茶镇中学</t>
  </si>
  <si>
    <t>靖州苗族侗族自治县平茶镇中心小学</t>
  </si>
  <si>
    <t>靖州苗族侗族自治县坳上学校</t>
  </si>
  <si>
    <t>靖州苗族侗族自治县三锹学校</t>
  </si>
  <si>
    <t>靖州苗族侗族自治县大堡子中学</t>
  </si>
  <si>
    <t>靖州苗族侗族自治县大堡子中心小学</t>
  </si>
  <si>
    <t>靖州苗族侗族自治县太阳坪乡中学</t>
  </si>
  <si>
    <t>靖州苗族侗族自治县太阳坪中心小学</t>
  </si>
  <si>
    <t>靖州苗族侗族自治县甘棠镇中学</t>
  </si>
  <si>
    <t>靖州苗族侗族自治县甘棠镇中心小学</t>
  </si>
  <si>
    <t>靖州苗族侗族自治县寨牙学校</t>
  </si>
  <si>
    <t>靖州苗族侗族自治县文溪学校</t>
  </si>
  <si>
    <t>靖州苗族侗族自治县飞山小学</t>
  </si>
  <si>
    <t>靖州县渠阳镇芙蓉学校</t>
  </si>
  <si>
    <t>靖州苗族侗族自治县江东中心小学</t>
  </si>
  <si>
    <t>靖州苗族侗族自治县第一中学</t>
  </si>
  <si>
    <t>靖州苗族侗族自治县职业教育总校</t>
  </si>
  <si>
    <t>靖州苗族侗族自治县渠阳镇横江桥中学</t>
  </si>
  <si>
    <t>靖州苗族侗族自治县艮山口中学</t>
  </si>
  <si>
    <t>靖州苗族侗族自治县铺口中学</t>
  </si>
  <si>
    <t>靖州苗族侗族自治县渠阳镇土桥小学</t>
  </si>
  <si>
    <t>靖州苗族侗族自治县影剧院</t>
  </si>
  <si>
    <t>靖州苗族侗族自治县文化市场综合行政执法大队</t>
  </si>
  <si>
    <t>靖州苗族侗族自治县文学艺术界联合会</t>
  </si>
  <si>
    <t>靖州苗族侗族自治县文物管理所</t>
  </si>
  <si>
    <t>靖州苗族侗族自治县靖宝市场管委会</t>
  </si>
  <si>
    <t>靖州苗族侗族自治县史志办公室</t>
  </si>
  <si>
    <t>靖州苗族侗族自治县计生协会</t>
  </si>
  <si>
    <t>靖州苗族侗族自治县城乡卫生会计核算中心</t>
  </si>
  <si>
    <t>靖州苗族侗族自治县茯苓大市场管理委员会</t>
  </si>
  <si>
    <t>靖州苗族侗族自治县林业局</t>
  </si>
  <si>
    <t>靖州苗族侗族自治县牲畜定点屠宰工作管理所</t>
  </si>
  <si>
    <t>靖州苗族侗族自治县市场监督管理局</t>
  </si>
  <si>
    <t>靖州苗族侗族自治县公安局</t>
  </si>
  <si>
    <t>靖州苗族侗族自治县司法局</t>
  </si>
  <si>
    <t>靖州苗族侗族自治县公安局交警大队</t>
  </si>
  <si>
    <t>靖州苗族侗族自治县禁毒工作社会化办公室</t>
  </si>
  <si>
    <t>靖州苗族侗族自治县太阳坪原种场</t>
  </si>
  <si>
    <t>靖州苗族侗族自治县国家卫生县城创建和巩固办公室</t>
  </si>
  <si>
    <t>靖州苗族侗族自治县城区治安巡逻队</t>
  </si>
  <si>
    <t>靖州苗族侗族自治县第三幼儿园</t>
  </si>
  <si>
    <t>靖州县苗族侗族自治县排牙山国有林场</t>
  </si>
  <si>
    <t>靖州苗族侗族自治县公路建设养护中心</t>
  </si>
  <si>
    <t>靖州县苗族侗族自治县五四园艺场</t>
  </si>
  <si>
    <t>靖州苗族侗族自治县土地和房屋征收服务中心</t>
  </si>
  <si>
    <t>靖州苗族侗族自治县渠阳镇人民政府</t>
  </si>
  <si>
    <t>靖州苗族侗族自治县退役军人事务局</t>
  </si>
  <si>
    <t>靖州苗族侗族自治县乡镇卫生院</t>
  </si>
  <si>
    <t>中国共产主义青年团靖州苗族侗族自治县委员会</t>
  </si>
  <si>
    <t>靖州苗族侗族自治县科学技术协会</t>
  </si>
  <si>
    <t>靖州苗族侗族自治县芙蓉学校</t>
  </si>
  <si>
    <t>靖州苗族侗族自治县乡村振兴局</t>
  </si>
  <si>
    <t>靖州苗族侗族自治县应急管理局</t>
  </si>
  <si>
    <t>靖州苗族侗族自治县第二幼儿园</t>
  </si>
  <si>
    <t>靖州苗族侗族自治县藕团乡人民政府</t>
  </si>
  <si>
    <t>靖州苗族侗族自治县平茶镇人民政府</t>
  </si>
  <si>
    <t>靖州苗族侗族自治县寨牙乡人民政府</t>
  </si>
  <si>
    <t>靖州苗族侗族自治县大堡子镇人民政府</t>
  </si>
  <si>
    <t>靖州苗族侗族自治县三锹乡人民政府</t>
  </si>
  <si>
    <t>靖州苗族侗族自治县甘棠镇人民政府</t>
  </si>
  <si>
    <t>靖州苗族侗族自治县新厂镇人民政府</t>
  </si>
  <si>
    <t>靖州苗族侗族自治县坳上镇人民政府</t>
  </si>
  <si>
    <t>靖州苗族侗族自治县太阳坪乡人民政府</t>
  </si>
  <si>
    <t>靖州苗族侗族自治县文溪乡人民政府</t>
  </si>
  <si>
    <t>2021年靖州县政府性基金转移支出决算表</t>
  </si>
  <si>
    <t>专项拨款补助</t>
  </si>
  <si>
    <t>注：本县对下无转移支付</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</si>
</sst>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 numFmtId="178" formatCode="yyyy&quot;年&quot;m&quot;月&quot;d&quot;日&quot;;@"/>
    <numFmt numFmtId="179" formatCode="#,##0_ "/>
    <numFmt numFmtId="180" formatCode="#,##0_);[Red]\(#,##0\)"/>
    <numFmt numFmtId="181" formatCode="0_ "/>
  </numFmts>
  <fonts count="88">
    <font>
      <sz val="11"/>
      <color theme="1"/>
      <name val="宋体"/>
      <charset val="134"/>
      <scheme val="minor"/>
    </font>
    <font>
      <sz val="16"/>
      <color theme="1"/>
      <name val="方正小标宋简体"/>
      <charset val="134"/>
    </font>
    <font>
      <b/>
      <sz val="12"/>
      <color theme="1"/>
      <name val="黑体"/>
      <charset val="134"/>
    </font>
    <font>
      <sz val="12"/>
      <name val="宋体"/>
      <charset val="134"/>
    </font>
    <font>
      <sz val="20"/>
      <color indexed="8"/>
      <name val="方正小标宋简体"/>
      <charset val="134"/>
    </font>
    <font>
      <sz val="10"/>
      <name val="宋体"/>
      <charset val="134"/>
    </font>
    <font>
      <sz val="10"/>
      <color indexed="8"/>
      <name val="黑体"/>
      <charset val="134"/>
    </font>
    <font>
      <sz val="10"/>
      <color rgb="FF000000"/>
      <name val="黑体"/>
      <charset val="134"/>
    </font>
    <font>
      <sz val="8"/>
      <color indexed="8"/>
      <name val="宋体"/>
      <charset val="0"/>
    </font>
    <font>
      <sz val="10"/>
      <color indexed="8"/>
      <name val="宋体"/>
      <charset val="0"/>
    </font>
    <font>
      <b/>
      <sz val="18"/>
      <name val="宋体"/>
      <charset val="134"/>
    </font>
    <font>
      <b/>
      <sz val="10"/>
      <name val="宋体"/>
      <charset val="134"/>
    </font>
    <font>
      <sz val="9"/>
      <name val="宋体"/>
      <charset val="134"/>
    </font>
    <font>
      <b/>
      <sz val="16"/>
      <name val="方正小标宋_GBK"/>
      <charset val="134"/>
    </font>
    <font>
      <b/>
      <sz val="16"/>
      <name val="Times New Roman"/>
      <charset val="134"/>
    </font>
    <font>
      <sz val="16"/>
      <name val="方正小标宋_GBK"/>
      <charset val="134"/>
    </font>
    <font>
      <sz val="11"/>
      <name val="Times New Roman"/>
      <charset val="134"/>
    </font>
    <font>
      <sz val="11"/>
      <name val="宋体"/>
      <charset val="134"/>
    </font>
    <font>
      <b/>
      <sz val="11"/>
      <name val="宋体"/>
      <charset val="134"/>
      <scheme val="minor"/>
    </font>
    <font>
      <b/>
      <sz val="11"/>
      <name val="宋体"/>
      <charset val="134"/>
    </font>
    <font>
      <sz val="11"/>
      <name val="宋体"/>
      <charset val="134"/>
      <scheme val="minor"/>
    </font>
    <font>
      <b/>
      <sz val="9"/>
      <name val="宋体"/>
      <charset val="134"/>
    </font>
    <font>
      <b/>
      <sz val="16"/>
      <name val="宋体"/>
      <charset val="134"/>
    </font>
    <font>
      <b/>
      <sz val="16"/>
      <color theme="1"/>
      <name val="宋体"/>
      <charset val="134"/>
      <scheme val="minor"/>
    </font>
    <font>
      <b/>
      <sz val="16"/>
      <color theme="1"/>
      <name val="黑体"/>
      <charset val="134"/>
    </font>
    <font>
      <sz val="16"/>
      <color theme="1"/>
      <name val="宋体"/>
      <charset val="134"/>
      <scheme val="minor"/>
    </font>
    <font>
      <b/>
      <sz val="20"/>
      <color theme="1"/>
      <name val="方正小标宋_GBK"/>
      <charset val="134"/>
    </font>
    <font>
      <sz val="16"/>
      <color theme="1"/>
      <name val="黑体"/>
      <charset val="134"/>
    </font>
    <font>
      <sz val="12"/>
      <color theme="1"/>
      <name val="宋体"/>
      <charset val="134"/>
      <scheme val="minor"/>
    </font>
    <font>
      <b/>
      <sz val="12"/>
      <color theme="1"/>
      <name val="宋体"/>
      <charset val="134"/>
      <scheme val="minor"/>
    </font>
    <font>
      <sz val="10"/>
      <color theme="1"/>
      <name val="宋体"/>
      <charset val="134"/>
      <scheme val="minor"/>
    </font>
    <font>
      <b/>
      <sz val="20"/>
      <name val="宋体"/>
      <charset val="134"/>
      <scheme val="major"/>
    </font>
    <font>
      <sz val="11"/>
      <color indexed="8"/>
      <name val="宋体"/>
      <charset val="134"/>
      <scheme val="minor"/>
    </font>
    <font>
      <sz val="9"/>
      <name val="SimSun"/>
      <charset val="134"/>
    </font>
    <font>
      <sz val="11"/>
      <name val="SimSun"/>
      <charset val="134"/>
    </font>
    <font>
      <b/>
      <sz val="10"/>
      <name val="SimSun"/>
      <charset val="134"/>
    </font>
    <font>
      <sz val="10"/>
      <name val="SimSun"/>
      <charset val="134"/>
    </font>
    <font>
      <b/>
      <sz val="10"/>
      <color theme="1"/>
      <name val="宋体"/>
      <charset val="134"/>
      <scheme val="minor"/>
    </font>
    <font>
      <sz val="11"/>
      <color indexed="8"/>
      <name val="Times New Roman"/>
      <charset val="0"/>
    </font>
    <font>
      <b/>
      <sz val="11"/>
      <color indexed="8"/>
      <name val="Times New Roman"/>
      <charset val="0"/>
    </font>
    <font>
      <sz val="16"/>
      <color rgb="FF000000"/>
      <name val="方正小标宋简体"/>
      <charset val="0"/>
    </font>
    <font>
      <sz val="16"/>
      <color indexed="8"/>
      <name val="Times New Roman"/>
      <charset val="0"/>
    </font>
    <font>
      <b/>
      <sz val="10"/>
      <color indexed="8"/>
      <name val="Times New Roman"/>
      <charset val="0"/>
    </font>
    <font>
      <sz val="10"/>
      <color indexed="8"/>
      <name val="Times New Roman"/>
      <charset val="0"/>
    </font>
    <font>
      <sz val="10"/>
      <color indexed="8"/>
      <name val="仿宋_GB2312"/>
      <charset val="134"/>
    </font>
    <font>
      <sz val="12"/>
      <name val="Times New Roman"/>
      <charset val="134"/>
    </font>
    <font>
      <b/>
      <sz val="11"/>
      <name val="Times New Roman"/>
      <charset val="134"/>
    </font>
    <font>
      <sz val="10"/>
      <name val="Times New Roman"/>
      <charset val="134"/>
    </font>
    <font>
      <sz val="9"/>
      <name val="Times New Roman"/>
      <charset val="134"/>
    </font>
    <font>
      <b/>
      <sz val="14"/>
      <name val="Arial"/>
      <charset val="0"/>
    </font>
    <font>
      <b/>
      <sz val="12"/>
      <color rgb="FF000000"/>
      <name val="宋体"/>
      <charset val="134"/>
    </font>
    <font>
      <b/>
      <sz val="9"/>
      <color rgb="FF000000"/>
      <name val="宋体"/>
      <charset val="134"/>
    </font>
    <font>
      <sz val="12"/>
      <color rgb="FF000000"/>
      <name val="宋体"/>
      <charset val="134"/>
    </font>
    <font>
      <sz val="14"/>
      <color rgb="FF000000"/>
      <name val="宋体"/>
      <charset val="134"/>
    </font>
    <font>
      <sz val="9"/>
      <color indexed="8"/>
      <name val="宋体"/>
      <charset val="134"/>
    </font>
    <font>
      <b/>
      <sz val="16"/>
      <name val="华文宋体"/>
      <charset val="134"/>
    </font>
    <font>
      <b/>
      <sz val="14"/>
      <name val="宋体"/>
      <charset val="134"/>
    </font>
    <font>
      <sz val="12"/>
      <color indexed="8"/>
      <name val="宋体"/>
      <charset val="134"/>
    </font>
    <font>
      <sz val="14"/>
      <name val="Times New Roman"/>
      <charset val="134"/>
    </font>
    <font>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indexed="8"/>
      <name val="宋体"/>
      <charset val="134"/>
    </font>
    <font>
      <sz val="16"/>
      <color rgb="FF000000"/>
      <name val="Times New Roman"/>
      <charset val="0"/>
    </font>
    <font>
      <b/>
      <sz val="11"/>
      <color indexed="8"/>
      <name val="黑体"/>
      <charset val="134"/>
    </font>
    <font>
      <b/>
      <sz val="11"/>
      <color indexed="8"/>
      <name val="楷体"/>
      <charset val="134"/>
    </font>
    <font>
      <b/>
      <sz val="10"/>
      <color indexed="8"/>
      <name val="楷体"/>
      <charset val="134"/>
    </font>
    <font>
      <sz val="10"/>
      <color indexed="8"/>
      <name val="楷体"/>
      <charset val="134"/>
    </font>
    <font>
      <b/>
      <sz val="14"/>
      <name val="宋体"/>
      <charset val="0"/>
    </font>
    <font>
      <b/>
      <sz val="18"/>
      <name val="Arial"/>
      <charset val="134"/>
    </font>
  </fonts>
  <fills count="39">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99CCFF"/>
      </patternFill>
    </fill>
    <fill>
      <patternFill patternType="solid">
        <fgColor theme="0"/>
        <bgColor rgb="FFFFFFFF"/>
      </patternFill>
    </fill>
    <fill>
      <patternFill patternType="solid">
        <fgColor rgb="FFFFFFFF"/>
        <bgColor rgb="FF000000"/>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8" borderId="12"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13" applyNumberFormat="0" applyFill="0" applyAlignment="0" applyProtection="0">
      <alignment vertical="center"/>
    </xf>
    <xf numFmtId="0" fontId="66" fillId="0" borderId="13" applyNumberFormat="0" applyFill="0" applyAlignment="0" applyProtection="0">
      <alignment vertical="center"/>
    </xf>
    <xf numFmtId="0" fontId="67" fillId="0" borderId="14" applyNumberFormat="0" applyFill="0" applyAlignment="0" applyProtection="0">
      <alignment vertical="center"/>
    </xf>
    <xf numFmtId="0" fontId="67" fillId="0" borderId="0" applyNumberFormat="0" applyFill="0" applyBorder="0" applyAlignment="0" applyProtection="0">
      <alignment vertical="center"/>
    </xf>
    <xf numFmtId="0" fontId="68" fillId="9" borderId="15" applyNumberFormat="0" applyAlignment="0" applyProtection="0">
      <alignment vertical="center"/>
    </xf>
    <xf numFmtId="0" fontId="69" fillId="10" borderId="16" applyNumberFormat="0" applyAlignment="0" applyProtection="0">
      <alignment vertical="center"/>
    </xf>
    <xf numFmtId="0" fontId="70" fillId="10" borderId="15" applyNumberFormat="0" applyAlignment="0" applyProtection="0">
      <alignment vertical="center"/>
    </xf>
    <xf numFmtId="0" fontId="71" fillId="11" borderId="17" applyNumberFormat="0" applyAlignment="0" applyProtection="0">
      <alignment vertical="center"/>
    </xf>
    <xf numFmtId="0" fontId="72" fillId="0" borderId="18" applyNumberFormat="0" applyFill="0" applyAlignment="0" applyProtection="0">
      <alignment vertical="center"/>
    </xf>
    <xf numFmtId="0" fontId="73" fillId="0" borderId="19" applyNumberFormat="0" applyFill="0" applyAlignment="0" applyProtection="0">
      <alignment vertical="center"/>
    </xf>
    <xf numFmtId="0" fontId="74" fillId="12" borderId="0" applyNumberFormat="0" applyBorder="0" applyAlignment="0" applyProtection="0">
      <alignment vertical="center"/>
    </xf>
    <xf numFmtId="0" fontId="75" fillId="13" borderId="0" applyNumberFormat="0" applyBorder="0" applyAlignment="0" applyProtection="0">
      <alignment vertical="center"/>
    </xf>
    <xf numFmtId="0" fontId="76" fillId="14" borderId="0" applyNumberFormat="0" applyBorder="0" applyAlignment="0" applyProtection="0">
      <alignment vertical="center"/>
    </xf>
    <xf numFmtId="0" fontId="77" fillId="15" borderId="0" applyNumberFormat="0" applyBorder="0" applyAlignment="0" applyProtection="0">
      <alignment vertical="center"/>
    </xf>
    <xf numFmtId="0" fontId="78" fillId="16" borderId="0" applyNumberFormat="0" applyBorder="0" applyAlignment="0" applyProtection="0">
      <alignment vertical="center"/>
    </xf>
    <xf numFmtId="0" fontId="78" fillId="17" borderId="0" applyNumberFormat="0" applyBorder="0" applyAlignment="0" applyProtection="0">
      <alignment vertical="center"/>
    </xf>
    <xf numFmtId="0" fontId="77" fillId="18" borderId="0" applyNumberFormat="0" applyBorder="0" applyAlignment="0" applyProtection="0">
      <alignment vertical="center"/>
    </xf>
    <xf numFmtId="0" fontId="77" fillId="19" borderId="0" applyNumberFormat="0" applyBorder="0" applyAlignment="0" applyProtection="0">
      <alignment vertical="center"/>
    </xf>
    <xf numFmtId="0" fontId="78" fillId="20" borderId="0" applyNumberFormat="0" applyBorder="0" applyAlignment="0" applyProtection="0">
      <alignment vertical="center"/>
    </xf>
    <xf numFmtId="0" fontId="78" fillId="21" borderId="0" applyNumberFormat="0" applyBorder="0" applyAlignment="0" applyProtection="0">
      <alignment vertical="center"/>
    </xf>
    <xf numFmtId="0" fontId="77" fillId="22" borderId="0" applyNumberFormat="0" applyBorder="0" applyAlignment="0" applyProtection="0">
      <alignment vertical="center"/>
    </xf>
    <xf numFmtId="0" fontId="77" fillId="23" borderId="0" applyNumberFormat="0" applyBorder="0" applyAlignment="0" applyProtection="0">
      <alignment vertical="center"/>
    </xf>
    <xf numFmtId="0" fontId="78" fillId="24" borderId="0" applyNumberFormat="0" applyBorder="0" applyAlignment="0" applyProtection="0">
      <alignment vertical="center"/>
    </xf>
    <xf numFmtId="0" fontId="78" fillId="25" borderId="0" applyNumberFormat="0" applyBorder="0" applyAlignment="0" applyProtection="0">
      <alignment vertical="center"/>
    </xf>
    <xf numFmtId="0" fontId="77" fillId="26" borderId="0" applyNumberFormat="0" applyBorder="0" applyAlignment="0" applyProtection="0">
      <alignment vertical="center"/>
    </xf>
    <xf numFmtId="0" fontId="77" fillId="27" borderId="0" applyNumberFormat="0" applyBorder="0" applyAlignment="0" applyProtection="0">
      <alignment vertical="center"/>
    </xf>
    <xf numFmtId="0" fontId="78" fillId="28" borderId="0" applyNumberFormat="0" applyBorder="0" applyAlignment="0" applyProtection="0">
      <alignment vertical="center"/>
    </xf>
    <xf numFmtId="0" fontId="78" fillId="29" borderId="0" applyNumberFormat="0" applyBorder="0" applyAlignment="0" applyProtection="0">
      <alignment vertical="center"/>
    </xf>
    <xf numFmtId="0" fontId="77" fillId="30" borderId="0" applyNumberFormat="0" applyBorder="0" applyAlignment="0" applyProtection="0">
      <alignment vertical="center"/>
    </xf>
    <xf numFmtId="0" fontId="77" fillId="31" borderId="0" applyNumberFormat="0" applyBorder="0" applyAlignment="0" applyProtection="0">
      <alignment vertical="center"/>
    </xf>
    <xf numFmtId="0" fontId="78" fillId="32" borderId="0" applyNumberFormat="0" applyBorder="0" applyAlignment="0" applyProtection="0">
      <alignment vertical="center"/>
    </xf>
    <xf numFmtId="0" fontId="78" fillId="33" borderId="0" applyNumberFormat="0" applyBorder="0" applyAlignment="0" applyProtection="0">
      <alignment vertical="center"/>
    </xf>
    <xf numFmtId="0" fontId="77" fillId="34" borderId="0" applyNumberFormat="0" applyBorder="0" applyAlignment="0" applyProtection="0">
      <alignment vertical="center"/>
    </xf>
    <xf numFmtId="0" fontId="77" fillId="35" borderId="0" applyNumberFormat="0" applyBorder="0" applyAlignment="0" applyProtection="0">
      <alignment vertical="center"/>
    </xf>
    <xf numFmtId="0" fontId="78" fillId="36" borderId="0" applyNumberFormat="0" applyBorder="0" applyAlignment="0" applyProtection="0">
      <alignment vertical="center"/>
    </xf>
    <xf numFmtId="0" fontId="78" fillId="37" borderId="0" applyNumberFormat="0" applyBorder="0" applyAlignment="0" applyProtection="0">
      <alignment vertical="center"/>
    </xf>
    <xf numFmtId="0" fontId="77" fillId="38" borderId="0" applyNumberFormat="0" applyBorder="0" applyAlignment="0" applyProtection="0">
      <alignment vertical="center"/>
    </xf>
    <xf numFmtId="0" fontId="79" fillId="0" borderId="0"/>
    <xf numFmtId="0" fontId="3" fillId="0" borderId="0"/>
    <xf numFmtId="0" fontId="80" fillId="0" borderId="0">
      <alignment vertical="center"/>
    </xf>
  </cellStyleXfs>
  <cellXfs count="235">
    <xf numFmtId="0" fontId="0" fillId="0" borderId="0" xfId="0">
      <alignment vertical="center"/>
    </xf>
    <xf numFmtId="0" fontId="1" fillId="0" borderId="0" xfId="0" applyFont="1"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2"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3" fillId="2" borderId="0" xfId="0" applyFont="1" applyFill="1" applyBorder="1" applyAlignment="1">
      <alignment vertical="center"/>
    </xf>
    <xf numFmtId="0" fontId="4" fillId="2" borderId="1" xfId="0" applyFont="1" applyFill="1" applyBorder="1" applyAlignment="1">
      <alignment horizontal="center" vertical="center"/>
    </xf>
    <xf numFmtId="0" fontId="3" fillId="2" borderId="1" xfId="0" applyFont="1" applyFill="1" applyBorder="1" applyAlignment="1">
      <alignment vertical="center"/>
    </xf>
    <xf numFmtId="176" fontId="3" fillId="2" borderId="1" xfId="0" applyNumberFormat="1" applyFont="1" applyFill="1" applyBorder="1" applyAlignment="1">
      <alignment vertical="center"/>
    </xf>
    <xf numFmtId="176" fontId="5" fillId="2"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shrinkToFit="1"/>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8"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3" fillId="0" borderId="0" xfId="0" applyFont="1" applyFill="1" applyBorder="1" applyAlignment="1"/>
    <xf numFmtId="0" fontId="1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11"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vertical="center"/>
    </xf>
    <xf numFmtId="3" fontId="5" fillId="0" borderId="1"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vertical="center"/>
    </xf>
    <xf numFmtId="3" fontId="5" fillId="0" borderId="4" xfId="0" applyNumberFormat="1" applyFont="1" applyFill="1" applyBorder="1" applyAlignment="1" applyProtection="1">
      <alignment horizontal="right" vertical="center"/>
    </xf>
    <xf numFmtId="0" fontId="5" fillId="0" borderId="2" xfId="0" applyNumberFormat="1" applyFont="1" applyFill="1" applyBorder="1" applyAlignment="1" applyProtection="1">
      <alignment vertical="center"/>
    </xf>
    <xf numFmtId="3" fontId="5" fillId="0" borderId="3" xfId="0" applyNumberFormat="1" applyFont="1" applyFill="1" applyBorder="1" applyAlignment="1" applyProtection="1">
      <alignment horizontal="right" vertical="center"/>
    </xf>
    <xf numFmtId="3" fontId="5" fillId="0" borderId="5" xfId="0" applyNumberFormat="1" applyFont="1" applyFill="1" applyBorder="1" applyAlignment="1" applyProtection="1">
      <alignment horizontal="right" vertical="center"/>
    </xf>
    <xf numFmtId="0" fontId="12" fillId="0" borderId="0" xfId="0" applyFont="1" applyFill="1" applyAlignment="1"/>
    <xf numFmtId="2" fontId="13" fillId="0" borderId="0" xfId="0" applyNumberFormat="1" applyFont="1" applyFill="1" applyAlignment="1" applyProtection="1">
      <alignment horizontal="center" vertical="center"/>
    </xf>
    <xf numFmtId="2" fontId="14" fillId="0" borderId="0" xfId="0" applyNumberFormat="1" applyFont="1" applyFill="1" applyAlignment="1" applyProtection="1">
      <alignment horizontal="center" vertical="center"/>
    </xf>
    <xf numFmtId="2" fontId="15" fillId="0" borderId="0" xfId="0" applyNumberFormat="1" applyFont="1" applyFill="1" applyAlignment="1" applyProtection="1">
      <alignment horizontal="center" vertical="center"/>
    </xf>
    <xf numFmtId="31" fontId="16" fillId="0" borderId="0" xfId="0" applyNumberFormat="1" applyFont="1" applyFill="1" applyAlignment="1" applyProtection="1">
      <alignment horizontal="left"/>
    </xf>
    <xf numFmtId="2" fontId="16" fillId="0" borderId="0" xfId="0" applyNumberFormat="1" applyFont="1" applyFill="1" applyAlignment="1"/>
    <xf numFmtId="2" fontId="17" fillId="0" borderId="0" xfId="0" applyNumberFormat="1" applyFont="1" applyFill="1" applyAlignment="1" applyProtection="1">
      <alignment horizontal="center" vertical="center"/>
    </xf>
    <xf numFmtId="2" fontId="18" fillId="0" borderId="1" xfId="0" applyNumberFormat="1" applyFont="1" applyFill="1" applyBorder="1" applyAlignment="1" applyProtection="1">
      <alignment horizontal="center" vertical="center" wrapText="1"/>
    </xf>
    <xf numFmtId="2" fontId="18" fillId="0" borderId="2" xfId="0" applyNumberFormat="1" applyFont="1" applyFill="1" applyBorder="1" applyAlignment="1" applyProtection="1">
      <alignment horizontal="center" vertical="center" wrapText="1"/>
    </xf>
    <xf numFmtId="2" fontId="19" fillId="0" borderId="0" xfId="0" applyNumberFormat="1" applyFont="1" applyFill="1" applyBorder="1" applyAlignment="1" applyProtection="1">
      <alignment horizontal="center" vertical="center" wrapText="1"/>
    </xf>
    <xf numFmtId="2" fontId="20" fillId="0" borderId="1" xfId="0" applyNumberFormat="1" applyFont="1" applyFill="1" applyBorder="1" applyAlignment="1" applyProtection="1">
      <alignment horizontal="center" vertical="center" wrapText="1"/>
    </xf>
    <xf numFmtId="177" fontId="17" fillId="0" borderId="0" xfId="49" applyNumberFormat="1" applyFont="1" applyFill="1" applyBorder="1" applyAlignment="1" applyProtection="1">
      <alignment vertical="center" wrapText="1"/>
    </xf>
    <xf numFmtId="49" fontId="20" fillId="0" borderId="1" xfId="0" applyNumberFormat="1" applyFont="1" applyFill="1" applyBorder="1" applyAlignment="1" applyProtection="1">
      <alignment horizontal="center" vertical="center" wrapText="1"/>
    </xf>
    <xf numFmtId="2" fontId="20" fillId="0" borderId="1" xfId="0" applyNumberFormat="1" applyFont="1" applyFill="1" applyBorder="1" applyAlignment="1" applyProtection="1">
      <alignment vertical="center" wrapText="1"/>
    </xf>
    <xf numFmtId="2" fontId="17" fillId="0" borderId="0" xfId="0" applyNumberFormat="1" applyFont="1" applyFill="1" applyBorder="1" applyAlignment="1" applyProtection="1">
      <alignment horizontal="center" vertical="center" wrapText="1"/>
    </xf>
    <xf numFmtId="0" fontId="17" fillId="0" borderId="0" xfId="0" applyFont="1" applyFill="1" applyAlignment="1">
      <alignment horizontal="left"/>
    </xf>
    <xf numFmtId="0" fontId="3" fillId="0" borderId="0" xfId="0" applyFont="1" applyFill="1" applyAlignment="1">
      <alignment horizontal="center" vertical="center"/>
    </xf>
    <xf numFmtId="0" fontId="17" fillId="0" borderId="0" xfId="0" applyFont="1" applyFill="1" applyAlignment="1">
      <alignment vertical="center"/>
    </xf>
    <xf numFmtId="2" fontId="17" fillId="0" borderId="0" xfId="0" applyNumberFormat="1" applyFont="1" applyFill="1" applyAlignment="1">
      <alignment vertical="center"/>
    </xf>
    <xf numFmtId="0" fontId="21" fillId="0" borderId="0" xfId="0" applyFont="1" applyFill="1" applyAlignment="1"/>
    <xf numFmtId="0" fontId="22" fillId="0" borderId="0" xfId="0" applyFont="1" applyFill="1" applyAlignment="1">
      <alignment horizontal="center" vertical="center"/>
    </xf>
    <xf numFmtId="0" fontId="14" fillId="0" borderId="0" xfId="0" applyFont="1" applyFill="1" applyAlignment="1">
      <alignment horizontal="center" vertical="center"/>
    </xf>
    <xf numFmtId="0" fontId="19" fillId="0" borderId="1"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left" vertical="center"/>
    </xf>
    <xf numFmtId="0" fontId="17"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0" fontId="19" fillId="0" borderId="1" xfId="0" applyNumberFormat="1" applyFont="1" applyFill="1" applyBorder="1" applyAlignment="1" applyProtection="1">
      <alignment horizontal="right" vertical="center"/>
    </xf>
    <xf numFmtId="0" fontId="17" fillId="0" borderId="0" xfId="0" applyNumberFormat="1" applyFont="1" applyFill="1" applyBorder="1" applyAlignment="1" applyProtection="1">
      <alignment horizontal="left" vertical="center"/>
    </xf>
    <xf numFmtId="0" fontId="21" fillId="0" borderId="0" xfId="0" applyFont="1" applyFill="1" applyAlignment="1">
      <alignment horizontal="center"/>
    </xf>
    <xf numFmtId="0" fontId="12" fillId="0" borderId="0" xfId="0" applyFont="1" applyFill="1" applyAlignment="1">
      <alignment horizontal="center"/>
    </xf>
    <xf numFmtId="0" fontId="19" fillId="0" borderId="0"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xf>
    <xf numFmtId="3" fontId="19" fillId="0" borderId="1" xfId="0" applyNumberFormat="1" applyFont="1" applyFill="1" applyBorder="1" applyAlignment="1" applyProtection="1">
      <alignment horizontal="right" vertical="center"/>
    </xf>
    <xf numFmtId="0" fontId="3" fillId="0" borderId="0" xfId="0" applyFont="1" applyFill="1" applyBorder="1" applyAlignment="1">
      <alignment vertical="center"/>
    </xf>
    <xf numFmtId="0" fontId="23" fillId="0" borderId="0" xfId="0" applyFont="1" applyFill="1" applyBorder="1" applyAlignment="1">
      <alignment vertical="center" wrapText="1"/>
    </xf>
    <xf numFmtId="0" fontId="24" fillId="0" borderId="0" xfId="0" applyFont="1" applyFill="1" applyBorder="1" applyAlignment="1">
      <alignment vertical="center" wrapText="1"/>
    </xf>
    <xf numFmtId="0" fontId="25" fillId="2" borderId="0" xfId="0"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vertical="center"/>
    </xf>
    <xf numFmtId="178" fontId="3"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Font="1" applyAlignment="1">
      <alignment vertical="center"/>
    </xf>
    <xf numFmtId="0" fontId="26" fillId="0" borderId="0" xfId="0" applyFont="1" applyFill="1" applyBorder="1" applyAlignment="1">
      <alignment horizontal="center" vertical="center"/>
    </xf>
    <xf numFmtId="178" fontId="26" fillId="0" borderId="0" xfId="0" applyNumberFormat="1" applyFont="1" applyFill="1" applyBorder="1" applyAlignment="1">
      <alignment horizontal="center" vertical="center"/>
    </xf>
    <xf numFmtId="0" fontId="27" fillId="0" borderId="0" xfId="0" applyFont="1" applyFill="1" applyBorder="1" applyAlignment="1">
      <alignment horizontal="center" vertical="center"/>
    </xf>
    <xf numFmtId="178"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NumberFormat="1" applyFont="1" applyFill="1" applyBorder="1" applyAlignment="1">
      <alignment horizontal="center" vertical="center"/>
    </xf>
    <xf numFmtId="0" fontId="28" fillId="0" borderId="6"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78" fontId="2" fillId="0" borderId="4"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78" fontId="2" fillId="0" borderId="5" xfId="0" applyNumberFormat="1" applyFont="1" applyFill="1" applyBorder="1" applyAlignment="1">
      <alignment horizontal="center" vertical="center" wrapText="1"/>
    </xf>
    <xf numFmtId="0" fontId="28" fillId="2" borderId="1" xfId="0" applyFont="1" applyFill="1" applyBorder="1" applyAlignment="1">
      <alignment horizontal="center" vertical="center"/>
    </xf>
    <xf numFmtId="0" fontId="28" fillId="2" borderId="1" xfId="0" applyFont="1" applyFill="1" applyBorder="1" applyAlignment="1">
      <alignment horizontal="center" vertical="center" wrapText="1"/>
    </xf>
    <xf numFmtId="178" fontId="28" fillId="2" borderId="1" xfId="0" applyNumberFormat="1" applyFont="1" applyFill="1" applyBorder="1" applyAlignment="1">
      <alignment horizontal="center" vertical="center" wrapText="1"/>
    </xf>
    <xf numFmtId="0" fontId="28" fillId="2" borderId="1" xfId="0" applyNumberFormat="1" applyFont="1" applyFill="1" applyBorder="1" applyAlignment="1">
      <alignment horizontal="center" vertical="center" wrapText="1"/>
    </xf>
    <xf numFmtId="9" fontId="28" fillId="2"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178" fontId="28" fillId="0" borderId="1"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10" fontId="29" fillId="0" borderId="1" xfId="0" applyNumberFormat="1" applyFont="1" applyFill="1" applyBorder="1" applyAlignment="1">
      <alignment horizontal="center" vertical="center" wrapText="1"/>
    </xf>
    <xf numFmtId="0" fontId="29" fillId="0" borderId="1" xfId="0" applyFont="1" applyFill="1" applyBorder="1" applyAlignment="1">
      <alignment vertical="center" wrapText="1"/>
    </xf>
    <xf numFmtId="178" fontId="25" fillId="0" borderId="0" xfId="0" applyNumberFormat="1" applyFont="1" applyFill="1" applyBorder="1" applyAlignment="1">
      <alignment vertical="center" wrapText="1"/>
    </xf>
    <xf numFmtId="0" fontId="25" fillId="0" borderId="0" xfId="0" applyFont="1" applyFill="1" applyBorder="1" applyAlignment="1">
      <alignment vertical="center" wrapText="1"/>
    </xf>
    <xf numFmtId="0" fontId="25" fillId="0" borderId="0" xfId="0" applyNumberFormat="1" applyFont="1" applyFill="1" applyBorder="1" applyAlignment="1">
      <alignment vertical="center" wrapText="1"/>
    </xf>
    <xf numFmtId="178" fontId="3"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0" fillId="0" borderId="0"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31" fillId="2" borderId="1" xfId="0" applyFont="1" applyFill="1" applyBorder="1" applyAlignment="1">
      <alignment horizontal="center" vertical="center"/>
    </xf>
    <xf numFmtId="0" fontId="32" fillId="2" borderId="1" xfId="0" applyFont="1" applyFill="1" applyBorder="1" applyAlignment="1">
      <alignment vertical="center"/>
    </xf>
    <xf numFmtId="0" fontId="33" fillId="2" borderId="1" xfId="0" applyFont="1" applyFill="1" applyBorder="1" applyAlignment="1">
      <alignment vertical="center" wrapText="1"/>
    </xf>
    <xf numFmtId="0" fontId="34" fillId="2" borderId="1" xfId="0" applyFont="1" applyFill="1" applyBorder="1" applyAlignment="1">
      <alignment horizontal="right" vertical="center" wrapText="1"/>
    </xf>
    <xf numFmtId="0" fontId="35" fillId="4"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4" fontId="5" fillId="5"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xf>
    <xf numFmtId="4" fontId="37" fillId="0" borderId="1" xfId="0" applyNumberFormat="1" applyFont="1" applyFill="1" applyBorder="1" applyAlignment="1">
      <alignment horizontal="center" vertical="center"/>
    </xf>
    <xf numFmtId="0" fontId="30" fillId="0" borderId="1" xfId="0" applyFont="1" applyFill="1" applyBorder="1" applyAlignment="1">
      <alignment horizontal="center" vertical="center"/>
    </xf>
    <xf numFmtId="0" fontId="38" fillId="0" borderId="0" xfId="0" applyFont="1" applyFill="1" applyBorder="1" applyAlignment="1">
      <alignment vertical="center"/>
    </xf>
    <xf numFmtId="0" fontId="39" fillId="0" borderId="0" xfId="0" applyFont="1" applyFill="1" applyBorder="1" applyAlignment="1">
      <alignment vertical="center"/>
    </xf>
    <xf numFmtId="0" fontId="40"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4" xfId="0"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1" xfId="0" applyFont="1" applyFill="1" applyBorder="1" applyAlignment="1">
      <alignment horizontal="center" vertical="center" wrapText="1"/>
    </xf>
    <xf numFmtId="179" fontId="39" fillId="0" borderId="1" xfId="0" applyNumberFormat="1" applyFont="1" applyFill="1" applyBorder="1" applyAlignment="1">
      <alignment horizontal="center" vertical="center"/>
    </xf>
    <xf numFmtId="179" fontId="42" fillId="0" borderId="1" xfId="0" applyNumberFormat="1" applyFont="1" applyFill="1" applyBorder="1" applyAlignment="1">
      <alignment horizontal="center" vertical="center" wrapText="1"/>
    </xf>
    <xf numFmtId="0" fontId="42" fillId="0" borderId="1" xfId="0" applyFont="1" applyFill="1" applyBorder="1" applyAlignment="1">
      <alignment horizontal="left" vertical="center"/>
    </xf>
    <xf numFmtId="179" fontId="42" fillId="0" borderId="1" xfId="0" applyNumberFormat="1" applyFont="1" applyFill="1" applyBorder="1" applyAlignment="1">
      <alignment horizontal="center" vertical="center"/>
    </xf>
    <xf numFmtId="0" fontId="43" fillId="0" borderId="1" xfId="0" applyFont="1" applyFill="1" applyBorder="1" applyAlignment="1">
      <alignment horizontal="left" vertical="center"/>
    </xf>
    <xf numFmtId="179" fontId="43" fillId="0" borderId="1" xfId="0" applyNumberFormat="1" applyFont="1" applyFill="1" applyBorder="1" applyAlignment="1">
      <alignment horizontal="center" vertical="center"/>
    </xf>
    <xf numFmtId="179" fontId="43"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xf>
    <xf numFmtId="179" fontId="42" fillId="0" borderId="1" xfId="0" applyNumberFormat="1" applyFont="1" applyFill="1" applyBorder="1" applyAlignment="1">
      <alignment horizontal="left" vertical="center"/>
    </xf>
    <xf numFmtId="179" fontId="43" fillId="0" borderId="1" xfId="0" applyNumberFormat="1" applyFont="1" applyFill="1" applyBorder="1" applyAlignment="1">
      <alignment horizontal="left" vertical="center" wrapText="1" shrinkToFit="1"/>
    </xf>
    <xf numFmtId="179" fontId="43" fillId="0" borderId="1" xfId="0" applyNumberFormat="1" applyFont="1" applyFill="1" applyBorder="1" applyAlignment="1">
      <alignment horizontal="center" vertical="center" wrapText="1" shrinkToFit="1"/>
    </xf>
    <xf numFmtId="179" fontId="38" fillId="0" borderId="0" xfId="0" applyNumberFormat="1" applyFont="1" applyFill="1" applyBorder="1" applyAlignment="1">
      <alignment vertical="center"/>
    </xf>
    <xf numFmtId="0" fontId="44" fillId="0" borderId="0" xfId="0" applyFont="1" applyFill="1" applyBorder="1" applyAlignment="1">
      <alignment horizontal="right" vertical="center"/>
    </xf>
    <xf numFmtId="0" fontId="13" fillId="0" borderId="0" xfId="2" applyNumberFormat="1" applyFont="1" applyFill="1" applyBorder="1" applyAlignment="1" applyProtection="1">
      <alignment horizontal="center" vertical="center"/>
    </xf>
    <xf numFmtId="0" fontId="14" fillId="0" borderId="0" xfId="2" applyNumberFormat="1" applyFont="1" applyFill="1" applyBorder="1" applyAlignment="1" applyProtection="1">
      <alignment horizontal="center" vertical="center"/>
    </xf>
    <xf numFmtId="0" fontId="45" fillId="0" borderId="0" xfId="0" applyFont="1" applyFill="1" applyAlignment="1"/>
    <xf numFmtId="0" fontId="16" fillId="0" borderId="0" xfId="2" applyNumberFormat="1" applyFont="1" applyFill="1" applyBorder="1" applyAlignment="1" applyProtection="1">
      <alignment vertical="center"/>
    </xf>
    <xf numFmtId="0" fontId="17" fillId="0" borderId="0" xfId="2" applyNumberFormat="1" applyFont="1" applyFill="1" applyBorder="1" applyAlignment="1" applyProtection="1">
      <alignment horizontal="right"/>
    </xf>
    <xf numFmtId="0" fontId="19" fillId="0" borderId="1" xfId="0" applyFont="1" applyFill="1" applyBorder="1" applyAlignment="1">
      <alignment horizontal="center" vertical="center"/>
    </xf>
    <xf numFmtId="0" fontId="46" fillId="0" borderId="0" xfId="0" applyFont="1" applyFill="1" applyAlignment="1"/>
    <xf numFmtId="49" fontId="17" fillId="0" borderId="1" xfId="0" applyNumberFormat="1" applyFont="1" applyFill="1" applyBorder="1" applyAlignment="1">
      <alignment horizontal="justify" vertical="center"/>
    </xf>
    <xf numFmtId="2" fontId="16" fillId="0" borderId="1" xfId="0" applyNumberFormat="1" applyFont="1" applyFill="1" applyBorder="1" applyAlignment="1" applyProtection="1">
      <alignment horizontal="right" vertical="center" wrapText="1"/>
    </xf>
    <xf numFmtId="49" fontId="16" fillId="0" borderId="1" xfId="0" applyNumberFormat="1" applyFont="1" applyFill="1" applyBorder="1" applyAlignment="1">
      <alignment horizontal="justify" vertical="center"/>
    </xf>
    <xf numFmtId="0" fontId="5" fillId="0" borderId="8"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48" fillId="0" borderId="0" xfId="0" applyNumberFormat="1" applyFont="1" applyFill="1" applyAlignment="1">
      <alignment horizontal="left" vertical="center" wrapText="1"/>
    </xf>
    <xf numFmtId="0" fontId="5" fillId="0" borderId="8"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left" vertical="center"/>
    </xf>
    <xf numFmtId="0" fontId="3" fillId="0" borderId="5" xfId="0" applyNumberFormat="1" applyFont="1" applyFill="1" applyBorder="1" applyAlignment="1" applyProtection="1"/>
    <xf numFmtId="0" fontId="3" fillId="0" borderId="1" xfId="0" applyNumberFormat="1" applyFont="1" applyFill="1" applyBorder="1" applyAlignment="1" applyProtection="1"/>
    <xf numFmtId="0" fontId="3" fillId="0" borderId="1" xfId="0" applyNumberFormat="1" applyFont="1" applyFill="1" applyBorder="1" applyAlignment="1" applyProtection="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vertical="center"/>
    </xf>
    <xf numFmtId="0" fontId="49" fillId="0" borderId="0" xfId="49" applyFont="1" applyFill="1" applyBorder="1" applyAlignment="1">
      <alignment horizontal="center" vertical="center"/>
    </xf>
    <xf numFmtId="0" fontId="50" fillId="6" borderId="0" xfId="49" applyFont="1" applyFill="1" applyBorder="1" applyAlignment="1">
      <alignment vertical="center"/>
    </xf>
    <xf numFmtId="0" fontId="49" fillId="0" borderId="0" xfId="49" applyFont="1" applyFill="1" applyBorder="1" applyAlignment="1">
      <alignment horizontal="center"/>
    </xf>
    <xf numFmtId="0" fontId="5" fillId="0" borderId="0" xfId="49" applyFont="1" applyFill="1" applyBorder="1" applyAlignment="1">
      <alignment horizontal="center"/>
    </xf>
    <xf numFmtId="0" fontId="5" fillId="0" borderId="0" xfId="49" applyFont="1" applyFill="1" applyBorder="1" applyAlignment="1">
      <alignment horizontal="center" vertical="center"/>
    </xf>
    <xf numFmtId="0" fontId="50" fillId="6" borderId="1" xfId="49" applyFont="1" applyFill="1" applyBorder="1" applyAlignment="1">
      <alignment horizontal="center" vertical="center"/>
    </xf>
    <xf numFmtId="0" fontId="51" fillId="6" borderId="1" xfId="49" applyFont="1" applyFill="1" applyBorder="1" applyAlignment="1">
      <alignment horizontal="center" vertical="center"/>
    </xf>
    <xf numFmtId="0" fontId="52" fillId="6" borderId="1" xfId="49" applyFont="1" applyFill="1" applyBorder="1" applyAlignment="1">
      <alignment horizontal="center" vertical="center"/>
    </xf>
    <xf numFmtId="180" fontId="52" fillId="6" borderId="1" xfId="49" applyNumberFormat="1" applyFont="1" applyFill="1" applyBorder="1" applyAlignment="1">
      <alignment horizontal="center" vertical="center"/>
    </xf>
    <xf numFmtId="180" fontId="52" fillId="6" borderId="1" xfId="49" applyNumberFormat="1" applyFont="1" applyFill="1" applyBorder="1" applyAlignment="1">
      <alignment horizontal="right" vertical="center"/>
    </xf>
    <xf numFmtId="179" fontId="52" fillId="6" borderId="1" xfId="49" applyNumberFormat="1" applyFont="1" applyFill="1" applyBorder="1" applyAlignment="1">
      <alignment horizontal="right" vertical="center"/>
    </xf>
    <xf numFmtId="0" fontId="52" fillId="6" borderId="2" xfId="49" applyFont="1" applyFill="1" applyBorder="1" applyAlignment="1">
      <alignment horizontal="center" vertical="center"/>
    </xf>
    <xf numFmtId="180" fontId="50" fillId="6" borderId="1" xfId="49" applyNumberFormat="1" applyFont="1" applyFill="1" applyBorder="1" applyAlignment="1">
      <alignment horizontal="center" vertical="center"/>
    </xf>
    <xf numFmtId="180" fontId="50" fillId="6" borderId="1" xfId="49" applyNumberFormat="1" applyFont="1" applyFill="1" applyBorder="1" applyAlignment="1">
      <alignment horizontal="right" vertical="center"/>
    </xf>
    <xf numFmtId="0" fontId="53" fillId="0" borderId="0" xfId="49" applyFont="1" applyFill="1" applyAlignment="1">
      <alignment horizontal="left"/>
    </xf>
    <xf numFmtId="0" fontId="54" fillId="0" borderId="0" xfId="0" applyFont="1" applyFill="1" applyBorder="1" applyAlignment="1">
      <alignment vertical="center"/>
    </xf>
    <xf numFmtId="0" fontId="3" fillId="0" borderId="0" xfId="50" applyFont="1" applyFill="1" applyBorder="1" applyAlignment="1"/>
    <xf numFmtId="0" fontId="3" fillId="0" borderId="0" xfId="50" applyFont="1" applyBorder="1" applyAlignment="1"/>
    <xf numFmtId="0" fontId="55" fillId="0" borderId="0" xfId="50" applyFont="1" applyFill="1" applyBorder="1" applyAlignment="1">
      <alignment horizontal="center" vertical="center"/>
    </xf>
    <xf numFmtId="0" fontId="56" fillId="0" borderId="0" xfId="50" applyFont="1" applyFill="1" applyBorder="1" applyAlignment="1">
      <alignment horizontal="center" vertical="center"/>
    </xf>
    <xf numFmtId="0" fontId="17" fillId="0" borderId="0" xfId="50" applyFont="1" applyFill="1" applyBorder="1" applyAlignment="1">
      <alignment horizontal="right" vertical="center"/>
    </xf>
    <xf numFmtId="0" fontId="57" fillId="0" borderId="1" xfId="50" applyFont="1" applyFill="1" applyBorder="1" applyAlignment="1">
      <alignment horizontal="center" vertical="center"/>
    </xf>
    <xf numFmtId="0" fontId="57" fillId="0" borderId="4" xfId="50" applyFont="1" applyFill="1" applyBorder="1" applyAlignment="1">
      <alignment horizontal="center" vertical="center"/>
    </xf>
    <xf numFmtId="0" fontId="57" fillId="0" borderId="2" xfId="50" applyNumberFormat="1" applyFont="1" applyFill="1" applyBorder="1" applyAlignment="1" applyProtection="1">
      <alignment horizontal="center" vertical="center"/>
    </xf>
    <xf numFmtId="180" fontId="57" fillId="0" borderId="1" xfId="50" applyNumberFormat="1" applyFont="1" applyFill="1" applyBorder="1" applyAlignment="1">
      <alignment horizontal="right" vertical="center"/>
    </xf>
    <xf numFmtId="0" fontId="57" fillId="0" borderId="1" xfId="50" applyNumberFormat="1" applyFont="1" applyFill="1" applyBorder="1" applyAlignment="1" applyProtection="1">
      <alignment vertical="center"/>
    </xf>
    <xf numFmtId="180" fontId="57" fillId="0" borderId="5" xfId="50" applyNumberFormat="1" applyFont="1" applyFill="1" applyBorder="1" applyAlignment="1">
      <alignment horizontal="right" vertical="center"/>
    </xf>
    <xf numFmtId="2" fontId="13" fillId="0" borderId="0" xfId="0" applyNumberFormat="1" applyFont="1" applyFill="1" applyBorder="1" applyAlignment="1" applyProtection="1">
      <alignment horizontal="center" vertical="center"/>
    </xf>
    <xf numFmtId="2" fontId="14" fillId="0" borderId="0" xfId="0" applyNumberFormat="1" applyFont="1" applyFill="1" applyBorder="1" applyAlignment="1" applyProtection="1">
      <alignment horizontal="center" vertical="center"/>
    </xf>
    <xf numFmtId="31" fontId="58" fillId="0" borderId="0" xfId="0" applyNumberFormat="1" applyFont="1" applyFill="1" applyBorder="1" applyAlignment="1" applyProtection="1">
      <alignment horizontal="left"/>
    </xf>
    <xf numFmtId="2" fontId="59" fillId="0" borderId="0" xfId="0" applyNumberFormat="1" applyFont="1" applyFill="1" applyBorder="1" applyAlignment="1"/>
    <xf numFmtId="2" fontId="59" fillId="0" borderId="0" xfId="0" applyNumberFormat="1" applyFont="1" applyFill="1" applyAlignment="1" applyProtection="1">
      <alignment horizontal="left"/>
    </xf>
    <xf numFmtId="0" fontId="48" fillId="0" borderId="0" xfId="0" applyFont="1" applyFill="1" applyAlignment="1"/>
    <xf numFmtId="2" fontId="16" fillId="0" borderId="0" xfId="0" applyNumberFormat="1" applyFont="1" applyFill="1" applyBorder="1" applyAlignment="1">
      <alignment horizontal="center" vertical="center"/>
    </xf>
    <xf numFmtId="0" fontId="3" fillId="0" borderId="0" xfId="0" applyFont="1" applyFill="1" applyAlignment="1">
      <alignment vertical="center"/>
    </xf>
    <xf numFmtId="2" fontId="46" fillId="0" borderId="1" xfId="0" applyNumberFormat="1" applyFont="1" applyFill="1" applyBorder="1" applyAlignment="1" applyProtection="1">
      <alignment horizontal="center" vertical="center" wrapText="1"/>
    </xf>
    <xf numFmtId="2" fontId="19" fillId="0" borderId="1" xfId="0" applyNumberFormat="1" applyFont="1" applyFill="1" applyBorder="1" applyAlignment="1" applyProtection="1">
      <alignment horizontal="center" vertical="center" wrapText="1"/>
    </xf>
    <xf numFmtId="2" fontId="46" fillId="0" borderId="1" xfId="0" applyNumberFormat="1" applyFont="1" applyFill="1" applyBorder="1" applyAlignment="1">
      <alignment horizontal="center" vertical="center" wrapText="1"/>
    </xf>
    <xf numFmtId="3" fontId="17" fillId="0" borderId="1" xfId="0" applyNumberFormat="1" applyFont="1" applyFill="1" applyBorder="1" applyAlignment="1" applyProtection="1">
      <alignment horizontal="center" vertical="center"/>
    </xf>
    <xf numFmtId="9" fontId="20" fillId="0" borderId="1" xfId="0" applyNumberFormat="1" applyFont="1" applyFill="1" applyBorder="1" applyAlignment="1">
      <alignment horizontal="center" vertical="center"/>
    </xf>
    <xf numFmtId="0" fontId="19" fillId="7" borderId="1" xfId="0" applyFont="1" applyFill="1" applyBorder="1" applyAlignment="1">
      <alignment horizontal="center" vertical="center"/>
    </xf>
    <xf numFmtId="181" fontId="18" fillId="0" borderId="1" xfId="0" applyNumberFormat="1" applyFont="1" applyFill="1" applyBorder="1" applyAlignment="1" applyProtection="1">
      <alignment horizontal="center" vertical="center" wrapText="1"/>
    </xf>
    <xf numFmtId="9" fontId="18" fillId="0" borderId="1" xfId="0" applyNumberFormat="1" applyFont="1" applyFill="1" applyBorder="1" applyAlignment="1">
      <alignment horizontal="center" vertical="center"/>
    </xf>
    <xf numFmtId="2" fontId="3" fillId="0" borderId="0" xfId="0" applyNumberFormat="1" applyFont="1" applyFill="1" applyAlignment="1">
      <alignment vertical="center"/>
    </xf>
    <xf numFmtId="0" fontId="3" fillId="0" borderId="0" xfId="0" applyFont="1" applyFill="1" applyBorder="1" applyAlignment="1">
      <alignment wrapText="1"/>
    </xf>
    <xf numFmtId="0" fontId="11" fillId="0" borderId="2"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3" fontId="5" fillId="0" borderId="2" xfId="0" applyNumberFormat="1" applyFont="1" applyFill="1" applyBorder="1" applyAlignment="1" applyProtection="1">
      <alignment horizontal="right" vertical="center"/>
    </xf>
    <xf numFmtId="0" fontId="5" fillId="0" borderId="2"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left" vertical="center"/>
    </xf>
    <xf numFmtId="0" fontId="5" fillId="0" borderId="11"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left" vertical="center"/>
    </xf>
    <xf numFmtId="0" fontId="23" fillId="0" borderId="0" xfId="0" applyFont="1" applyAlignment="1">
      <alignment horizontal="center" vertical="center"/>
    </xf>
    <xf numFmtId="0" fontId="0" fillId="0" borderId="0" xfId="0" applyFont="1" applyFill="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2017年对下专项转移支付预算表12.21" xfId="50"/>
    <cellStyle name="常规_2020年公共财政预算调整方案（政府常务会10.18）"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2269;&#24211;&#25253;&#34920;\2021\2021&#24180;&#24635;&#20915;&#31639;&#25253;&#34920;5.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39070</v>
          </cell>
        </row>
      </sheetData>
      <sheetData sheetId="4">
        <row r="5">
          <cell r="C5">
            <v>266734</v>
          </cell>
        </row>
      </sheetData>
      <sheetData sheetId="5"/>
      <sheetData sheetId="6"/>
      <sheetData sheetId="7"/>
      <sheetData sheetId="8"/>
      <sheetData sheetId="9"/>
      <sheetData sheetId="10"/>
      <sheetData sheetId="11"/>
      <sheetData sheetId="12"/>
      <sheetData sheetId="13">
        <row r="6">
          <cell r="C6">
            <v>41664</v>
          </cell>
        </row>
        <row r="6">
          <cell r="O6">
            <v>89360</v>
          </cell>
        </row>
        <row r="6">
          <cell r="Y6">
            <v>0</v>
          </cell>
        </row>
        <row r="7">
          <cell r="D7">
            <v>0</v>
          </cell>
        </row>
        <row r="7">
          <cell r="P7">
            <v>0</v>
          </cell>
        </row>
        <row r="8">
          <cell r="D8">
            <v>33</v>
          </cell>
        </row>
        <row r="8">
          <cell r="P8">
            <v>0</v>
          </cell>
        </row>
        <row r="9">
          <cell r="D9">
            <v>0</v>
          </cell>
        </row>
        <row r="9">
          <cell r="P9">
            <v>0</v>
          </cell>
        </row>
        <row r="10">
          <cell r="D10">
            <v>840</v>
          </cell>
        </row>
        <row r="10">
          <cell r="P10">
            <v>0</v>
          </cell>
        </row>
        <row r="11">
          <cell r="D11">
            <v>0</v>
          </cell>
        </row>
        <row r="11">
          <cell r="P11">
            <v>0</v>
          </cell>
        </row>
        <row r="12">
          <cell r="D12">
            <v>0</v>
          </cell>
        </row>
        <row r="12">
          <cell r="P12">
            <v>0</v>
          </cell>
        </row>
        <row r="13">
          <cell r="D13">
            <v>0</v>
          </cell>
        </row>
        <row r="13">
          <cell r="P13">
            <v>0</v>
          </cell>
        </row>
        <row r="14">
          <cell r="D14">
            <v>17</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28">
          <cell r="D28">
            <v>0</v>
          </cell>
        </row>
        <row r="28">
          <cell r="P28">
            <v>0</v>
          </cell>
        </row>
        <row r="31">
          <cell r="D31">
            <v>0</v>
          </cell>
        </row>
        <row r="31">
          <cell r="P31">
            <v>0</v>
          </cell>
        </row>
        <row r="32">
          <cell r="D32">
            <v>657</v>
          </cell>
        </row>
        <row r="32">
          <cell r="P32">
            <v>0</v>
          </cell>
        </row>
        <row r="33">
          <cell r="D33">
            <v>0</v>
          </cell>
        </row>
        <row r="33">
          <cell r="P33">
            <v>0</v>
          </cell>
        </row>
      </sheetData>
      <sheetData sheetId="14"/>
      <sheetData sheetId="15"/>
      <sheetData sheetId="16"/>
      <sheetData sheetId="17"/>
      <sheetData sheetId="18">
        <row r="5">
          <cell r="E5">
            <v>0</v>
          </cell>
        </row>
        <row r="5">
          <cell r="J5">
            <v>22</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1"/>
  <sheetViews>
    <sheetView workbookViewId="0">
      <selection activeCell="C7" sqref="C7:C8"/>
    </sheetView>
  </sheetViews>
  <sheetFormatPr defaultColWidth="8.89166666666667" defaultRowHeight="13.5"/>
  <cols>
    <col min="1" max="1" width="58.6666666666667" customWidth="1"/>
  </cols>
  <sheetData>
    <row r="1" ht="20.25" spans="1:1">
      <c r="A1" s="233" t="s">
        <v>0</v>
      </c>
    </row>
    <row r="2" spans="1:1">
      <c r="A2" t="s">
        <v>1</v>
      </c>
    </row>
    <row r="3" spans="1:1">
      <c r="A3" t="s">
        <v>2</v>
      </c>
    </row>
    <row r="4" spans="1:1">
      <c r="A4" s="234" t="s">
        <v>3</v>
      </c>
    </row>
    <row r="5" spans="1:1">
      <c r="A5" s="234" t="s">
        <v>4</v>
      </c>
    </row>
    <row r="6" spans="1:1">
      <c r="A6" s="234" t="s">
        <v>5</v>
      </c>
    </row>
    <row r="7" spans="1:1">
      <c r="A7" s="234" t="s">
        <v>6</v>
      </c>
    </row>
    <row r="8" spans="1:1">
      <c r="A8" s="234" t="s">
        <v>7</v>
      </c>
    </row>
    <row r="9" spans="1:1">
      <c r="A9" s="234" t="s">
        <v>8</v>
      </c>
    </row>
    <row r="10" spans="1:1">
      <c r="A10" s="234" t="s">
        <v>9</v>
      </c>
    </row>
    <row r="11" spans="1:1">
      <c r="A11" s="234" t="s">
        <v>10</v>
      </c>
    </row>
    <row r="12" spans="1:1">
      <c r="A12" s="234" t="s">
        <v>11</v>
      </c>
    </row>
    <row r="13" spans="1:1">
      <c r="A13" s="234" t="s">
        <v>12</v>
      </c>
    </row>
    <row r="14" spans="1:1">
      <c r="A14" s="234" t="s">
        <v>13</v>
      </c>
    </row>
    <row r="15" spans="1:1">
      <c r="A15" s="234" t="s">
        <v>14</v>
      </c>
    </row>
    <row r="16" spans="1:1">
      <c r="A16" s="234" t="s">
        <v>15</v>
      </c>
    </row>
    <row r="17" spans="1:1">
      <c r="A17" s="234" t="s">
        <v>16</v>
      </c>
    </row>
    <row r="18" spans="1:1">
      <c r="A18" s="234" t="s">
        <v>17</v>
      </c>
    </row>
    <row r="19" spans="1:1">
      <c r="A19" s="234" t="s">
        <v>18</v>
      </c>
    </row>
    <row r="20" spans="1:1">
      <c r="A20" s="234" t="s">
        <v>19</v>
      </c>
    </row>
    <row r="21" spans="1:1">
      <c r="A21" s="234" t="s">
        <v>20</v>
      </c>
    </row>
    <row r="22" spans="1:1">
      <c r="A22" s="234" t="s">
        <v>21</v>
      </c>
    </row>
    <row r="23" spans="1:1">
      <c r="A23" s="234" t="s">
        <v>22</v>
      </c>
    </row>
    <row r="24" spans="1:1">
      <c r="A24" s="234" t="s">
        <v>23</v>
      </c>
    </row>
    <row r="25" spans="1:1">
      <c r="A25" s="234" t="s">
        <v>24</v>
      </c>
    </row>
    <row r="26" spans="1:1">
      <c r="A26" s="234" t="s">
        <v>25</v>
      </c>
    </row>
    <row r="27" spans="1:1">
      <c r="A27" s="234" t="s">
        <v>26</v>
      </c>
    </row>
    <row r="28" spans="1:1">
      <c r="A28" s="234" t="s">
        <v>27</v>
      </c>
    </row>
    <row r="29" spans="1:1">
      <c r="A29" s="234" t="s">
        <v>28</v>
      </c>
    </row>
    <row r="30" spans="1:1">
      <c r="A30" s="234" t="s">
        <v>29</v>
      </c>
    </row>
    <row r="31" spans="1:1">
      <c r="A31" t="s">
        <v>30</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workbookViewId="0">
      <selection activeCell="F5" sqref="F5"/>
    </sheetView>
  </sheetViews>
  <sheetFormatPr defaultColWidth="12.1833333333333" defaultRowHeight="15.55" customHeight="1" outlineLevelCol="2"/>
  <cols>
    <col min="1" max="1" width="9.44166666666667" style="23" customWidth="1"/>
    <col min="2" max="2" width="59" style="23" customWidth="1"/>
    <col min="3" max="3" width="22.4833333333333" style="23" customWidth="1"/>
    <col min="4" max="256" width="12.1833333333333" style="23" customWidth="1"/>
    <col min="257" max="16384" width="12.1833333333333" style="23"/>
  </cols>
  <sheetData>
    <row r="1" s="23" customFormat="1" ht="44.25" customHeight="1" spans="1:3">
      <c r="A1" s="24" t="s">
        <v>2081</v>
      </c>
      <c r="B1" s="24"/>
      <c r="C1" s="24"/>
    </row>
    <row r="2" s="23" customFormat="1" ht="17" customHeight="1" spans="1:3">
      <c r="A2" s="171"/>
      <c r="B2" s="171"/>
      <c r="C2" s="172" t="s">
        <v>32</v>
      </c>
    </row>
    <row r="3" s="23" customFormat="1" ht="17" customHeight="1" spans="1:3">
      <c r="A3" s="26" t="s">
        <v>33</v>
      </c>
      <c r="B3" s="26" t="s">
        <v>34</v>
      </c>
      <c r="C3" s="26" t="s">
        <v>35</v>
      </c>
    </row>
    <row r="4" s="23" customFormat="1" ht="17" customHeight="1" spans="1:3">
      <c r="A4" s="173"/>
      <c r="B4" s="26" t="s">
        <v>2082</v>
      </c>
      <c r="C4" s="29">
        <f>SUM(C5,C13,C29,C41,C52,C107,C131,C183,C188,C192,C219,C237,C255)</f>
        <v>89360</v>
      </c>
    </row>
    <row r="5" s="23" customFormat="1" ht="17" customHeight="1" spans="1:3">
      <c r="A5" s="167">
        <v>206</v>
      </c>
      <c r="B5" s="28" t="s">
        <v>974</v>
      </c>
      <c r="C5" s="29">
        <f>C6</f>
        <v>0</v>
      </c>
    </row>
    <row r="6" s="23" customFormat="1" ht="17" customHeight="1" spans="1:3">
      <c r="A6" s="167">
        <v>20610</v>
      </c>
      <c r="B6" s="28" t="s">
        <v>2083</v>
      </c>
      <c r="C6" s="29">
        <f>SUM(C7:C12)</f>
        <v>0</v>
      </c>
    </row>
    <row r="7" s="23" customFormat="1" ht="17" customHeight="1" spans="1:3">
      <c r="A7" s="167">
        <v>2061001</v>
      </c>
      <c r="B7" s="30" t="s">
        <v>2084</v>
      </c>
      <c r="C7" s="29">
        <v>0</v>
      </c>
    </row>
    <row r="8" s="23" customFormat="1" ht="17" customHeight="1" spans="1:3">
      <c r="A8" s="167">
        <v>2061002</v>
      </c>
      <c r="B8" s="30" t="s">
        <v>2085</v>
      </c>
      <c r="C8" s="29">
        <v>0</v>
      </c>
    </row>
    <row r="9" s="23" customFormat="1" ht="17" customHeight="1" spans="1:3">
      <c r="A9" s="167">
        <v>2061003</v>
      </c>
      <c r="B9" s="30" t="s">
        <v>2086</v>
      </c>
      <c r="C9" s="29">
        <v>0</v>
      </c>
    </row>
    <row r="10" s="23" customFormat="1" ht="17" customHeight="1" spans="1:3">
      <c r="A10" s="167">
        <v>2061004</v>
      </c>
      <c r="B10" s="30" t="s">
        <v>2087</v>
      </c>
      <c r="C10" s="29">
        <v>0</v>
      </c>
    </row>
    <row r="11" s="23" customFormat="1" ht="17.25" customHeight="1" spans="1:3">
      <c r="A11" s="167">
        <v>2061005</v>
      </c>
      <c r="B11" s="30" t="s">
        <v>2088</v>
      </c>
      <c r="C11" s="29">
        <v>0</v>
      </c>
    </row>
    <row r="12" s="23" customFormat="1" ht="17.25" customHeight="1" spans="1:3">
      <c r="A12" s="167">
        <v>2061099</v>
      </c>
      <c r="B12" s="30" t="s">
        <v>2089</v>
      </c>
      <c r="C12" s="29">
        <v>0</v>
      </c>
    </row>
    <row r="13" s="23" customFormat="1" ht="17.25" customHeight="1" spans="1:3">
      <c r="A13" s="167">
        <v>207</v>
      </c>
      <c r="B13" s="28" t="s">
        <v>1023</v>
      </c>
      <c r="C13" s="29">
        <f>SUM(C14,C20,C26)</f>
        <v>30</v>
      </c>
    </row>
    <row r="14" s="23" customFormat="1" ht="17.25" customHeight="1" spans="1:3">
      <c r="A14" s="167">
        <v>20707</v>
      </c>
      <c r="B14" s="28" t="s">
        <v>2090</v>
      </c>
      <c r="C14" s="29">
        <f>SUM(C15:C19)</f>
        <v>30</v>
      </c>
    </row>
    <row r="15" s="23" customFormat="1" ht="17.25" customHeight="1" spans="1:3">
      <c r="A15" s="167">
        <v>2070701</v>
      </c>
      <c r="B15" s="30" t="s">
        <v>2091</v>
      </c>
      <c r="C15" s="29">
        <v>0</v>
      </c>
    </row>
    <row r="16" s="23" customFormat="1" ht="17.25" customHeight="1" spans="1:3">
      <c r="A16" s="167">
        <v>2070702</v>
      </c>
      <c r="B16" s="30" t="s">
        <v>2092</v>
      </c>
      <c r="C16" s="29">
        <v>0</v>
      </c>
    </row>
    <row r="17" s="23" customFormat="1" ht="17.25" customHeight="1" spans="1:3">
      <c r="A17" s="167">
        <v>2070703</v>
      </c>
      <c r="B17" s="30" t="s">
        <v>2093</v>
      </c>
      <c r="C17" s="29">
        <v>0</v>
      </c>
    </row>
    <row r="18" s="23" customFormat="1" customHeight="1" spans="1:3">
      <c r="A18" s="167">
        <v>2070704</v>
      </c>
      <c r="B18" s="30" t="s">
        <v>2094</v>
      </c>
      <c r="C18" s="29">
        <v>0</v>
      </c>
    </row>
    <row r="19" s="23" customFormat="1" ht="17.25" customHeight="1" spans="1:3">
      <c r="A19" s="167">
        <v>2070799</v>
      </c>
      <c r="B19" s="30" t="s">
        <v>2095</v>
      </c>
      <c r="C19" s="29">
        <v>30</v>
      </c>
    </row>
    <row r="20" s="23" customFormat="1" ht="17.25" customHeight="1" spans="1:3">
      <c r="A20" s="167">
        <v>20709</v>
      </c>
      <c r="B20" s="28" t="s">
        <v>2096</v>
      </c>
      <c r="C20" s="29">
        <f>SUM(C21:C25)</f>
        <v>0</v>
      </c>
    </row>
    <row r="21" s="23" customFormat="1" ht="17.25" customHeight="1" spans="1:3">
      <c r="A21" s="167">
        <v>2070901</v>
      </c>
      <c r="B21" s="30" t="s">
        <v>2097</v>
      </c>
      <c r="C21" s="29">
        <v>0</v>
      </c>
    </row>
    <row r="22" s="23" customFormat="1" ht="17.25" customHeight="1" spans="1:3">
      <c r="A22" s="167">
        <v>2070902</v>
      </c>
      <c r="B22" s="30" t="s">
        <v>2098</v>
      </c>
      <c r="C22" s="29">
        <v>0</v>
      </c>
    </row>
    <row r="23" s="23" customFormat="1" ht="17.25" customHeight="1" spans="1:3">
      <c r="A23" s="167">
        <v>2070903</v>
      </c>
      <c r="B23" s="30" t="s">
        <v>2099</v>
      </c>
      <c r="C23" s="29">
        <v>0</v>
      </c>
    </row>
    <row r="24" s="23" customFormat="1" ht="17.25" customHeight="1" spans="1:3">
      <c r="A24" s="167">
        <v>2070904</v>
      </c>
      <c r="B24" s="30" t="s">
        <v>2100</v>
      </c>
      <c r="C24" s="29">
        <v>0</v>
      </c>
    </row>
    <row r="25" s="23" customFormat="1" ht="17.25" customHeight="1" spans="1:3">
      <c r="A25" s="167">
        <v>2070999</v>
      </c>
      <c r="B25" s="30" t="s">
        <v>2101</v>
      </c>
      <c r="C25" s="29">
        <v>0</v>
      </c>
    </row>
    <row r="26" s="23" customFormat="1" ht="17.25" customHeight="1" spans="1:3">
      <c r="A26" s="167">
        <v>20710</v>
      </c>
      <c r="B26" s="28" t="s">
        <v>2102</v>
      </c>
      <c r="C26" s="29">
        <f>SUM(C27:C28)</f>
        <v>0</v>
      </c>
    </row>
    <row r="27" s="23" customFormat="1" ht="17.25" customHeight="1" spans="1:3">
      <c r="A27" s="167">
        <v>2071001</v>
      </c>
      <c r="B27" s="30" t="s">
        <v>2103</v>
      </c>
      <c r="C27" s="29">
        <v>0</v>
      </c>
    </row>
    <row r="28" s="23" customFormat="1" ht="17.25" customHeight="1" spans="1:3">
      <c r="A28" s="167">
        <v>2071099</v>
      </c>
      <c r="B28" s="30" t="s">
        <v>2104</v>
      </c>
      <c r="C28" s="29">
        <v>0</v>
      </c>
    </row>
    <row r="29" s="23" customFormat="1" ht="17.25" customHeight="1" spans="1:3">
      <c r="A29" s="167">
        <v>208</v>
      </c>
      <c r="B29" s="28" t="s">
        <v>1065</v>
      </c>
      <c r="C29" s="29">
        <f>SUM(C30,C34,C38)</f>
        <v>0</v>
      </c>
    </row>
    <row r="30" s="23" customFormat="1" ht="17.25" customHeight="1" spans="1:3">
      <c r="A30" s="167">
        <v>20822</v>
      </c>
      <c r="B30" s="28" t="s">
        <v>2105</v>
      </c>
      <c r="C30" s="29">
        <f>SUM(C31:C33)</f>
        <v>0</v>
      </c>
    </row>
    <row r="31" s="23" customFormat="1" ht="17.25" customHeight="1" spans="1:3">
      <c r="A31" s="167">
        <v>2082201</v>
      </c>
      <c r="B31" s="30" t="s">
        <v>2106</v>
      </c>
      <c r="C31" s="29">
        <v>0</v>
      </c>
    </row>
    <row r="32" s="23" customFormat="1" ht="17.25" customHeight="1" spans="1:3">
      <c r="A32" s="167">
        <v>2082202</v>
      </c>
      <c r="B32" s="30" t="s">
        <v>2107</v>
      </c>
      <c r="C32" s="29">
        <v>0</v>
      </c>
    </row>
    <row r="33" s="23" customFormat="1" ht="17.25" customHeight="1" spans="1:3">
      <c r="A33" s="167">
        <v>2082299</v>
      </c>
      <c r="B33" s="30" t="s">
        <v>2108</v>
      </c>
      <c r="C33" s="29">
        <v>0</v>
      </c>
    </row>
    <row r="34" s="23" customFormat="1" ht="17.25" customHeight="1" spans="1:3">
      <c r="A34" s="167">
        <v>20823</v>
      </c>
      <c r="B34" s="28" t="s">
        <v>2109</v>
      </c>
      <c r="C34" s="29">
        <f>SUM(C35:C37)</f>
        <v>0</v>
      </c>
    </row>
    <row r="35" s="23" customFormat="1" ht="17.25" customHeight="1" spans="1:3">
      <c r="A35" s="167">
        <v>2082301</v>
      </c>
      <c r="B35" s="30" t="s">
        <v>2106</v>
      </c>
      <c r="C35" s="29">
        <v>0</v>
      </c>
    </row>
    <row r="36" s="23" customFormat="1" ht="17.25" customHeight="1" spans="1:3">
      <c r="A36" s="167">
        <v>2082302</v>
      </c>
      <c r="B36" s="30" t="s">
        <v>2107</v>
      </c>
      <c r="C36" s="29">
        <v>0</v>
      </c>
    </row>
    <row r="37" s="23" customFormat="1" ht="17.25" customHeight="1" spans="1:3">
      <c r="A37" s="167">
        <v>2082399</v>
      </c>
      <c r="B37" s="30" t="s">
        <v>2110</v>
      </c>
      <c r="C37" s="29">
        <v>0</v>
      </c>
    </row>
    <row r="38" s="23" customFormat="1" ht="17.25" customHeight="1" spans="1:3">
      <c r="A38" s="167">
        <v>20829</v>
      </c>
      <c r="B38" s="28" t="s">
        <v>2111</v>
      </c>
      <c r="C38" s="29">
        <f>SUM(C39:C40)</f>
        <v>0</v>
      </c>
    </row>
    <row r="39" s="23" customFormat="1" ht="17.25" customHeight="1" spans="1:3">
      <c r="A39" s="167">
        <v>2082901</v>
      </c>
      <c r="B39" s="30" t="s">
        <v>2107</v>
      </c>
      <c r="C39" s="29">
        <v>0</v>
      </c>
    </row>
    <row r="40" s="23" customFormat="1" ht="17.25" customHeight="1" spans="1:3">
      <c r="A40" s="167">
        <v>2082999</v>
      </c>
      <c r="B40" s="30" t="s">
        <v>2112</v>
      </c>
      <c r="C40" s="29">
        <v>0</v>
      </c>
    </row>
    <row r="41" s="23" customFormat="1" ht="17.25" customHeight="1" spans="1:3">
      <c r="A41" s="167">
        <v>211</v>
      </c>
      <c r="B41" s="28" t="s">
        <v>1237</v>
      </c>
      <c r="C41" s="29">
        <f>SUM(C42,C47)</f>
        <v>0</v>
      </c>
    </row>
    <row r="42" s="23" customFormat="1" ht="17.25" customHeight="1" spans="1:3">
      <c r="A42" s="167">
        <v>21160</v>
      </c>
      <c r="B42" s="28" t="s">
        <v>2113</v>
      </c>
      <c r="C42" s="29">
        <f>SUM(C43:C46)</f>
        <v>0</v>
      </c>
    </row>
    <row r="43" s="23" customFormat="1" ht="17.25" customHeight="1" spans="1:3">
      <c r="A43" s="167">
        <v>2116001</v>
      </c>
      <c r="B43" s="30" t="s">
        <v>2114</v>
      </c>
      <c r="C43" s="29">
        <v>0</v>
      </c>
    </row>
    <row r="44" s="23" customFormat="1" ht="17.25" customHeight="1" spans="1:3">
      <c r="A44" s="167">
        <v>2116002</v>
      </c>
      <c r="B44" s="30" t="s">
        <v>2115</v>
      </c>
      <c r="C44" s="29">
        <v>0</v>
      </c>
    </row>
    <row r="45" s="23" customFormat="1" ht="17.25" customHeight="1" spans="1:3">
      <c r="A45" s="167">
        <v>2116003</v>
      </c>
      <c r="B45" s="30" t="s">
        <v>2116</v>
      </c>
      <c r="C45" s="29">
        <v>0</v>
      </c>
    </row>
    <row r="46" s="23" customFormat="1" ht="17.25" customHeight="1" spans="1:3">
      <c r="A46" s="167">
        <v>2116099</v>
      </c>
      <c r="B46" s="30" t="s">
        <v>2117</v>
      </c>
      <c r="C46" s="29">
        <v>0</v>
      </c>
    </row>
    <row r="47" s="23" customFormat="1" ht="17.25" customHeight="1" spans="1:3">
      <c r="A47" s="167">
        <v>21161</v>
      </c>
      <c r="B47" s="28" t="s">
        <v>2118</v>
      </c>
      <c r="C47" s="29">
        <f>SUM(C48:C51)</f>
        <v>0</v>
      </c>
    </row>
    <row r="48" s="23" customFormat="1" ht="17.25" customHeight="1" spans="1:3">
      <c r="A48" s="167">
        <v>2116101</v>
      </c>
      <c r="B48" s="30" t="s">
        <v>2119</v>
      </c>
      <c r="C48" s="29">
        <v>0</v>
      </c>
    </row>
    <row r="49" s="23" customFormat="1" ht="17.25" customHeight="1" spans="1:3">
      <c r="A49" s="167">
        <v>2116102</v>
      </c>
      <c r="B49" s="30" t="s">
        <v>2120</v>
      </c>
      <c r="C49" s="29">
        <v>0</v>
      </c>
    </row>
    <row r="50" s="23" customFormat="1" ht="17.25" customHeight="1" spans="1:3">
      <c r="A50" s="167">
        <v>2116103</v>
      </c>
      <c r="B50" s="30" t="s">
        <v>2121</v>
      </c>
      <c r="C50" s="29">
        <v>0</v>
      </c>
    </row>
    <row r="51" s="23" customFormat="1" ht="17.25" customHeight="1" spans="1:3">
      <c r="A51" s="167">
        <v>2116104</v>
      </c>
      <c r="B51" s="30" t="s">
        <v>2122</v>
      </c>
      <c r="C51" s="29">
        <v>0</v>
      </c>
    </row>
    <row r="52" s="23" customFormat="1" ht="17.25" customHeight="1" spans="1:3">
      <c r="A52" s="167">
        <v>212</v>
      </c>
      <c r="B52" s="28" t="s">
        <v>1308</v>
      </c>
      <c r="C52" s="29">
        <f>SUM(C53,C66,C70:C71,C77,C81,C85,C89,C95,C98)</f>
        <v>32843</v>
      </c>
    </row>
    <row r="53" s="23" customFormat="1" ht="17.25" customHeight="1" spans="1:3">
      <c r="A53" s="167">
        <v>21208</v>
      </c>
      <c r="B53" s="28" t="s">
        <v>2123</v>
      </c>
      <c r="C53" s="29">
        <f>SUM(C54:C65)</f>
        <v>28803</v>
      </c>
    </row>
    <row r="54" s="23" customFormat="1" ht="17.25" customHeight="1" spans="1:3">
      <c r="A54" s="167">
        <v>2120801</v>
      </c>
      <c r="B54" s="30" t="s">
        <v>2124</v>
      </c>
      <c r="C54" s="29">
        <v>14285</v>
      </c>
    </row>
    <row r="55" s="23" customFormat="1" ht="17.25" customHeight="1" spans="1:3">
      <c r="A55" s="167">
        <v>2120802</v>
      </c>
      <c r="B55" s="30" t="s">
        <v>2125</v>
      </c>
      <c r="C55" s="29">
        <v>6981</v>
      </c>
    </row>
    <row r="56" s="23" customFormat="1" ht="17.25" customHeight="1" spans="1:3">
      <c r="A56" s="167">
        <v>2120803</v>
      </c>
      <c r="B56" s="30" t="s">
        <v>2126</v>
      </c>
      <c r="C56" s="29">
        <v>0</v>
      </c>
    </row>
    <row r="57" s="23" customFormat="1" ht="17.25" customHeight="1" spans="1:3">
      <c r="A57" s="167">
        <v>2120804</v>
      </c>
      <c r="B57" s="30" t="s">
        <v>2127</v>
      </c>
      <c r="C57" s="29">
        <v>5100</v>
      </c>
    </row>
    <row r="58" s="23" customFormat="1" ht="17.25" customHeight="1" spans="1:3">
      <c r="A58" s="167">
        <v>2120805</v>
      </c>
      <c r="B58" s="30" t="s">
        <v>2128</v>
      </c>
      <c r="C58" s="29">
        <v>0</v>
      </c>
    </row>
    <row r="59" s="23" customFormat="1" ht="17.25" customHeight="1" spans="1:3">
      <c r="A59" s="167">
        <v>2120806</v>
      </c>
      <c r="B59" s="30" t="s">
        <v>2129</v>
      </c>
      <c r="C59" s="29">
        <v>1861</v>
      </c>
    </row>
    <row r="60" s="23" customFormat="1" ht="17.25" customHeight="1" spans="1:3">
      <c r="A60" s="167">
        <v>2120807</v>
      </c>
      <c r="B60" s="30" t="s">
        <v>2130</v>
      </c>
      <c r="C60" s="29">
        <v>0</v>
      </c>
    </row>
    <row r="61" s="23" customFormat="1" ht="17.25" customHeight="1" spans="1:3">
      <c r="A61" s="167">
        <v>2120809</v>
      </c>
      <c r="B61" s="30" t="s">
        <v>2131</v>
      </c>
      <c r="C61" s="29">
        <v>0</v>
      </c>
    </row>
    <row r="62" s="23" customFormat="1" ht="17.25" customHeight="1" spans="1:3">
      <c r="A62" s="167">
        <v>2120810</v>
      </c>
      <c r="B62" s="30" t="s">
        <v>2132</v>
      </c>
      <c r="C62" s="29">
        <v>0</v>
      </c>
    </row>
    <row r="63" s="23" customFormat="1" ht="17.25" customHeight="1" spans="1:3">
      <c r="A63" s="167">
        <v>2120811</v>
      </c>
      <c r="B63" s="30" t="s">
        <v>2133</v>
      </c>
      <c r="C63" s="29">
        <v>0</v>
      </c>
    </row>
    <row r="64" s="23" customFormat="1" ht="17.25" customHeight="1" spans="1:3">
      <c r="A64" s="167">
        <v>2120813</v>
      </c>
      <c r="B64" s="30" t="s">
        <v>1615</v>
      </c>
      <c r="C64" s="29">
        <v>0</v>
      </c>
    </row>
    <row r="65" s="23" customFormat="1" ht="17.25" customHeight="1" spans="1:3">
      <c r="A65" s="167">
        <v>2120899</v>
      </c>
      <c r="B65" s="30" t="s">
        <v>2134</v>
      </c>
      <c r="C65" s="29">
        <v>576</v>
      </c>
    </row>
    <row r="66" s="23" customFormat="1" ht="17.25" customHeight="1" spans="1:3">
      <c r="A66" s="167">
        <v>21210</v>
      </c>
      <c r="B66" s="28" t="s">
        <v>2135</v>
      </c>
      <c r="C66" s="29">
        <f>SUM(C67:C69)</f>
        <v>762</v>
      </c>
    </row>
    <row r="67" s="23" customFormat="1" ht="17.25" customHeight="1" spans="1:3">
      <c r="A67" s="167">
        <v>2121001</v>
      </c>
      <c r="B67" s="30" t="s">
        <v>2124</v>
      </c>
      <c r="C67" s="29">
        <v>727</v>
      </c>
    </row>
    <row r="68" s="23" customFormat="1" ht="17.25" customHeight="1" spans="1:3">
      <c r="A68" s="167">
        <v>2121002</v>
      </c>
      <c r="B68" s="30" t="s">
        <v>2125</v>
      </c>
      <c r="C68" s="29">
        <v>0</v>
      </c>
    </row>
    <row r="69" s="23" customFormat="1" ht="17.25" customHeight="1" spans="1:3">
      <c r="A69" s="167">
        <v>2121099</v>
      </c>
      <c r="B69" s="30" t="s">
        <v>2136</v>
      </c>
      <c r="C69" s="29">
        <v>35</v>
      </c>
    </row>
    <row r="70" s="23" customFormat="1" ht="17.25" customHeight="1" spans="1:3">
      <c r="A70" s="167">
        <v>21211</v>
      </c>
      <c r="B70" s="28" t="s">
        <v>2137</v>
      </c>
      <c r="C70" s="29">
        <v>0</v>
      </c>
    </row>
    <row r="71" s="23" customFormat="1" ht="17.25" customHeight="1" spans="1:3">
      <c r="A71" s="167">
        <v>21213</v>
      </c>
      <c r="B71" s="28" t="s">
        <v>2138</v>
      </c>
      <c r="C71" s="29">
        <f>SUM(C72:C76)</f>
        <v>420</v>
      </c>
    </row>
    <row r="72" s="23" customFormat="1" ht="17.25" customHeight="1" spans="1:3">
      <c r="A72" s="167">
        <v>2121301</v>
      </c>
      <c r="B72" s="30" t="s">
        <v>2139</v>
      </c>
      <c r="C72" s="29">
        <v>332</v>
      </c>
    </row>
    <row r="73" s="23" customFormat="1" ht="17.25" customHeight="1" spans="1:3">
      <c r="A73" s="167">
        <v>2121302</v>
      </c>
      <c r="B73" s="30" t="s">
        <v>2140</v>
      </c>
      <c r="C73" s="29">
        <v>0</v>
      </c>
    </row>
    <row r="74" s="23" customFormat="1" ht="17.25" customHeight="1" spans="1:3">
      <c r="A74" s="167">
        <v>2121303</v>
      </c>
      <c r="B74" s="30" t="s">
        <v>2141</v>
      </c>
      <c r="C74" s="29">
        <v>0</v>
      </c>
    </row>
    <row r="75" s="23" customFormat="1" ht="17.25" customHeight="1" spans="1:3">
      <c r="A75" s="167">
        <v>2121304</v>
      </c>
      <c r="B75" s="30" t="s">
        <v>2142</v>
      </c>
      <c r="C75" s="29">
        <v>0</v>
      </c>
    </row>
    <row r="76" s="23" customFormat="1" ht="17.25" customHeight="1" spans="1:3">
      <c r="A76" s="167">
        <v>2121399</v>
      </c>
      <c r="B76" s="30" t="s">
        <v>2143</v>
      </c>
      <c r="C76" s="29">
        <v>88</v>
      </c>
    </row>
    <row r="77" s="23" customFormat="1" ht="17.25" customHeight="1" spans="1:3">
      <c r="A77" s="167">
        <v>21214</v>
      </c>
      <c r="B77" s="28" t="s">
        <v>2144</v>
      </c>
      <c r="C77" s="29">
        <f>SUM(C78:C80)</f>
        <v>190</v>
      </c>
    </row>
    <row r="78" s="23" customFormat="1" ht="17.25" customHeight="1" spans="1:3">
      <c r="A78" s="167">
        <v>2121401</v>
      </c>
      <c r="B78" s="30" t="s">
        <v>2145</v>
      </c>
      <c r="C78" s="29">
        <v>138</v>
      </c>
    </row>
    <row r="79" s="23" customFormat="1" ht="17.25" customHeight="1" spans="1:3">
      <c r="A79" s="167">
        <v>2121402</v>
      </c>
      <c r="B79" s="30" t="s">
        <v>2146</v>
      </c>
      <c r="C79" s="29">
        <v>29</v>
      </c>
    </row>
    <row r="80" s="23" customFormat="1" ht="17.25" customHeight="1" spans="1:3">
      <c r="A80" s="167">
        <v>2121499</v>
      </c>
      <c r="B80" s="30" t="s">
        <v>2147</v>
      </c>
      <c r="C80" s="29">
        <v>23</v>
      </c>
    </row>
    <row r="81" s="23" customFormat="1" ht="17.25" customHeight="1" spans="1:3">
      <c r="A81" s="167">
        <v>21215</v>
      </c>
      <c r="B81" s="28" t="s">
        <v>2148</v>
      </c>
      <c r="C81" s="29">
        <f>SUM(C82:C84)</f>
        <v>99</v>
      </c>
    </row>
    <row r="82" s="23" customFormat="1" ht="17.25" customHeight="1" spans="1:3">
      <c r="A82" s="167">
        <v>2121501</v>
      </c>
      <c r="B82" s="30" t="s">
        <v>2149</v>
      </c>
      <c r="C82" s="29">
        <v>0</v>
      </c>
    </row>
    <row r="83" s="23" customFormat="1" ht="17.25" customHeight="1" spans="1:3">
      <c r="A83" s="167">
        <v>2121502</v>
      </c>
      <c r="B83" s="30" t="s">
        <v>2150</v>
      </c>
      <c r="C83" s="29">
        <v>0</v>
      </c>
    </row>
    <row r="84" s="23" customFormat="1" ht="17.25" customHeight="1" spans="1:3">
      <c r="A84" s="167">
        <v>2121599</v>
      </c>
      <c r="B84" s="30" t="s">
        <v>2151</v>
      </c>
      <c r="C84" s="29">
        <v>99</v>
      </c>
    </row>
    <row r="85" s="23" customFormat="1" ht="17.25" customHeight="1" spans="1:3">
      <c r="A85" s="167">
        <v>21216</v>
      </c>
      <c r="B85" s="28" t="s">
        <v>2152</v>
      </c>
      <c r="C85" s="29">
        <f>SUM(C86:C88)</f>
        <v>468</v>
      </c>
    </row>
    <row r="86" s="23" customFormat="1" ht="17.25" customHeight="1" spans="1:3">
      <c r="A86" s="167">
        <v>2121601</v>
      </c>
      <c r="B86" s="30" t="s">
        <v>2149</v>
      </c>
      <c r="C86" s="29">
        <v>0</v>
      </c>
    </row>
    <row r="87" s="23" customFormat="1" ht="17.25" customHeight="1" spans="1:3">
      <c r="A87" s="167">
        <v>2121602</v>
      </c>
      <c r="B87" s="30" t="s">
        <v>2150</v>
      </c>
      <c r="C87" s="29">
        <v>0</v>
      </c>
    </row>
    <row r="88" s="23" customFormat="1" ht="17.25" customHeight="1" spans="1:3">
      <c r="A88" s="167">
        <v>2121699</v>
      </c>
      <c r="B88" s="30" t="s">
        <v>2153</v>
      </c>
      <c r="C88" s="29">
        <v>468</v>
      </c>
    </row>
    <row r="89" s="23" customFormat="1" ht="17.25" customHeight="1" spans="1:3">
      <c r="A89" s="167">
        <v>21217</v>
      </c>
      <c r="B89" s="28" t="s">
        <v>2154</v>
      </c>
      <c r="C89" s="29">
        <f>SUM(C90:C94)</f>
        <v>0</v>
      </c>
    </row>
    <row r="90" s="23" customFormat="1" ht="17.25" customHeight="1" spans="1:3">
      <c r="A90" s="167">
        <v>2121701</v>
      </c>
      <c r="B90" s="30" t="s">
        <v>2155</v>
      </c>
      <c r="C90" s="29">
        <v>0</v>
      </c>
    </row>
    <row r="91" s="23" customFormat="1" ht="17.25" customHeight="1" spans="1:3">
      <c r="A91" s="167">
        <v>2121702</v>
      </c>
      <c r="B91" s="30" t="s">
        <v>2156</v>
      </c>
      <c r="C91" s="29">
        <v>0</v>
      </c>
    </row>
    <row r="92" s="23" customFormat="1" ht="17.25" customHeight="1" spans="1:3">
      <c r="A92" s="167">
        <v>2121703</v>
      </c>
      <c r="B92" s="30" t="s">
        <v>2157</v>
      </c>
      <c r="C92" s="29">
        <v>0</v>
      </c>
    </row>
    <row r="93" s="23" customFormat="1" ht="17.25" customHeight="1" spans="1:3">
      <c r="A93" s="167">
        <v>2121704</v>
      </c>
      <c r="B93" s="30" t="s">
        <v>2158</v>
      </c>
      <c r="C93" s="29">
        <v>0</v>
      </c>
    </row>
    <row r="94" s="23" customFormat="1" ht="17.25" customHeight="1" spans="1:3">
      <c r="A94" s="167">
        <v>2121799</v>
      </c>
      <c r="B94" s="30" t="s">
        <v>2159</v>
      </c>
      <c r="C94" s="29">
        <v>0</v>
      </c>
    </row>
    <row r="95" s="23" customFormat="1" ht="17.25" customHeight="1" spans="1:3">
      <c r="A95" s="167">
        <v>21218</v>
      </c>
      <c r="B95" s="28" t="s">
        <v>2160</v>
      </c>
      <c r="C95" s="29">
        <f>SUM(C96:C97)</f>
        <v>0</v>
      </c>
    </row>
    <row r="96" s="23" customFormat="1" ht="17.25" customHeight="1" spans="1:3">
      <c r="A96" s="167">
        <v>2121801</v>
      </c>
      <c r="B96" s="30" t="s">
        <v>2161</v>
      </c>
      <c r="C96" s="29">
        <v>0</v>
      </c>
    </row>
    <row r="97" s="23" customFormat="1" ht="17.25" customHeight="1" spans="1:3">
      <c r="A97" s="167">
        <v>2121899</v>
      </c>
      <c r="B97" s="30" t="s">
        <v>2162</v>
      </c>
      <c r="C97" s="29">
        <v>0</v>
      </c>
    </row>
    <row r="98" s="23" customFormat="1" ht="17.25" customHeight="1" spans="1:3">
      <c r="A98" s="167">
        <v>21219</v>
      </c>
      <c r="B98" s="28" t="s">
        <v>2163</v>
      </c>
      <c r="C98" s="29">
        <f>SUM(C99:C106)</f>
        <v>2101</v>
      </c>
    </row>
    <row r="99" s="23" customFormat="1" ht="17.25" customHeight="1" spans="1:3">
      <c r="A99" s="167">
        <v>2121901</v>
      </c>
      <c r="B99" s="30" t="s">
        <v>2149</v>
      </c>
      <c r="C99" s="29">
        <v>0</v>
      </c>
    </row>
    <row r="100" s="23" customFormat="1" ht="17.25" customHeight="1" spans="1:3">
      <c r="A100" s="167">
        <v>2121902</v>
      </c>
      <c r="B100" s="30" t="s">
        <v>2150</v>
      </c>
      <c r="C100" s="29">
        <v>0</v>
      </c>
    </row>
    <row r="101" s="23" customFormat="1" ht="17.25" customHeight="1" spans="1:3">
      <c r="A101" s="167">
        <v>2121903</v>
      </c>
      <c r="B101" s="30" t="s">
        <v>2164</v>
      </c>
      <c r="C101" s="29">
        <v>0</v>
      </c>
    </row>
    <row r="102" s="23" customFormat="1" ht="17.25" customHeight="1" spans="1:3">
      <c r="A102" s="167">
        <v>2121904</v>
      </c>
      <c r="B102" s="30" t="s">
        <v>2165</v>
      </c>
      <c r="C102" s="29">
        <v>0</v>
      </c>
    </row>
    <row r="103" s="23" customFormat="1" ht="17.25" customHeight="1" spans="1:3">
      <c r="A103" s="167">
        <v>2121905</v>
      </c>
      <c r="B103" s="30" t="s">
        <v>2166</v>
      </c>
      <c r="C103" s="29">
        <v>0</v>
      </c>
    </row>
    <row r="104" s="23" customFormat="1" ht="17.25" customHeight="1" spans="1:3">
      <c r="A104" s="167">
        <v>2121906</v>
      </c>
      <c r="B104" s="30" t="s">
        <v>2167</v>
      </c>
      <c r="C104" s="29">
        <v>0</v>
      </c>
    </row>
    <row r="105" s="23" customFormat="1" ht="17.25" customHeight="1" spans="1:3">
      <c r="A105" s="167">
        <v>2121907</v>
      </c>
      <c r="B105" s="30" t="s">
        <v>2168</v>
      </c>
      <c r="C105" s="29">
        <v>0</v>
      </c>
    </row>
    <row r="106" s="23" customFormat="1" ht="17.25" customHeight="1" spans="1:3">
      <c r="A106" s="167">
        <v>2121999</v>
      </c>
      <c r="B106" s="30" t="s">
        <v>2169</v>
      </c>
      <c r="C106" s="29">
        <v>2101</v>
      </c>
    </row>
    <row r="107" s="23" customFormat="1" ht="17.25" customHeight="1" spans="1:3">
      <c r="A107" s="167">
        <v>213</v>
      </c>
      <c r="B107" s="28" t="s">
        <v>1328</v>
      </c>
      <c r="C107" s="29">
        <f>SUM(C108,C113,C118,C123,C126)</f>
        <v>0</v>
      </c>
    </row>
    <row r="108" s="23" customFormat="1" ht="17.25" customHeight="1" spans="1:3">
      <c r="A108" s="167">
        <v>21366</v>
      </c>
      <c r="B108" s="28" t="s">
        <v>2170</v>
      </c>
      <c r="C108" s="29">
        <f>SUM(C109:C112)</f>
        <v>0</v>
      </c>
    </row>
    <row r="109" s="23" customFormat="1" ht="17.25" customHeight="1" spans="1:3">
      <c r="A109" s="167">
        <v>2136601</v>
      </c>
      <c r="B109" s="30" t="s">
        <v>2107</v>
      </c>
      <c r="C109" s="29">
        <v>0</v>
      </c>
    </row>
    <row r="110" s="23" customFormat="1" ht="17.25" customHeight="1" spans="1:3">
      <c r="A110" s="167">
        <v>2136602</v>
      </c>
      <c r="B110" s="30" t="s">
        <v>2171</v>
      </c>
      <c r="C110" s="29">
        <v>0</v>
      </c>
    </row>
    <row r="111" s="23" customFormat="1" ht="17.25" customHeight="1" spans="1:3">
      <c r="A111" s="167">
        <v>2136603</v>
      </c>
      <c r="B111" s="30" t="s">
        <v>2172</v>
      </c>
      <c r="C111" s="29">
        <v>0</v>
      </c>
    </row>
    <row r="112" s="23" customFormat="1" ht="17.25" customHeight="1" spans="1:3">
      <c r="A112" s="167">
        <v>2136699</v>
      </c>
      <c r="B112" s="30" t="s">
        <v>2173</v>
      </c>
      <c r="C112" s="29">
        <v>0</v>
      </c>
    </row>
    <row r="113" s="23" customFormat="1" ht="17.25" customHeight="1" spans="1:3">
      <c r="A113" s="167">
        <v>21367</v>
      </c>
      <c r="B113" s="28" t="s">
        <v>2174</v>
      </c>
      <c r="C113" s="29">
        <f>SUM(C114:C117)</f>
        <v>0</v>
      </c>
    </row>
    <row r="114" s="23" customFormat="1" ht="17.25" customHeight="1" spans="1:3">
      <c r="A114" s="167">
        <v>2136701</v>
      </c>
      <c r="B114" s="30" t="s">
        <v>2107</v>
      </c>
      <c r="C114" s="29">
        <v>0</v>
      </c>
    </row>
    <row r="115" s="23" customFormat="1" ht="17.25" customHeight="1" spans="1:3">
      <c r="A115" s="167">
        <v>2136702</v>
      </c>
      <c r="B115" s="30" t="s">
        <v>2171</v>
      </c>
      <c r="C115" s="29">
        <v>0</v>
      </c>
    </row>
    <row r="116" s="23" customFormat="1" ht="17.25" customHeight="1" spans="1:3">
      <c r="A116" s="167">
        <v>2136703</v>
      </c>
      <c r="B116" s="30" t="s">
        <v>2175</v>
      </c>
      <c r="C116" s="29">
        <v>0</v>
      </c>
    </row>
    <row r="117" s="23" customFormat="1" ht="17.25" customHeight="1" spans="1:3">
      <c r="A117" s="167">
        <v>2136799</v>
      </c>
      <c r="B117" s="30" t="s">
        <v>2176</v>
      </c>
      <c r="C117" s="29">
        <v>0</v>
      </c>
    </row>
    <row r="118" s="23" customFormat="1" ht="17.25" customHeight="1" spans="1:3">
      <c r="A118" s="167">
        <v>21369</v>
      </c>
      <c r="B118" s="28" t="s">
        <v>2177</v>
      </c>
      <c r="C118" s="29">
        <f>SUM(C119:C122)</f>
        <v>0</v>
      </c>
    </row>
    <row r="119" s="23" customFormat="1" ht="17.25" customHeight="1" spans="1:3">
      <c r="A119" s="167">
        <v>2136901</v>
      </c>
      <c r="B119" s="30" t="s">
        <v>1393</v>
      </c>
      <c r="C119" s="29">
        <v>0</v>
      </c>
    </row>
    <row r="120" s="23" customFormat="1" ht="17.25" customHeight="1" spans="1:3">
      <c r="A120" s="167">
        <v>2136902</v>
      </c>
      <c r="B120" s="30" t="s">
        <v>2178</v>
      </c>
      <c r="C120" s="29">
        <v>0</v>
      </c>
    </row>
    <row r="121" s="23" customFormat="1" ht="17.25" customHeight="1" spans="1:3">
      <c r="A121" s="167">
        <v>2136903</v>
      </c>
      <c r="B121" s="30" t="s">
        <v>2179</v>
      </c>
      <c r="C121" s="29">
        <v>0</v>
      </c>
    </row>
    <row r="122" s="23" customFormat="1" ht="17.25" customHeight="1" spans="1:3">
      <c r="A122" s="167">
        <v>2136999</v>
      </c>
      <c r="B122" s="30" t="s">
        <v>2180</v>
      </c>
      <c r="C122" s="29">
        <v>0</v>
      </c>
    </row>
    <row r="123" s="23" customFormat="1" ht="17.25" customHeight="1" spans="1:3">
      <c r="A123" s="167">
        <v>21370</v>
      </c>
      <c r="B123" s="28" t="s">
        <v>2181</v>
      </c>
      <c r="C123" s="29">
        <f>SUM(C124:C125)</f>
        <v>0</v>
      </c>
    </row>
    <row r="124" s="23" customFormat="1" ht="17.25" customHeight="1" spans="1:3">
      <c r="A124" s="167">
        <v>2137001</v>
      </c>
      <c r="B124" s="30" t="s">
        <v>2182</v>
      </c>
      <c r="C124" s="29">
        <v>0</v>
      </c>
    </row>
    <row r="125" s="23" customFormat="1" ht="17.25" customHeight="1" spans="1:3">
      <c r="A125" s="167">
        <v>2137099</v>
      </c>
      <c r="B125" s="30" t="s">
        <v>2183</v>
      </c>
      <c r="C125" s="29">
        <v>0</v>
      </c>
    </row>
    <row r="126" s="23" customFormat="1" ht="17.25" customHeight="1" spans="1:3">
      <c r="A126" s="167">
        <v>21371</v>
      </c>
      <c r="B126" s="28" t="s">
        <v>2184</v>
      </c>
      <c r="C126" s="29">
        <f>SUM(C127:C130)</f>
        <v>0</v>
      </c>
    </row>
    <row r="127" s="23" customFormat="1" ht="17.25" customHeight="1" spans="1:3">
      <c r="A127" s="167">
        <v>2137101</v>
      </c>
      <c r="B127" s="30" t="s">
        <v>2185</v>
      </c>
      <c r="C127" s="29">
        <v>0</v>
      </c>
    </row>
    <row r="128" s="23" customFormat="1" ht="17.25" customHeight="1" spans="1:3">
      <c r="A128" s="167">
        <v>2137102</v>
      </c>
      <c r="B128" s="30" t="s">
        <v>2186</v>
      </c>
      <c r="C128" s="29">
        <v>0</v>
      </c>
    </row>
    <row r="129" s="23" customFormat="1" ht="17.25" customHeight="1" spans="1:3">
      <c r="A129" s="167">
        <v>2137103</v>
      </c>
      <c r="B129" s="30" t="s">
        <v>2187</v>
      </c>
      <c r="C129" s="29">
        <v>0</v>
      </c>
    </row>
    <row r="130" s="23" customFormat="1" ht="17.25" customHeight="1" spans="1:3">
      <c r="A130" s="167">
        <v>2137199</v>
      </c>
      <c r="B130" s="30" t="s">
        <v>2188</v>
      </c>
      <c r="C130" s="29">
        <v>0</v>
      </c>
    </row>
    <row r="131" s="23" customFormat="1" ht="17.25" customHeight="1" spans="1:3">
      <c r="A131" s="167">
        <v>214</v>
      </c>
      <c r="B131" s="28" t="s">
        <v>1424</v>
      </c>
      <c r="C131" s="29">
        <f>SUM(C132,C137,C142,C147,C156,C163,C172,C175,C178,C179)</f>
        <v>0</v>
      </c>
    </row>
    <row r="132" s="23" customFormat="1" ht="17.25" customHeight="1" spans="1:3">
      <c r="A132" s="167">
        <v>21460</v>
      </c>
      <c r="B132" s="28" t="s">
        <v>2189</v>
      </c>
      <c r="C132" s="29">
        <f>SUM(C133:C136)</f>
        <v>0</v>
      </c>
    </row>
    <row r="133" s="23" customFormat="1" ht="17.25" customHeight="1" spans="1:3">
      <c r="A133" s="167">
        <v>2146001</v>
      </c>
      <c r="B133" s="30" t="s">
        <v>1426</v>
      </c>
      <c r="C133" s="29">
        <v>0</v>
      </c>
    </row>
    <row r="134" s="23" customFormat="1" ht="17.25" customHeight="1" spans="1:3">
      <c r="A134" s="167">
        <v>2146002</v>
      </c>
      <c r="B134" s="30" t="s">
        <v>1427</v>
      </c>
      <c r="C134" s="29">
        <v>0</v>
      </c>
    </row>
    <row r="135" s="23" customFormat="1" ht="17.25" customHeight="1" spans="1:3">
      <c r="A135" s="167">
        <v>2146003</v>
      </c>
      <c r="B135" s="30" t="s">
        <v>2190</v>
      </c>
      <c r="C135" s="29">
        <v>0</v>
      </c>
    </row>
    <row r="136" s="23" customFormat="1" ht="17.25" customHeight="1" spans="1:3">
      <c r="A136" s="167">
        <v>2146099</v>
      </c>
      <c r="B136" s="30" t="s">
        <v>2191</v>
      </c>
      <c r="C136" s="29">
        <v>0</v>
      </c>
    </row>
    <row r="137" s="23" customFormat="1" ht="17.25" customHeight="1" spans="1:3">
      <c r="A137" s="167">
        <v>21462</v>
      </c>
      <c r="B137" s="28" t="s">
        <v>2192</v>
      </c>
      <c r="C137" s="29">
        <f>SUM(C138:C141)</f>
        <v>0</v>
      </c>
    </row>
    <row r="138" s="23" customFormat="1" ht="17.25" customHeight="1" spans="1:3">
      <c r="A138" s="167">
        <v>2146201</v>
      </c>
      <c r="B138" s="30" t="s">
        <v>2190</v>
      </c>
      <c r="C138" s="29">
        <v>0</v>
      </c>
    </row>
    <row r="139" s="23" customFormat="1" ht="17.25" customHeight="1" spans="1:3">
      <c r="A139" s="167">
        <v>2146202</v>
      </c>
      <c r="B139" s="30" t="s">
        <v>2193</v>
      </c>
      <c r="C139" s="29">
        <v>0</v>
      </c>
    </row>
    <row r="140" s="23" customFormat="1" ht="17.25" customHeight="1" spans="1:3">
      <c r="A140" s="167">
        <v>2146203</v>
      </c>
      <c r="B140" s="30" t="s">
        <v>2194</v>
      </c>
      <c r="C140" s="29">
        <v>0</v>
      </c>
    </row>
    <row r="141" s="23" customFormat="1" ht="17.25" customHeight="1" spans="1:3">
      <c r="A141" s="167">
        <v>2146299</v>
      </c>
      <c r="B141" s="30" t="s">
        <v>2195</v>
      </c>
      <c r="C141" s="29">
        <v>0</v>
      </c>
    </row>
    <row r="142" s="23" customFormat="1" ht="17.25" customHeight="1" spans="1:3">
      <c r="A142" s="167">
        <v>21463</v>
      </c>
      <c r="B142" s="28" t="s">
        <v>2196</v>
      </c>
      <c r="C142" s="29">
        <f>SUM(C143:C146)</f>
        <v>0</v>
      </c>
    </row>
    <row r="143" s="23" customFormat="1" ht="17.25" customHeight="1" spans="1:3">
      <c r="A143" s="167">
        <v>2146301</v>
      </c>
      <c r="B143" s="30" t="s">
        <v>1433</v>
      </c>
      <c r="C143" s="29">
        <v>0</v>
      </c>
    </row>
    <row r="144" s="23" customFormat="1" ht="17.25" customHeight="1" spans="1:3">
      <c r="A144" s="167">
        <v>2146302</v>
      </c>
      <c r="B144" s="30" t="s">
        <v>2197</v>
      </c>
      <c r="C144" s="29">
        <v>0</v>
      </c>
    </row>
    <row r="145" s="23" customFormat="1" ht="17.25" customHeight="1" spans="1:3">
      <c r="A145" s="167">
        <v>2146303</v>
      </c>
      <c r="B145" s="30" t="s">
        <v>2198</v>
      </c>
      <c r="C145" s="29">
        <v>0</v>
      </c>
    </row>
    <row r="146" s="23" customFormat="1" ht="17.25" customHeight="1" spans="1:3">
      <c r="A146" s="167">
        <v>2146399</v>
      </c>
      <c r="B146" s="30" t="s">
        <v>2199</v>
      </c>
      <c r="C146" s="29">
        <v>0</v>
      </c>
    </row>
    <row r="147" s="23" customFormat="1" ht="17.25" customHeight="1" spans="1:3">
      <c r="A147" s="167">
        <v>21464</v>
      </c>
      <c r="B147" s="28" t="s">
        <v>2200</v>
      </c>
      <c r="C147" s="29">
        <f>SUM(C148:C155)</f>
        <v>0</v>
      </c>
    </row>
    <row r="148" s="23" customFormat="1" ht="17.25" customHeight="1" spans="1:3">
      <c r="A148" s="167">
        <v>2146401</v>
      </c>
      <c r="B148" s="30" t="s">
        <v>2201</v>
      </c>
      <c r="C148" s="29">
        <v>0</v>
      </c>
    </row>
    <row r="149" s="23" customFormat="1" ht="17.25" customHeight="1" spans="1:3">
      <c r="A149" s="167">
        <v>2146402</v>
      </c>
      <c r="B149" s="30" t="s">
        <v>2202</v>
      </c>
      <c r="C149" s="29">
        <v>0</v>
      </c>
    </row>
    <row r="150" s="23" customFormat="1" ht="17.25" customHeight="1" spans="1:3">
      <c r="A150" s="167">
        <v>2146403</v>
      </c>
      <c r="B150" s="30" t="s">
        <v>2203</v>
      </c>
      <c r="C150" s="29">
        <v>0</v>
      </c>
    </row>
    <row r="151" s="23" customFormat="1" ht="17.25" customHeight="1" spans="1:3">
      <c r="A151" s="167">
        <v>2146404</v>
      </c>
      <c r="B151" s="30" t="s">
        <v>2204</v>
      </c>
      <c r="C151" s="29">
        <v>0</v>
      </c>
    </row>
    <row r="152" s="23" customFormat="1" ht="17.25" customHeight="1" spans="1:3">
      <c r="A152" s="167">
        <v>2146405</v>
      </c>
      <c r="B152" s="30" t="s">
        <v>2205</v>
      </c>
      <c r="C152" s="29">
        <v>0</v>
      </c>
    </row>
    <row r="153" s="23" customFormat="1" ht="17.25" customHeight="1" spans="1:3">
      <c r="A153" s="167">
        <v>2146406</v>
      </c>
      <c r="B153" s="30" t="s">
        <v>2206</v>
      </c>
      <c r="C153" s="29">
        <v>0</v>
      </c>
    </row>
    <row r="154" s="23" customFormat="1" ht="17.25" customHeight="1" spans="1:3">
      <c r="A154" s="167">
        <v>2146407</v>
      </c>
      <c r="B154" s="30" t="s">
        <v>2207</v>
      </c>
      <c r="C154" s="29">
        <v>0</v>
      </c>
    </row>
    <row r="155" s="23" customFormat="1" ht="17.25" customHeight="1" spans="1:3">
      <c r="A155" s="167">
        <v>2146499</v>
      </c>
      <c r="B155" s="30" t="s">
        <v>2208</v>
      </c>
      <c r="C155" s="29">
        <v>0</v>
      </c>
    </row>
    <row r="156" s="23" customFormat="1" ht="17.25" customHeight="1" spans="1:3">
      <c r="A156" s="167">
        <v>21468</v>
      </c>
      <c r="B156" s="28" t="s">
        <v>2209</v>
      </c>
      <c r="C156" s="29">
        <f>SUM(C157:C162)</f>
        <v>0</v>
      </c>
    </row>
    <row r="157" s="23" customFormat="1" ht="17.25" customHeight="1" spans="1:3">
      <c r="A157" s="167">
        <v>2146801</v>
      </c>
      <c r="B157" s="30" t="s">
        <v>2210</v>
      </c>
      <c r="C157" s="29">
        <v>0</v>
      </c>
    </row>
    <row r="158" s="23" customFormat="1" ht="17.25" customHeight="1" spans="1:3">
      <c r="A158" s="167">
        <v>2146802</v>
      </c>
      <c r="B158" s="30" t="s">
        <v>2211</v>
      </c>
      <c r="C158" s="29">
        <v>0</v>
      </c>
    </row>
    <row r="159" s="23" customFormat="1" ht="17.25" customHeight="1" spans="1:3">
      <c r="A159" s="167">
        <v>2146803</v>
      </c>
      <c r="B159" s="30" t="s">
        <v>2212</v>
      </c>
      <c r="C159" s="29">
        <v>0</v>
      </c>
    </row>
    <row r="160" s="23" customFormat="1" ht="17.25" customHeight="1" spans="1:3">
      <c r="A160" s="167">
        <v>2146804</v>
      </c>
      <c r="B160" s="30" t="s">
        <v>2213</v>
      </c>
      <c r="C160" s="29">
        <v>0</v>
      </c>
    </row>
    <row r="161" s="23" customFormat="1" ht="17.25" customHeight="1" spans="1:3">
      <c r="A161" s="167">
        <v>2146805</v>
      </c>
      <c r="B161" s="30" t="s">
        <v>2214</v>
      </c>
      <c r="C161" s="29">
        <v>0</v>
      </c>
    </row>
    <row r="162" s="23" customFormat="1" ht="17.25" customHeight="1" spans="1:3">
      <c r="A162" s="167">
        <v>2146899</v>
      </c>
      <c r="B162" s="30" t="s">
        <v>2215</v>
      </c>
      <c r="C162" s="29">
        <v>0</v>
      </c>
    </row>
    <row r="163" s="23" customFormat="1" ht="17.25" customHeight="1" spans="1:3">
      <c r="A163" s="167">
        <v>21469</v>
      </c>
      <c r="B163" s="28" t="s">
        <v>2216</v>
      </c>
      <c r="C163" s="29">
        <f>SUM(C164:C171)</f>
        <v>0</v>
      </c>
    </row>
    <row r="164" s="23" customFormat="1" ht="17.25" customHeight="1" spans="1:3">
      <c r="A164" s="167">
        <v>2146901</v>
      </c>
      <c r="B164" s="30" t="s">
        <v>2217</v>
      </c>
      <c r="C164" s="29">
        <v>0</v>
      </c>
    </row>
    <row r="165" s="23" customFormat="1" ht="17.25" customHeight="1" spans="1:3">
      <c r="A165" s="167">
        <v>2146902</v>
      </c>
      <c r="B165" s="30" t="s">
        <v>1454</v>
      </c>
      <c r="C165" s="29">
        <v>0</v>
      </c>
    </row>
    <row r="166" s="23" customFormat="1" ht="17.25" customHeight="1" spans="1:3">
      <c r="A166" s="167">
        <v>2146903</v>
      </c>
      <c r="B166" s="30" t="s">
        <v>2218</v>
      </c>
      <c r="C166" s="29">
        <v>0</v>
      </c>
    </row>
    <row r="167" s="23" customFormat="1" ht="17.25" customHeight="1" spans="1:3">
      <c r="A167" s="167">
        <v>2146904</v>
      </c>
      <c r="B167" s="30" t="s">
        <v>2219</v>
      </c>
      <c r="C167" s="29">
        <v>0</v>
      </c>
    </row>
    <row r="168" s="23" customFormat="1" ht="17.25" customHeight="1" spans="1:3">
      <c r="A168" s="167">
        <v>2146906</v>
      </c>
      <c r="B168" s="30" t="s">
        <v>2220</v>
      </c>
      <c r="C168" s="29">
        <v>0</v>
      </c>
    </row>
    <row r="169" s="23" customFormat="1" ht="17.25" customHeight="1" spans="1:3">
      <c r="A169" s="167">
        <v>2146907</v>
      </c>
      <c r="B169" s="30" t="s">
        <v>2221</v>
      </c>
      <c r="C169" s="29">
        <v>0</v>
      </c>
    </row>
    <row r="170" s="23" customFormat="1" ht="17.25" customHeight="1" spans="1:3">
      <c r="A170" s="167">
        <v>2146908</v>
      </c>
      <c r="B170" s="30" t="s">
        <v>2222</v>
      </c>
      <c r="C170" s="29">
        <v>0</v>
      </c>
    </row>
    <row r="171" s="23" customFormat="1" ht="17.25" customHeight="1" spans="1:3">
      <c r="A171" s="167">
        <v>2146999</v>
      </c>
      <c r="B171" s="30" t="s">
        <v>2223</v>
      </c>
      <c r="C171" s="29">
        <v>0</v>
      </c>
    </row>
    <row r="172" s="23" customFormat="1" ht="17.25" customHeight="1" spans="1:3">
      <c r="A172" s="167">
        <v>21470</v>
      </c>
      <c r="B172" s="28" t="s">
        <v>2224</v>
      </c>
      <c r="C172" s="29">
        <f>SUM(C173:C174)</f>
        <v>0</v>
      </c>
    </row>
    <row r="173" s="23" customFormat="1" ht="17.25" customHeight="1" spans="1:3">
      <c r="A173" s="167">
        <v>2147001</v>
      </c>
      <c r="B173" s="30" t="s">
        <v>2225</v>
      </c>
      <c r="C173" s="29">
        <v>0</v>
      </c>
    </row>
    <row r="174" s="23" customFormat="1" ht="17.25" customHeight="1" spans="1:3">
      <c r="A174" s="167">
        <v>2147099</v>
      </c>
      <c r="B174" s="30" t="s">
        <v>2226</v>
      </c>
      <c r="C174" s="29">
        <v>0</v>
      </c>
    </row>
    <row r="175" s="23" customFormat="1" ht="17.25" customHeight="1" spans="1:3">
      <c r="A175" s="167">
        <v>21471</v>
      </c>
      <c r="B175" s="28" t="s">
        <v>2227</v>
      </c>
      <c r="C175" s="29">
        <f>SUM(C176:C177)</f>
        <v>0</v>
      </c>
    </row>
    <row r="176" s="23" customFormat="1" ht="17.25" customHeight="1" spans="1:3">
      <c r="A176" s="167">
        <v>2147101</v>
      </c>
      <c r="B176" s="30" t="s">
        <v>2225</v>
      </c>
      <c r="C176" s="29">
        <v>0</v>
      </c>
    </row>
    <row r="177" s="23" customFormat="1" ht="17.25" customHeight="1" spans="1:3">
      <c r="A177" s="167">
        <v>2147199</v>
      </c>
      <c r="B177" s="30" t="s">
        <v>2228</v>
      </c>
      <c r="C177" s="29">
        <v>0</v>
      </c>
    </row>
    <row r="178" s="23" customFormat="1" ht="17.25" customHeight="1" spans="1:3">
      <c r="A178" s="167">
        <v>21472</v>
      </c>
      <c r="B178" s="28" t="s">
        <v>2229</v>
      </c>
      <c r="C178" s="29">
        <v>0</v>
      </c>
    </row>
    <row r="179" s="23" customFormat="1" ht="17.25" customHeight="1" spans="1:3">
      <c r="A179" s="167">
        <v>21473</v>
      </c>
      <c r="B179" s="28" t="s">
        <v>2230</v>
      </c>
      <c r="C179" s="29">
        <f>SUM(C180:C182)</f>
        <v>0</v>
      </c>
    </row>
    <row r="180" s="23" customFormat="1" ht="17.25" customHeight="1" spans="1:3">
      <c r="A180" s="167">
        <v>2147301</v>
      </c>
      <c r="B180" s="30" t="s">
        <v>2231</v>
      </c>
      <c r="C180" s="29">
        <v>0</v>
      </c>
    </row>
    <row r="181" s="23" customFormat="1" ht="17.25" customHeight="1" spans="1:3">
      <c r="A181" s="167">
        <v>2147303</v>
      </c>
      <c r="B181" s="30" t="s">
        <v>2232</v>
      </c>
      <c r="C181" s="29">
        <v>0</v>
      </c>
    </row>
    <row r="182" s="23" customFormat="1" ht="17.25" customHeight="1" spans="1:3">
      <c r="A182" s="167">
        <v>2147399</v>
      </c>
      <c r="B182" s="30" t="s">
        <v>2233</v>
      </c>
      <c r="C182" s="29">
        <v>0</v>
      </c>
    </row>
    <row r="183" s="23" customFormat="1" ht="17.25" customHeight="1" spans="1:3">
      <c r="A183" s="167">
        <v>215</v>
      </c>
      <c r="B183" s="28" t="s">
        <v>1475</v>
      </c>
      <c r="C183" s="29">
        <f>C184</f>
        <v>0</v>
      </c>
    </row>
    <row r="184" s="23" customFormat="1" ht="17.25" customHeight="1" spans="1:3">
      <c r="A184" s="167">
        <v>21562</v>
      </c>
      <c r="B184" s="28" t="s">
        <v>2234</v>
      </c>
      <c r="C184" s="29">
        <f>SUM(C185:C187)</f>
        <v>0</v>
      </c>
    </row>
    <row r="185" s="23" customFormat="1" ht="17.25" customHeight="1" spans="1:3">
      <c r="A185" s="167">
        <v>2156201</v>
      </c>
      <c r="B185" s="30" t="s">
        <v>2235</v>
      </c>
      <c r="C185" s="29">
        <v>0</v>
      </c>
    </row>
    <row r="186" s="23" customFormat="1" ht="17.25" customHeight="1" spans="1:3">
      <c r="A186" s="167">
        <v>2156202</v>
      </c>
      <c r="B186" s="30" t="s">
        <v>2236</v>
      </c>
      <c r="C186" s="29">
        <v>0</v>
      </c>
    </row>
    <row r="187" s="23" customFormat="1" ht="17.25" customHeight="1" spans="1:3">
      <c r="A187" s="167">
        <v>2156299</v>
      </c>
      <c r="B187" s="30" t="s">
        <v>2237</v>
      </c>
      <c r="C187" s="29">
        <v>0</v>
      </c>
    </row>
    <row r="188" s="23" customFormat="1" ht="17.25" customHeight="1" spans="1:3">
      <c r="A188" s="167">
        <v>217</v>
      </c>
      <c r="B188" s="28" t="s">
        <v>1533</v>
      </c>
      <c r="C188" s="29">
        <f>C189</f>
        <v>0</v>
      </c>
    </row>
    <row r="189" s="23" customFormat="1" ht="17.25" customHeight="1" spans="1:3">
      <c r="A189" s="167">
        <v>21704</v>
      </c>
      <c r="B189" s="28" t="s">
        <v>1553</v>
      </c>
      <c r="C189" s="29">
        <f>SUM(C190:C191)</f>
        <v>0</v>
      </c>
    </row>
    <row r="190" s="23" customFormat="1" ht="17.25" customHeight="1" spans="1:3">
      <c r="A190" s="167">
        <v>2170402</v>
      </c>
      <c r="B190" s="30" t="s">
        <v>2238</v>
      </c>
      <c r="C190" s="29">
        <v>0</v>
      </c>
    </row>
    <row r="191" s="23" customFormat="1" ht="17.25" customHeight="1" spans="1:3">
      <c r="A191" s="167">
        <v>2170403</v>
      </c>
      <c r="B191" s="30" t="s">
        <v>2239</v>
      </c>
      <c r="C191" s="29">
        <v>0</v>
      </c>
    </row>
    <row r="192" s="23" customFormat="1" ht="17.25" customHeight="1" spans="1:3">
      <c r="A192" s="167">
        <v>229</v>
      </c>
      <c r="B192" s="28" t="s">
        <v>1778</v>
      </c>
      <c r="C192" s="29">
        <f>SUM(C193,C197,C206:C207)</f>
        <v>53829</v>
      </c>
    </row>
    <row r="193" s="23" customFormat="1" ht="17.25" customHeight="1" spans="1:3">
      <c r="A193" s="167">
        <v>22904</v>
      </c>
      <c r="B193" s="28" t="s">
        <v>2240</v>
      </c>
      <c r="C193" s="29">
        <f>SUM(C194:C196)</f>
        <v>53610</v>
      </c>
    </row>
    <row r="194" s="23" customFormat="1" ht="17.25" customHeight="1" spans="1:3">
      <c r="A194" s="167">
        <v>2290401</v>
      </c>
      <c r="B194" s="30" t="s">
        <v>2241</v>
      </c>
      <c r="C194" s="29">
        <v>10</v>
      </c>
    </row>
    <row r="195" s="23" customFormat="1" ht="17.25" customHeight="1" spans="1:3">
      <c r="A195" s="167">
        <v>2290402</v>
      </c>
      <c r="B195" s="30" t="s">
        <v>2242</v>
      </c>
      <c r="C195" s="29">
        <v>53600</v>
      </c>
    </row>
    <row r="196" s="23" customFormat="1" ht="17.25" customHeight="1" spans="1:3">
      <c r="A196" s="167">
        <v>2290403</v>
      </c>
      <c r="B196" s="30" t="s">
        <v>2243</v>
      </c>
      <c r="C196" s="29">
        <v>0</v>
      </c>
    </row>
    <row r="197" s="23" customFormat="1" ht="17.25" customHeight="1" spans="1:3">
      <c r="A197" s="167">
        <v>22908</v>
      </c>
      <c r="B197" s="28" t="s">
        <v>2244</v>
      </c>
      <c r="C197" s="29">
        <f>SUM(C198:C205)</f>
        <v>0</v>
      </c>
    </row>
    <row r="198" s="23" customFormat="1" ht="17.25" customHeight="1" spans="1:3">
      <c r="A198" s="167">
        <v>2290802</v>
      </c>
      <c r="B198" s="30" t="s">
        <v>2245</v>
      </c>
      <c r="C198" s="29">
        <v>0</v>
      </c>
    </row>
    <row r="199" s="23" customFormat="1" ht="17.25" customHeight="1" spans="1:3">
      <c r="A199" s="167">
        <v>2290803</v>
      </c>
      <c r="B199" s="30" t="s">
        <v>2246</v>
      </c>
      <c r="C199" s="29">
        <v>0</v>
      </c>
    </row>
    <row r="200" s="23" customFormat="1" ht="17.25" customHeight="1" spans="1:3">
      <c r="A200" s="167">
        <v>2290804</v>
      </c>
      <c r="B200" s="30" t="s">
        <v>2247</v>
      </c>
      <c r="C200" s="29">
        <v>0</v>
      </c>
    </row>
    <row r="201" s="23" customFormat="1" ht="17.25" customHeight="1" spans="1:3">
      <c r="A201" s="167">
        <v>2290805</v>
      </c>
      <c r="B201" s="30" t="s">
        <v>2248</v>
      </c>
      <c r="C201" s="29">
        <v>0</v>
      </c>
    </row>
    <row r="202" s="23" customFormat="1" ht="17.25" customHeight="1" spans="1:3">
      <c r="A202" s="167">
        <v>2290806</v>
      </c>
      <c r="B202" s="30" t="s">
        <v>2249</v>
      </c>
      <c r="C202" s="29">
        <v>0</v>
      </c>
    </row>
    <row r="203" s="23" customFormat="1" ht="17.25" customHeight="1" spans="1:3">
      <c r="A203" s="167">
        <v>2290807</v>
      </c>
      <c r="B203" s="30" t="s">
        <v>2250</v>
      </c>
      <c r="C203" s="29">
        <v>0</v>
      </c>
    </row>
    <row r="204" s="23" customFormat="1" ht="17.25" customHeight="1" spans="1:3">
      <c r="A204" s="167">
        <v>2290808</v>
      </c>
      <c r="B204" s="30" t="s">
        <v>2251</v>
      </c>
      <c r="C204" s="29">
        <v>0</v>
      </c>
    </row>
    <row r="205" s="23" customFormat="1" ht="17.25" customHeight="1" spans="1:3">
      <c r="A205" s="167">
        <v>2290899</v>
      </c>
      <c r="B205" s="30" t="s">
        <v>2252</v>
      </c>
      <c r="C205" s="29">
        <v>0</v>
      </c>
    </row>
    <row r="206" s="23" customFormat="1" customHeight="1" spans="1:3">
      <c r="A206" s="167">
        <v>22909</v>
      </c>
      <c r="B206" s="28" t="s">
        <v>2253</v>
      </c>
      <c r="C206" s="29">
        <v>0</v>
      </c>
    </row>
    <row r="207" s="23" customFormat="1" ht="17.25" customHeight="1" spans="1:3">
      <c r="A207" s="167">
        <v>22960</v>
      </c>
      <c r="B207" s="28" t="s">
        <v>2254</v>
      </c>
      <c r="C207" s="29">
        <f>SUM(C208:C218)</f>
        <v>219</v>
      </c>
    </row>
    <row r="208" s="23" customFormat="1" ht="17.25" customHeight="1" spans="1:3">
      <c r="A208" s="167">
        <v>2296001</v>
      </c>
      <c r="B208" s="30" t="s">
        <v>2255</v>
      </c>
      <c r="C208" s="29">
        <v>0</v>
      </c>
    </row>
    <row r="209" s="23" customFormat="1" ht="17.25" customHeight="1" spans="1:3">
      <c r="A209" s="167">
        <v>2296002</v>
      </c>
      <c r="B209" s="30" t="s">
        <v>2256</v>
      </c>
      <c r="C209" s="29">
        <v>160</v>
      </c>
    </row>
    <row r="210" s="23" customFormat="1" ht="17.25" customHeight="1" spans="1:3">
      <c r="A210" s="167">
        <v>2296003</v>
      </c>
      <c r="B210" s="30" t="s">
        <v>2257</v>
      </c>
      <c r="C210" s="29">
        <v>2</v>
      </c>
    </row>
    <row r="211" s="23" customFormat="1" ht="17.25" customHeight="1" spans="1:3">
      <c r="A211" s="167">
        <v>2296004</v>
      </c>
      <c r="B211" s="30" t="s">
        <v>2258</v>
      </c>
      <c r="C211" s="29">
        <v>0</v>
      </c>
    </row>
    <row r="212" s="23" customFormat="1" ht="17.25" customHeight="1" spans="1:3">
      <c r="A212" s="167">
        <v>2296005</v>
      </c>
      <c r="B212" s="30" t="s">
        <v>2259</v>
      </c>
      <c r="C212" s="29">
        <v>0</v>
      </c>
    </row>
    <row r="213" s="23" customFormat="1" ht="17.25" customHeight="1" spans="1:3">
      <c r="A213" s="167">
        <v>2296006</v>
      </c>
      <c r="B213" s="30" t="s">
        <v>2260</v>
      </c>
      <c r="C213" s="29">
        <v>0</v>
      </c>
    </row>
    <row r="214" s="23" customFormat="1" ht="17.25" customHeight="1" spans="1:3">
      <c r="A214" s="167">
        <v>2296010</v>
      </c>
      <c r="B214" s="30" t="s">
        <v>2261</v>
      </c>
      <c r="C214" s="29">
        <v>0</v>
      </c>
    </row>
    <row r="215" s="23" customFormat="1" ht="17.25" customHeight="1" spans="1:3">
      <c r="A215" s="167">
        <v>2296011</v>
      </c>
      <c r="B215" s="30" t="s">
        <v>2262</v>
      </c>
      <c r="C215" s="29">
        <v>0</v>
      </c>
    </row>
    <row r="216" s="23" customFormat="1" ht="17.25" customHeight="1" spans="1:3">
      <c r="A216" s="167">
        <v>2296012</v>
      </c>
      <c r="B216" s="30" t="s">
        <v>2263</v>
      </c>
      <c r="C216" s="29">
        <v>0</v>
      </c>
    </row>
    <row r="217" s="23" customFormat="1" ht="17.25" customHeight="1" spans="1:3">
      <c r="A217" s="167">
        <v>2296013</v>
      </c>
      <c r="B217" s="30" t="s">
        <v>2264</v>
      </c>
      <c r="C217" s="29">
        <v>57</v>
      </c>
    </row>
    <row r="218" s="23" customFormat="1" ht="17.25" customHeight="1" spans="1:3">
      <c r="A218" s="167">
        <v>2296099</v>
      </c>
      <c r="B218" s="30" t="s">
        <v>2265</v>
      </c>
      <c r="C218" s="29">
        <v>0</v>
      </c>
    </row>
    <row r="219" s="23" customFormat="1" ht="17.25" customHeight="1" spans="1:3">
      <c r="A219" s="167">
        <v>232</v>
      </c>
      <c r="B219" s="28" t="s">
        <v>1709</v>
      </c>
      <c r="C219" s="29">
        <f>C220</f>
        <v>2656</v>
      </c>
    </row>
    <row r="220" s="23" customFormat="1" ht="17.25" customHeight="1" spans="1:3">
      <c r="A220" s="167">
        <v>23204</v>
      </c>
      <c r="B220" s="28" t="s">
        <v>2266</v>
      </c>
      <c r="C220" s="29">
        <f>SUM(C221:C236)</f>
        <v>2656</v>
      </c>
    </row>
    <row r="221" s="23" customFormat="1" ht="17.25" customHeight="1" spans="1:3">
      <c r="A221" s="167">
        <v>2320401</v>
      </c>
      <c r="B221" s="30" t="s">
        <v>2267</v>
      </c>
      <c r="C221" s="29">
        <v>0</v>
      </c>
    </row>
    <row r="222" s="23" customFormat="1" ht="17.25" customHeight="1" spans="1:3">
      <c r="A222" s="167">
        <v>2320402</v>
      </c>
      <c r="B222" s="30" t="s">
        <v>2268</v>
      </c>
      <c r="C222" s="29">
        <v>0</v>
      </c>
    </row>
    <row r="223" s="23" customFormat="1" ht="17.25" customHeight="1" spans="1:3">
      <c r="A223" s="167">
        <v>2320405</v>
      </c>
      <c r="B223" s="30" t="s">
        <v>2269</v>
      </c>
      <c r="C223" s="29">
        <v>0</v>
      </c>
    </row>
    <row r="224" s="23" customFormat="1" ht="17.25" customHeight="1" spans="1:3">
      <c r="A224" s="167">
        <v>2320411</v>
      </c>
      <c r="B224" s="30" t="s">
        <v>2270</v>
      </c>
      <c r="C224" s="29">
        <v>0</v>
      </c>
    </row>
    <row r="225" s="23" customFormat="1" ht="17.25" customHeight="1" spans="1:3">
      <c r="A225" s="167">
        <v>2320413</v>
      </c>
      <c r="B225" s="30" t="s">
        <v>2271</v>
      </c>
      <c r="C225" s="29">
        <v>0</v>
      </c>
    </row>
    <row r="226" s="23" customFormat="1" ht="17.25" customHeight="1" spans="1:3">
      <c r="A226" s="167">
        <v>2320414</v>
      </c>
      <c r="B226" s="30" t="s">
        <v>2272</v>
      </c>
      <c r="C226" s="29">
        <v>0</v>
      </c>
    </row>
    <row r="227" s="23" customFormat="1" ht="17.25" customHeight="1" spans="1:3">
      <c r="A227" s="167">
        <v>2320416</v>
      </c>
      <c r="B227" s="30" t="s">
        <v>2273</v>
      </c>
      <c r="C227" s="29">
        <v>0</v>
      </c>
    </row>
    <row r="228" s="23" customFormat="1" ht="17.25" customHeight="1" spans="1:3">
      <c r="A228" s="167">
        <v>2320417</v>
      </c>
      <c r="B228" s="30" t="s">
        <v>2274</v>
      </c>
      <c r="C228" s="29">
        <v>0</v>
      </c>
    </row>
    <row r="229" s="23" customFormat="1" ht="17.25" customHeight="1" spans="1:3">
      <c r="A229" s="167">
        <v>2320418</v>
      </c>
      <c r="B229" s="30" t="s">
        <v>2275</v>
      </c>
      <c r="C229" s="29">
        <v>0</v>
      </c>
    </row>
    <row r="230" s="23" customFormat="1" ht="17.25" customHeight="1" spans="1:3">
      <c r="A230" s="167">
        <v>2320419</v>
      </c>
      <c r="B230" s="30" t="s">
        <v>2276</v>
      </c>
      <c r="C230" s="29">
        <v>0</v>
      </c>
    </row>
    <row r="231" s="23" customFormat="1" ht="17.25" customHeight="1" spans="1:3">
      <c r="A231" s="167">
        <v>2320420</v>
      </c>
      <c r="B231" s="30" t="s">
        <v>2277</v>
      </c>
      <c r="C231" s="29">
        <v>0</v>
      </c>
    </row>
    <row r="232" s="23" customFormat="1" ht="17.25" customHeight="1" spans="1:3">
      <c r="A232" s="167">
        <v>2320431</v>
      </c>
      <c r="B232" s="30" t="s">
        <v>2278</v>
      </c>
      <c r="C232" s="29">
        <v>99</v>
      </c>
    </row>
    <row r="233" s="23" customFormat="1" ht="17.25" customHeight="1" spans="1:3">
      <c r="A233" s="167">
        <v>2320432</v>
      </c>
      <c r="B233" s="30" t="s">
        <v>2279</v>
      </c>
      <c r="C233" s="29">
        <v>0</v>
      </c>
    </row>
    <row r="234" s="23" customFormat="1" ht="17.25" customHeight="1" spans="1:3">
      <c r="A234" s="167">
        <v>2320433</v>
      </c>
      <c r="B234" s="30" t="s">
        <v>2280</v>
      </c>
      <c r="C234" s="29">
        <v>468</v>
      </c>
    </row>
    <row r="235" s="23" customFormat="1" ht="17.25" customHeight="1" spans="1:3">
      <c r="A235" s="167">
        <v>2320498</v>
      </c>
      <c r="B235" s="30" t="s">
        <v>2281</v>
      </c>
      <c r="C235" s="29">
        <v>0</v>
      </c>
    </row>
    <row r="236" s="23" customFormat="1" ht="17.25" customHeight="1" spans="1:3">
      <c r="A236" s="167">
        <v>2320499</v>
      </c>
      <c r="B236" s="30" t="s">
        <v>2282</v>
      </c>
      <c r="C236" s="29">
        <v>2089</v>
      </c>
    </row>
    <row r="237" s="23" customFormat="1" ht="17.25" customHeight="1" spans="1:3">
      <c r="A237" s="167">
        <v>233</v>
      </c>
      <c r="B237" s="28" t="s">
        <v>1717</v>
      </c>
      <c r="C237" s="29">
        <f>C238</f>
        <v>0</v>
      </c>
    </row>
    <row r="238" s="23" customFormat="1" ht="17.25" customHeight="1" spans="1:3">
      <c r="A238" s="167">
        <v>23304</v>
      </c>
      <c r="B238" s="28" t="s">
        <v>2283</v>
      </c>
      <c r="C238" s="29">
        <f>SUM(C239:C254)</f>
        <v>0</v>
      </c>
    </row>
    <row r="239" s="23" customFormat="1" ht="17.25" customHeight="1" spans="1:3">
      <c r="A239" s="167">
        <v>2330401</v>
      </c>
      <c r="B239" s="30" t="s">
        <v>2284</v>
      </c>
      <c r="C239" s="29">
        <v>0</v>
      </c>
    </row>
    <row r="240" s="23" customFormat="1" ht="17.25" customHeight="1" spans="1:3">
      <c r="A240" s="167">
        <v>2330402</v>
      </c>
      <c r="B240" s="30" t="s">
        <v>2285</v>
      </c>
      <c r="C240" s="29">
        <v>0</v>
      </c>
    </row>
    <row r="241" s="23" customFormat="1" ht="17.25" customHeight="1" spans="1:3">
      <c r="A241" s="167">
        <v>2330405</v>
      </c>
      <c r="B241" s="30" t="s">
        <v>2286</v>
      </c>
      <c r="C241" s="29">
        <v>0</v>
      </c>
    </row>
    <row r="242" s="23" customFormat="1" ht="17.25" customHeight="1" spans="1:3">
      <c r="A242" s="167">
        <v>2330411</v>
      </c>
      <c r="B242" s="30" t="s">
        <v>2287</v>
      </c>
      <c r="C242" s="29">
        <v>0</v>
      </c>
    </row>
    <row r="243" s="23" customFormat="1" ht="17.25" customHeight="1" spans="1:3">
      <c r="A243" s="167">
        <v>2330413</v>
      </c>
      <c r="B243" s="30" t="s">
        <v>2288</v>
      </c>
      <c r="C243" s="29">
        <v>0</v>
      </c>
    </row>
    <row r="244" s="23" customFormat="1" ht="17.25" customHeight="1" spans="1:3">
      <c r="A244" s="167">
        <v>2330414</v>
      </c>
      <c r="B244" s="30" t="s">
        <v>2289</v>
      </c>
      <c r="C244" s="29">
        <v>0</v>
      </c>
    </row>
    <row r="245" s="23" customFormat="1" ht="17.25" customHeight="1" spans="1:3">
      <c r="A245" s="167">
        <v>2330416</v>
      </c>
      <c r="B245" s="30" t="s">
        <v>2290</v>
      </c>
      <c r="C245" s="29">
        <v>0</v>
      </c>
    </row>
    <row r="246" s="23" customFormat="1" ht="17.25" customHeight="1" spans="1:3">
      <c r="A246" s="167">
        <v>2330417</v>
      </c>
      <c r="B246" s="30" t="s">
        <v>2291</v>
      </c>
      <c r="C246" s="29">
        <v>0</v>
      </c>
    </row>
    <row r="247" s="23" customFormat="1" ht="17.25" customHeight="1" spans="1:3">
      <c r="A247" s="167">
        <v>2330418</v>
      </c>
      <c r="B247" s="30" t="s">
        <v>2292</v>
      </c>
      <c r="C247" s="29">
        <v>0</v>
      </c>
    </row>
    <row r="248" s="23" customFormat="1" ht="17.25" customHeight="1" spans="1:3">
      <c r="A248" s="167">
        <v>2330419</v>
      </c>
      <c r="B248" s="30" t="s">
        <v>2293</v>
      </c>
      <c r="C248" s="29">
        <v>0</v>
      </c>
    </row>
    <row r="249" s="23" customFormat="1" ht="17.25" customHeight="1" spans="1:3">
      <c r="A249" s="167">
        <v>2330420</v>
      </c>
      <c r="B249" s="30" t="s">
        <v>2294</v>
      </c>
      <c r="C249" s="29">
        <v>0</v>
      </c>
    </row>
    <row r="250" s="23" customFormat="1" ht="17.25" customHeight="1" spans="1:3">
      <c r="A250" s="167">
        <v>2330431</v>
      </c>
      <c r="B250" s="30" t="s">
        <v>2295</v>
      </c>
      <c r="C250" s="29">
        <v>0</v>
      </c>
    </row>
    <row r="251" s="23" customFormat="1" ht="17.25" customHeight="1" spans="1:3">
      <c r="A251" s="167">
        <v>2330432</v>
      </c>
      <c r="B251" s="30" t="s">
        <v>2296</v>
      </c>
      <c r="C251" s="29">
        <v>0</v>
      </c>
    </row>
    <row r="252" s="23" customFormat="1" ht="17.25" customHeight="1" spans="1:3">
      <c r="A252" s="167">
        <v>2330433</v>
      </c>
      <c r="B252" s="30" t="s">
        <v>2297</v>
      </c>
      <c r="C252" s="29">
        <v>0</v>
      </c>
    </row>
    <row r="253" s="23" customFormat="1" ht="17.25" customHeight="1" spans="1:3">
      <c r="A253" s="167">
        <v>2330498</v>
      </c>
      <c r="B253" s="30" t="s">
        <v>2298</v>
      </c>
      <c r="C253" s="29">
        <v>0</v>
      </c>
    </row>
    <row r="254" s="23" customFormat="1" ht="17.25" customHeight="1" spans="1:3">
      <c r="A254" s="167">
        <v>2330499</v>
      </c>
      <c r="B254" s="30" t="s">
        <v>2299</v>
      </c>
      <c r="C254" s="29">
        <v>0</v>
      </c>
    </row>
    <row r="255" s="23" customFormat="1" ht="17.25" customHeight="1" spans="1:3">
      <c r="A255" s="167">
        <v>234</v>
      </c>
      <c r="B255" s="173" t="s">
        <v>2300</v>
      </c>
      <c r="C255" s="29">
        <f>SUM(C256,C269)</f>
        <v>2</v>
      </c>
    </row>
    <row r="256" s="23" customFormat="1" ht="17.25" customHeight="1" spans="1:3">
      <c r="A256" s="167">
        <v>23401</v>
      </c>
      <c r="B256" s="173" t="s">
        <v>1743</v>
      </c>
      <c r="C256" s="29">
        <f>SUM(C257:C268)</f>
        <v>0</v>
      </c>
    </row>
    <row r="257" s="23" customFormat="1" ht="17.25" customHeight="1" spans="1:3">
      <c r="A257" s="167">
        <v>2340101</v>
      </c>
      <c r="B257" s="167" t="s">
        <v>2301</v>
      </c>
      <c r="C257" s="29">
        <v>0</v>
      </c>
    </row>
    <row r="258" s="23" customFormat="1" ht="17.25" customHeight="1" spans="1:3">
      <c r="A258" s="167">
        <v>2340102</v>
      </c>
      <c r="B258" s="167" t="s">
        <v>2302</v>
      </c>
      <c r="C258" s="29">
        <v>0</v>
      </c>
    </row>
    <row r="259" s="23" customFormat="1" ht="17.25" customHeight="1" spans="1:3">
      <c r="A259" s="167">
        <v>2340103</v>
      </c>
      <c r="B259" s="167" t="s">
        <v>2303</v>
      </c>
      <c r="C259" s="29">
        <v>0</v>
      </c>
    </row>
    <row r="260" s="23" customFormat="1" ht="17.25" customHeight="1" spans="1:3">
      <c r="A260" s="167">
        <v>2340104</v>
      </c>
      <c r="B260" s="167" t="s">
        <v>2304</v>
      </c>
      <c r="C260" s="29">
        <v>0</v>
      </c>
    </row>
    <row r="261" s="23" customFormat="1" ht="17.25" customHeight="1" spans="1:3">
      <c r="A261" s="167">
        <v>2340105</v>
      </c>
      <c r="B261" s="167" t="s">
        <v>2305</v>
      </c>
      <c r="C261" s="29">
        <v>0</v>
      </c>
    </row>
    <row r="262" s="23" customFormat="1" ht="17.25" customHeight="1" spans="1:3">
      <c r="A262" s="167">
        <v>2340106</v>
      </c>
      <c r="B262" s="167" t="s">
        <v>2306</v>
      </c>
      <c r="C262" s="29">
        <v>0</v>
      </c>
    </row>
    <row r="263" s="23" customFormat="1" ht="17.25" customHeight="1" spans="1:3">
      <c r="A263" s="167">
        <v>2340107</v>
      </c>
      <c r="B263" s="167" t="s">
        <v>2307</v>
      </c>
      <c r="C263" s="29">
        <v>0</v>
      </c>
    </row>
    <row r="264" s="23" customFormat="1" ht="17.25" customHeight="1" spans="1:3">
      <c r="A264" s="167">
        <v>2340108</v>
      </c>
      <c r="B264" s="167" t="s">
        <v>2308</v>
      </c>
      <c r="C264" s="29">
        <v>0</v>
      </c>
    </row>
    <row r="265" s="23" customFormat="1" ht="17.25" customHeight="1" spans="1:3">
      <c r="A265" s="167">
        <v>2340109</v>
      </c>
      <c r="B265" s="167" t="s">
        <v>2309</v>
      </c>
      <c r="C265" s="29">
        <v>0</v>
      </c>
    </row>
    <row r="266" s="23" customFormat="1" ht="17.25" customHeight="1" spans="1:3">
      <c r="A266" s="167">
        <v>2340110</v>
      </c>
      <c r="B266" s="167" t="s">
        <v>2310</v>
      </c>
      <c r="C266" s="29">
        <v>0</v>
      </c>
    </row>
    <row r="267" s="23" customFormat="1" ht="17.25" customHeight="1" spans="1:3">
      <c r="A267" s="167">
        <v>2340111</v>
      </c>
      <c r="B267" s="167" t="s">
        <v>2311</v>
      </c>
      <c r="C267" s="29">
        <v>0</v>
      </c>
    </row>
    <row r="268" s="23" customFormat="1" ht="17.25" customHeight="1" spans="1:3">
      <c r="A268" s="167">
        <v>2340199</v>
      </c>
      <c r="B268" s="167" t="s">
        <v>2312</v>
      </c>
      <c r="C268" s="29">
        <v>0</v>
      </c>
    </row>
    <row r="269" s="23" customFormat="1" ht="17.25" customHeight="1" spans="1:3">
      <c r="A269" s="167">
        <v>23402</v>
      </c>
      <c r="B269" s="173" t="s">
        <v>2313</v>
      </c>
      <c r="C269" s="29">
        <f>SUM(C270:C275)</f>
        <v>2</v>
      </c>
    </row>
    <row r="270" s="23" customFormat="1" ht="17.25" customHeight="1" spans="1:3">
      <c r="A270" s="167">
        <v>2340201</v>
      </c>
      <c r="B270" s="167" t="s">
        <v>1512</v>
      </c>
      <c r="C270" s="29">
        <v>0</v>
      </c>
    </row>
    <row r="271" s="23" customFormat="1" ht="17.25" customHeight="1" spans="1:3">
      <c r="A271" s="167">
        <v>2340202</v>
      </c>
      <c r="B271" s="167" t="s">
        <v>1557</v>
      </c>
      <c r="C271" s="29">
        <v>0</v>
      </c>
    </row>
    <row r="272" s="23" customFormat="1" ht="17.25" customHeight="1" spans="1:3">
      <c r="A272" s="167">
        <v>2340203</v>
      </c>
      <c r="B272" s="167" t="s">
        <v>1415</v>
      </c>
      <c r="C272" s="29">
        <v>0</v>
      </c>
    </row>
    <row r="273" s="23" customFormat="1" ht="17.25" customHeight="1" spans="1:3">
      <c r="A273" s="167">
        <v>2340204</v>
      </c>
      <c r="B273" s="167" t="s">
        <v>2314</v>
      </c>
      <c r="C273" s="29">
        <v>0</v>
      </c>
    </row>
    <row r="274" s="23" customFormat="1" ht="17.25" customHeight="1" spans="1:3">
      <c r="A274" s="167">
        <v>2340205</v>
      </c>
      <c r="B274" s="167" t="s">
        <v>2315</v>
      </c>
      <c r="C274" s="29">
        <v>0</v>
      </c>
    </row>
    <row r="275" s="23" customFormat="1" ht="17.25" customHeight="1" spans="1:3">
      <c r="A275" s="167">
        <v>2340299</v>
      </c>
      <c r="B275" s="167" t="s">
        <v>2316</v>
      </c>
      <c r="C275" s="29">
        <v>2</v>
      </c>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workbookViewId="0">
      <selection activeCell="F24" sqref="F24"/>
    </sheetView>
  </sheetViews>
  <sheetFormatPr defaultColWidth="12.1833333333333" defaultRowHeight="15.55" customHeight="1" outlineLevelCol="2"/>
  <cols>
    <col min="1" max="1" width="9.44166666666667" style="23" customWidth="1"/>
    <col min="2" max="2" width="59" style="23" customWidth="1"/>
    <col min="3" max="3" width="22.4833333333333" style="23" customWidth="1"/>
    <col min="4" max="256" width="12.1833333333333" style="23" customWidth="1"/>
    <col min="257" max="16384" width="12.1833333333333" style="23"/>
  </cols>
  <sheetData>
    <row r="1" s="23" customFormat="1" ht="43" customHeight="1" spans="1:3">
      <c r="A1" s="24" t="s">
        <v>2317</v>
      </c>
      <c r="B1" s="24"/>
      <c r="C1" s="24"/>
    </row>
    <row r="2" s="23" customFormat="1" ht="17" customHeight="1" spans="1:3">
      <c r="A2" s="171"/>
      <c r="B2" s="171"/>
      <c r="C2" s="172" t="s">
        <v>32</v>
      </c>
    </row>
    <row r="3" s="23" customFormat="1" ht="17" customHeight="1" spans="1:3">
      <c r="A3" s="26" t="s">
        <v>33</v>
      </c>
      <c r="B3" s="26" t="s">
        <v>34</v>
      </c>
      <c r="C3" s="26" t="s">
        <v>35</v>
      </c>
    </row>
    <row r="4" s="23" customFormat="1" ht="17" customHeight="1" spans="1:3">
      <c r="A4" s="173"/>
      <c r="B4" s="26" t="s">
        <v>2082</v>
      </c>
      <c r="C4" s="29">
        <f>SUM(C5,C13,C29,C41,C52,C107,C131,C183,C188,C192,C219,C237,C255)</f>
        <v>89360</v>
      </c>
    </row>
    <row r="5" s="23" customFormat="1" ht="17" customHeight="1" spans="1:3">
      <c r="A5" s="167">
        <v>206</v>
      </c>
      <c r="B5" s="28" t="s">
        <v>974</v>
      </c>
      <c r="C5" s="29">
        <f>C6</f>
        <v>0</v>
      </c>
    </row>
    <row r="6" s="23" customFormat="1" ht="17" customHeight="1" spans="1:3">
      <c r="A6" s="167">
        <v>20610</v>
      </c>
      <c r="B6" s="28" t="s">
        <v>2083</v>
      </c>
      <c r="C6" s="29">
        <f>SUM(C7:C12)</f>
        <v>0</v>
      </c>
    </row>
    <row r="7" s="23" customFormat="1" ht="17" customHeight="1" spans="1:3">
      <c r="A7" s="167">
        <v>2061001</v>
      </c>
      <c r="B7" s="30" t="s">
        <v>2084</v>
      </c>
      <c r="C7" s="29">
        <v>0</v>
      </c>
    </row>
    <row r="8" s="23" customFormat="1" ht="17" customHeight="1" spans="1:3">
      <c r="A8" s="167">
        <v>2061002</v>
      </c>
      <c r="B8" s="30" t="s">
        <v>2085</v>
      </c>
      <c r="C8" s="29">
        <v>0</v>
      </c>
    </row>
    <row r="9" s="23" customFormat="1" ht="17" customHeight="1" spans="1:3">
      <c r="A9" s="167">
        <v>2061003</v>
      </c>
      <c r="B9" s="30" t="s">
        <v>2086</v>
      </c>
      <c r="C9" s="29">
        <v>0</v>
      </c>
    </row>
    <row r="10" s="23" customFormat="1" ht="17" customHeight="1" spans="1:3">
      <c r="A10" s="167">
        <v>2061004</v>
      </c>
      <c r="B10" s="30" t="s">
        <v>2087</v>
      </c>
      <c r="C10" s="29">
        <v>0</v>
      </c>
    </row>
    <row r="11" s="23" customFormat="1" ht="17.25" customHeight="1" spans="1:3">
      <c r="A11" s="167">
        <v>2061005</v>
      </c>
      <c r="B11" s="30" t="s">
        <v>2088</v>
      </c>
      <c r="C11" s="29">
        <v>0</v>
      </c>
    </row>
    <row r="12" s="23" customFormat="1" ht="17.25" customHeight="1" spans="1:3">
      <c r="A12" s="167">
        <v>2061099</v>
      </c>
      <c r="B12" s="30" t="s">
        <v>2089</v>
      </c>
      <c r="C12" s="29">
        <v>0</v>
      </c>
    </row>
    <row r="13" s="23" customFormat="1" ht="17.25" customHeight="1" spans="1:3">
      <c r="A13" s="167">
        <v>207</v>
      </c>
      <c r="B13" s="28" t="s">
        <v>1023</v>
      </c>
      <c r="C13" s="29">
        <f>SUM(C14,C20,C26)</f>
        <v>30</v>
      </c>
    </row>
    <row r="14" s="23" customFormat="1" ht="17.25" customHeight="1" spans="1:3">
      <c r="A14" s="167">
        <v>20707</v>
      </c>
      <c r="B14" s="28" t="s">
        <v>2090</v>
      </c>
      <c r="C14" s="29">
        <f>SUM(C15:C19)</f>
        <v>30</v>
      </c>
    </row>
    <row r="15" s="23" customFormat="1" ht="17.25" customHeight="1" spans="1:3">
      <c r="A15" s="167">
        <v>2070701</v>
      </c>
      <c r="B15" s="30" t="s">
        <v>2091</v>
      </c>
      <c r="C15" s="29">
        <v>0</v>
      </c>
    </row>
    <row r="16" s="23" customFormat="1" ht="17.25" customHeight="1" spans="1:3">
      <c r="A16" s="167">
        <v>2070702</v>
      </c>
      <c r="B16" s="30" t="s">
        <v>2092</v>
      </c>
      <c r="C16" s="29">
        <v>0</v>
      </c>
    </row>
    <row r="17" s="23" customFormat="1" ht="17.25" customHeight="1" spans="1:3">
      <c r="A17" s="167">
        <v>2070703</v>
      </c>
      <c r="B17" s="30" t="s">
        <v>2093</v>
      </c>
      <c r="C17" s="29">
        <v>0</v>
      </c>
    </row>
    <row r="18" s="23" customFormat="1" customHeight="1" spans="1:3">
      <c r="A18" s="167">
        <v>2070704</v>
      </c>
      <c r="B18" s="30" t="s">
        <v>2094</v>
      </c>
      <c r="C18" s="29">
        <v>0</v>
      </c>
    </row>
    <row r="19" s="23" customFormat="1" ht="17.25" customHeight="1" spans="1:3">
      <c r="A19" s="167">
        <v>2070799</v>
      </c>
      <c r="B19" s="30" t="s">
        <v>2095</v>
      </c>
      <c r="C19" s="29">
        <v>30</v>
      </c>
    </row>
    <row r="20" s="23" customFormat="1" ht="17.25" customHeight="1" spans="1:3">
      <c r="A20" s="167">
        <v>20709</v>
      </c>
      <c r="B20" s="28" t="s">
        <v>2096</v>
      </c>
      <c r="C20" s="29">
        <f>SUM(C21:C25)</f>
        <v>0</v>
      </c>
    </row>
    <row r="21" s="23" customFormat="1" ht="17.25" customHeight="1" spans="1:3">
      <c r="A21" s="167">
        <v>2070901</v>
      </c>
      <c r="B21" s="30" t="s">
        <v>2097</v>
      </c>
      <c r="C21" s="29">
        <v>0</v>
      </c>
    </row>
    <row r="22" s="23" customFormat="1" ht="17.25" customHeight="1" spans="1:3">
      <c r="A22" s="167">
        <v>2070902</v>
      </c>
      <c r="B22" s="30" t="s">
        <v>2098</v>
      </c>
      <c r="C22" s="29">
        <v>0</v>
      </c>
    </row>
    <row r="23" s="23" customFormat="1" ht="17.25" customHeight="1" spans="1:3">
      <c r="A23" s="167">
        <v>2070903</v>
      </c>
      <c r="B23" s="30" t="s">
        <v>2099</v>
      </c>
      <c r="C23" s="29">
        <v>0</v>
      </c>
    </row>
    <row r="24" s="23" customFormat="1" ht="17.25" customHeight="1" spans="1:3">
      <c r="A24" s="167">
        <v>2070904</v>
      </c>
      <c r="B24" s="30" t="s">
        <v>2100</v>
      </c>
      <c r="C24" s="29">
        <v>0</v>
      </c>
    </row>
    <row r="25" s="23" customFormat="1" ht="17.25" customHeight="1" spans="1:3">
      <c r="A25" s="167">
        <v>2070999</v>
      </c>
      <c r="B25" s="30" t="s">
        <v>2101</v>
      </c>
      <c r="C25" s="29">
        <v>0</v>
      </c>
    </row>
    <row r="26" s="23" customFormat="1" ht="17.25" customHeight="1" spans="1:3">
      <c r="A26" s="167">
        <v>20710</v>
      </c>
      <c r="B26" s="28" t="s">
        <v>2102</v>
      </c>
      <c r="C26" s="29">
        <f>SUM(C27:C28)</f>
        <v>0</v>
      </c>
    </row>
    <row r="27" s="23" customFormat="1" ht="17.25" customHeight="1" spans="1:3">
      <c r="A27" s="167">
        <v>2071001</v>
      </c>
      <c r="B27" s="30" t="s">
        <v>2103</v>
      </c>
      <c r="C27" s="29">
        <v>0</v>
      </c>
    </row>
    <row r="28" s="23" customFormat="1" ht="17.25" customHeight="1" spans="1:3">
      <c r="A28" s="167">
        <v>2071099</v>
      </c>
      <c r="B28" s="30" t="s">
        <v>2104</v>
      </c>
      <c r="C28" s="29">
        <v>0</v>
      </c>
    </row>
    <row r="29" s="23" customFormat="1" ht="17.25" customHeight="1" spans="1:3">
      <c r="A29" s="167">
        <v>208</v>
      </c>
      <c r="B29" s="28" t="s">
        <v>1065</v>
      </c>
      <c r="C29" s="29">
        <f>SUM(C30,C34,C38)</f>
        <v>0</v>
      </c>
    </row>
    <row r="30" s="23" customFormat="1" ht="17.25" customHeight="1" spans="1:3">
      <c r="A30" s="167">
        <v>20822</v>
      </c>
      <c r="B30" s="28" t="s">
        <v>2105</v>
      </c>
      <c r="C30" s="29">
        <f>SUM(C31:C33)</f>
        <v>0</v>
      </c>
    </row>
    <row r="31" s="23" customFormat="1" ht="17.25" customHeight="1" spans="1:3">
      <c r="A31" s="167">
        <v>2082201</v>
      </c>
      <c r="B31" s="30" t="s">
        <v>2106</v>
      </c>
      <c r="C31" s="29">
        <v>0</v>
      </c>
    </row>
    <row r="32" s="23" customFormat="1" ht="17.25" customHeight="1" spans="1:3">
      <c r="A32" s="167">
        <v>2082202</v>
      </c>
      <c r="B32" s="30" t="s">
        <v>2107</v>
      </c>
      <c r="C32" s="29">
        <v>0</v>
      </c>
    </row>
    <row r="33" s="23" customFormat="1" ht="17.25" customHeight="1" spans="1:3">
      <c r="A33" s="167">
        <v>2082299</v>
      </c>
      <c r="B33" s="30" t="s">
        <v>2108</v>
      </c>
      <c r="C33" s="29">
        <v>0</v>
      </c>
    </row>
    <row r="34" s="23" customFormat="1" ht="17.25" customHeight="1" spans="1:3">
      <c r="A34" s="167">
        <v>20823</v>
      </c>
      <c r="B34" s="28" t="s">
        <v>2109</v>
      </c>
      <c r="C34" s="29">
        <f>SUM(C35:C37)</f>
        <v>0</v>
      </c>
    </row>
    <row r="35" s="23" customFormat="1" ht="17.25" customHeight="1" spans="1:3">
      <c r="A35" s="167">
        <v>2082301</v>
      </c>
      <c r="B35" s="30" t="s">
        <v>2106</v>
      </c>
      <c r="C35" s="29">
        <v>0</v>
      </c>
    </row>
    <row r="36" s="23" customFormat="1" ht="17.25" customHeight="1" spans="1:3">
      <c r="A36" s="167">
        <v>2082302</v>
      </c>
      <c r="B36" s="30" t="s">
        <v>2107</v>
      </c>
      <c r="C36" s="29">
        <v>0</v>
      </c>
    </row>
    <row r="37" s="23" customFormat="1" ht="17.25" customHeight="1" spans="1:3">
      <c r="A37" s="167">
        <v>2082399</v>
      </c>
      <c r="B37" s="30" t="s">
        <v>2110</v>
      </c>
      <c r="C37" s="29">
        <v>0</v>
      </c>
    </row>
    <row r="38" s="23" customFormat="1" ht="17.25" customHeight="1" spans="1:3">
      <c r="A38" s="167">
        <v>20829</v>
      </c>
      <c r="B38" s="28" t="s">
        <v>2111</v>
      </c>
      <c r="C38" s="29">
        <f>SUM(C39:C40)</f>
        <v>0</v>
      </c>
    </row>
    <row r="39" s="23" customFormat="1" ht="17.25" customHeight="1" spans="1:3">
      <c r="A39" s="167">
        <v>2082901</v>
      </c>
      <c r="B39" s="30" t="s">
        <v>2107</v>
      </c>
      <c r="C39" s="29">
        <v>0</v>
      </c>
    </row>
    <row r="40" s="23" customFormat="1" ht="17.25" customHeight="1" spans="1:3">
      <c r="A40" s="167">
        <v>2082999</v>
      </c>
      <c r="B40" s="30" t="s">
        <v>2112</v>
      </c>
      <c r="C40" s="29">
        <v>0</v>
      </c>
    </row>
    <row r="41" s="23" customFormat="1" ht="17.25" customHeight="1" spans="1:3">
      <c r="A41" s="167">
        <v>211</v>
      </c>
      <c r="B41" s="28" t="s">
        <v>1237</v>
      </c>
      <c r="C41" s="29">
        <f>SUM(C42,C47)</f>
        <v>0</v>
      </c>
    </row>
    <row r="42" s="23" customFormat="1" ht="17.25" customHeight="1" spans="1:3">
      <c r="A42" s="167">
        <v>21160</v>
      </c>
      <c r="B42" s="28" t="s">
        <v>2113</v>
      </c>
      <c r="C42" s="29">
        <f>SUM(C43:C46)</f>
        <v>0</v>
      </c>
    </row>
    <row r="43" s="23" customFormat="1" ht="17.25" customHeight="1" spans="1:3">
      <c r="A43" s="167">
        <v>2116001</v>
      </c>
      <c r="B43" s="30" t="s">
        <v>2114</v>
      </c>
      <c r="C43" s="29">
        <v>0</v>
      </c>
    </row>
    <row r="44" s="23" customFormat="1" ht="17.25" customHeight="1" spans="1:3">
      <c r="A44" s="167">
        <v>2116002</v>
      </c>
      <c r="B44" s="30" t="s">
        <v>2115</v>
      </c>
      <c r="C44" s="29">
        <v>0</v>
      </c>
    </row>
    <row r="45" s="23" customFormat="1" ht="17.25" customHeight="1" spans="1:3">
      <c r="A45" s="167">
        <v>2116003</v>
      </c>
      <c r="B45" s="30" t="s">
        <v>2116</v>
      </c>
      <c r="C45" s="29">
        <v>0</v>
      </c>
    </row>
    <row r="46" s="23" customFormat="1" ht="17.25" customHeight="1" spans="1:3">
      <c r="A46" s="167">
        <v>2116099</v>
      </c>
      <c r="B46" s="30" t="s">
        <v>2117</v>
      </c>
      <c r="C46" s="29">
        <v>0</v>
      </c>
    </row>
    <row r="47" s="23" customFormat="1" ht="17.25" customHeight="1" spans="1:3">
      <c r="A47" s="167">
        <v>21161</v>
      </c>
      <c r="B47" s="28" t="s">
        <v>2118</v>
      </c>
      <c r="C47" s="29">
        <f>SUM(C48:C51)</f>
        <v>0</v>
      </c>
    </row>
    <row r="48" s="23" customFormat="1" ht="17.25" customHeight="1" spans="1:3">
      <c r="A48" s="167">
        <v>2116101</v>
      </c>
      <c r="B48" s="30" t="s">
        <v>2119</v>
      </c>
      <c r="C48" s="29">
        <v>0</v>
      </c>
    </row>
    <row r="49" s="23" customFormat="1" ht="17.25" customHeight="1" spans="1:3">
      <c r="A49" s="167">
        <v>2116102</v>
      </c>
      <c r="B49" s="30" t="s">
        <v>2120</v>
      </c>
      <c r="C49" s="29">
        <v>0</v>
      </c>
    </row>
    <row r="50" s="23" customFormat="1" ht="17.25" customHeight="1" spans="1:3">
      <c r="A50" s="167">
        <v>2116103</v>
      </c>
      <c r="B50" s="30" t="s">
        <v>2121</v>
      </c>
      <c r="C50" s="29">
        <v>0</v>
      </c>
    </row>
    <row r="51" s="23" customFormat="1" ht="17.25" customHeight="1" spans="1:3">
      <c r="A51" s="167">
        <v>2116104</v>
      </c>
      <c r="B51" s="30" t="s">
        <v>2122</v>
      </c>
      <c r="C51" s="29">
        <v>0</v>
      </c>
    </row>
    <row r="52" s="23" customFormat="1" ht="17.25" customHeight="1" spans="1:3">
      <c r="A52" s="167">
        <v>212</v>
      </c>
      <c r="B52" s="28" t="s">
        <v>1308</v>
      </c>
      <c r="C52" s="29">
        <f>SUM(C53,C66,C70:C71,C77,C81,C85,C89,C95,C98)</f>
        <v>32843</v>
      </c>
    </row>
    <row r="53" s="23" customFormat="1" ht="17.25" customHeight="1" spans="1:3">
      <c r="A53" s="167">
        <v>21208</v>
      </c>
      <c r="B53" s="28" t="s">
        <v>2123</v>
      </c>
      <c r="C53" s="29">
        <f>SUM(C54:C65)</f>
        <v>28803</v>
      </c>
    </row>
    <row r="54" s="23" customFormat="1" ht="17.25" customHeight="1" spans="1:3">
      <c r="A54" s="167">
        <v>2120801</v>
      </c>
      <c r="B54" s="30" t="s">
        <v>2124</v>
      </c>
      <c r="C54" s="29">
        <v>14285</v>
      </c>
    </row>
    <row r="55" s="23" customFormat="1" ht="17.25" customHeight="1" spans="1:3">
      <c r="A55" s="167">
        <v>2120802</v>
      </c>
      <c r="B55" s="30" t="s">
        <v>2125</v>
      </c>
      <c r="C55" s="29">
        <v>6981</v>
      </c>
    </row>
    <row r="56" s="23" customFormat="1" ht="17.25" customHeight="1" spans="1:3">
      <c r="A56" s="167">
        <v>2120803</v>
      </c>
      <c r="B56" s="30" t="s">
        <v>2126</v>
      </c>
      <c r="C56" s="29">
        <v>0</v>
      </c>
    </row>
    <row r="57" s="23" customFormat="1" ht="17.25" customHeight="1" spans="1:3">
      <c r="A57" s="167">
        <v>2120804</v>
      </c>
      <c r="B57" s="30" t="s">
        <v>2127</v>
      </c>
      <c r="C57" s="29">
        <v>5100</v>
      </c>
    </row>
    <row r="58" s="23" customFormat="1" ht="17.25" customHeight="1" spans="1:3">
      <c r="A58" s="167">
        <v>2120805</v>
      </c>
      <c r="B58" s="30" t="s">
        <v>2128</v>
      </c>
      <c r="C58" s="29">
        <v>0</v>
      </c>
    </row>
    <row r="59" s="23" customFormat="1" ht="17.25" customHeight="1" spans="1:3">
      <c r="A59" s="167">
        <v>2120806</v>
      </c>
      <c r="B59" s="30" t="s">
        <v>2129</v>
      </c>
      <c r="C59" s="29">
        <v>1861</v>
      </c>
    </row>
    <row r="60" s="23" customFormat="1" ht="17.25" customHeight="1" spans="1:3">
      <c r="A60" s="167">
        <v>2120807</v>
      </c>
      <c r="B60" s="30" t="s">
        <v>2130</v>
      </c>
      <c r="C60" s="29">
        <v>0</v>
      </c>
    </row>
    <row r="61" s="23" customFormat="1" ht="17.25" customHeight="1" spans="1:3">
      <c r="A61" s="167">
        <v>2120809</v>
      </c>
      <c r="B61" s="30" t="s">
        <v>2131</v>
      </c>
      <c r="C61" s="29">
        <v>0</v>
      </c>
    </row>
    <row r="62" s="23" customFormat="1" ht="17.25" customHeight="1" spans="1:3">
      <c r="A62" s="167">
        <v>2120810</v>
      </c>
      <c r="B62" s="30" t="s">
        <v>2132</v>
      </c>
      <c r="C62" s="29">
        <v>0</v>
      </c>
    </row>
    <row r="63" s="23" customFormat="1" ht="17.25" customHeight="1" spans="1:3">
      <c r="A63" s="167">
        <v>2120811</v>
      </c>
      <c r="B63" s="30" t="s">
        <v>2133</v>
      </c>
      <c r="C63" s="29">
        <v>0</v>
      </c>
    </row>
    <row r="64" s="23" customFormat="1" ht="17.25" customHeight="1" spans="1:3">
      <c r="A64" s="167">
        <v>2120813</v>
      </c>
      <c r="B64" s="30" t="s">
        <v>1615</v>
      </c>
      <c r="C64" s="29">
        <v>0</v>
      </c>
    </row>
    <row r="65" s="23" customFormat="1" ht="17.25" customHeight="1" spans="1:3">
      <c r="A65" s="167">
        <v>2120899</v>
      </c>
      <c r="B65" s="30" t="s">
        <v>2134</v>
      </c>
      <c r="C65" s="29">
        <v>576</v>
      </c>
    </row>
    <row r="66" s="23" customFormat="1" ht="17.25" customHeight="1" spans="1:3">
      <c r="A66" s="167">
        <v>21210</v>
      </c>
      <c r="B66" s="28" t="s">
        <v>2135</v>
      </c>
      <c r="C66" s="29">
        <f>SUM(C67:C69)</f>
        <v>762</v>
      </c>
    </row>
    <row r="67" s="23" customFormat="1" ht="17.25" customHeight="1" spans="1:3">
      <c r="A67" s="167">
        <v>2121001</v>
      </c>
      <c r="B67" s="30" t="s">
        <v>2124</v>
      </c>
      <c r="C67" s="29">
        <v>727</v>
      </c>
    </row>
    <row r="68" s="23" customFormat="1" ht="17.25" customHeight="1" spans="1:3">
      <c r="A68" s="167">
        <v>2121002</v>
      </c>
      <c r="B68" s="30" t="s">
        <v>2125</v>
      </c>
      <c r="C68" s="29">
        <v>0</v>
      </c>
    </row>
    <row r="69" s="23" customFormat="1" ht="17.25" customHeight="1" spans="1:3">
      <c r="A69" s="167">
        <v>2121099</v>
      </c>
      <c r="B69" s="30" t="s">
        <v>2136</v>
      </c>
      <c r="C69" s="29">
        <v>35</v>
      </c>
    </row>
    <row r="70" s="23" customFormat="1" ht="17.25" customHeight="1" spans="1:3">
      <c r="A70" s="167">
        <v>21211</v>
      </c>
      <c r="B70" s="28" t="s">
        <v>2137</v>
      </c>
      <c r="C70" s="29">
        <v>0</v>
      </c>
    </row>
    <row r="71" s="23" customFormat="1" ht="17.25" customHeight="1" spans="1:3">
      <c r="A71" s="167">
        <v>21213</v>
      </c>
      <c r="B71" s="28" t="s">
        <v>2138</v>
      </c>
      <c r="C71" s="29">
        <f>SUM(C72:C76)</f>
        <v>420</v>
      </c>
    </row>
    <row r="72" s="23" customFormat="1" ht="17.25" customHeight="1" spans="1:3">
      <c r="A72" s="167">
        <v>2121301</v>
      </c>
      <c r="B72" s="30" t="s">
        <v>2139</v>
      </c>
      <c r="C72" s="29">
        <v>332</v>
      </c>
    </row>
    <row r="73" s="23" customFormat="1" ht="17.25" customHeight="1" spans="1:3">
      <c r="A73" s="167">
        <v>2121302</v>
      </c>
      <c r="B73" s="30" t="s">
        <v>2140</v>
      </c>
      <c r="C73" s="29">
        <v>0</v>
      </c>
    </row>
    <row r="74" s="23" customFormat="1" ht="17.25" customHeight="1" spans="1:3">
      <c r="A74" s="167">
        <v>2121303</v>
      </c>
      <c r="B74" s="30" t="s">
        <v>2141</v>
      </c>
      <c r="C74" s="29">
        <v>0</v>
      </c>
    </row>
    <row r="75" s="23" customFormat="1" ht="17.25" customHeight="1" spans="1:3">
      <c r="A75" s="167">
        <v>2121304</v>
      </c>
      <c r="B75" s="30" t="s">
        <v>2142</v>
      </c>
      <c r="C75" s="29">
        <v>0</v>
      </c>
    </row>
    <row r="76" s="23" customFormat="1" ht="17.25" customHeight="1" spans="1:3">
      <c r="A76" s="167">
        <v>2121399</v>
      </c>
      <c r="B76" s="30" t="s">
        <v>2143</v>
      </c>
      <c r="C76" s="29">
        <v>88</v>
      </c>
    </row>
    <row r="77" s="23" customFormat="1" ht="17.25" customHeight="1" spans="1:3">
      <c r="A77" s="167">
        <v>21214</v>
      </c>
      <c r="B77" s="28" t="s">
        <v>2144</v>
      </c>
      <c r="C77" s="29">
        <f>SUM(C78:C80)</f>
        <v>190</v>
      </c>
    </row>
    <row r="78" s="23" customFormat="1" ht="17.25" customHeight="1" spans="1:3">
      <c r="A78" s="167">
        <v>2121401</v>
      </c>
      <c r="B78" s="30" t="s">
        <v>2145</v>
      </c>
      <c r="C78" s="29">
        <v>138</v>
      </c>
    </row>
    <row r="79" s="23" customFormat="1" ht="17.25" customHeight="1" spans="1:3">
      <c r="A79" s="167">
        <v>2121402</v>
      </c>
      <c r="B79" s="30" t="s">
        <v>2146</v>
      </c>
      <c r="C79" s="29">
        <v>29</v>
      </c>
    </row>
    <row r="80" s="23" customFormat="1" ht="17.25" customHeight="1" spans="1:3">
      <c r="A80" s="167">
        <v>2121499</v>
      </c>
      <c r="B80" s="30" t="s">
        <v>2147</v>
      </c>
      <c r="C80" s="29">
        <v>23</v>
      </c>
    </row>
    <row r="81" s="23" customFormat="1" ht="17.25" customHeight="1" spans="1:3">
      <c r="A81" s="167">
        <v>21215</v>
      </c>
      <c r="B81" s="28" t="s">
        <v>2148</v>
      </c>
      <c r="C81" s="29">
        <f>SUM(C82:C84)</f>
        <v>99</v>
      </c>
    </row>
    <row r="82" s="23" customFormat="1" ht="17.25" customHeight="1" spans="1:3">
      <c r="A82" s="167">
        <v>2121501</v>
      </c>
      <c r="B82" s="30" t="s">
        <v>2149</v>
      </c>
      <c r="C82" s="29">
        <v>0</v>
      </c>
    </row>
    <row r="83" s="23" customFormat="1" ht="17.25" customHeight="1" spans="1:3">
      <c r="A83" s="167">
        <v>2121502</v>
      </c>
      <c r="B83" s="30" t="s">
        <v>2150</v>
      </c>
      <c r="C83" s="29">
        <v>0</v>
      </c>
    </row>
    <row r="84" s="23" customFormat="1" ht="17.25" customHeight="1" spans="1:3">
      <c r="A84" s="167">
        <v>2121599</v>
      </c>
      <c r="B84" s="30" t="s">
        <v>2151</v>
      </c>
      <c r="C84" s="29">
        <v>99</v>
      </c>
    </row>
    <row r="85" s="23" customFormat="1" ht="17.25" customHeight="1" spans="1:3">
      <c r="A85" s="167">
        <v>21216</v>
      </c>
      <c r="B85" s="28" t="s">
        <v>2152</v>
      </c>
      <c r="C85" s="29">
        <f>SUM(C86:C88)</f>
        <v>468</v>
      </c>
    </row>
    <row r="86" s="23" customFormat="1" ht="17.25" customHeight="1" spans="1:3">
      <c r="A86" s="167">
        <v>2121601</v>
      </c>
      <c r="B86" s="30" t="s">
        <v>2149</v>
      </c>
      <c r="C86" s="29">
        <v>0</v>
      </c>
    </row>
    <row r="87" s="23" customFormat="1" ht="17.25" customHeight="1" spans="1:3">
      <c r="A87" s="167">
        <v>2121602</v>
      </c>
      <c r="B87" s="30" t="s">
        <v>2150</v>
      </c>
      <c r="C87" s="29">
        <v>0</v>
      </c>
    </row>
    <row r="88" s="23" customFormat="1" ht="17.25" customHeight="1" spans="1:3">
      <c r="A88" s="167">
        <v>2121699</v>
      </c>
      <c r="B88" s="30" t="s">
        <v>2153</v>
      </c>
      <c r="C88" s="29">
        <v>468</v>
      </c>
    </row>
    <row r="89" s="23" customFormat="1" ht="17.25" customHeight="1" spans="1:3">
      <c r="A89" s="167">
        <v>21217</v>
      </c>
      <c r="B89" s="28" t="s">
        <v>2154</v>
      </c>
      <c r="C89" s="29">
        <f>SUM(C90:C94)</f>
        <v>0</v>
      </c>
    </row>
    <row r="90" s="23" customFormat="1" ht="17.25" customHeight="1" spans="1:3">
      <c r="A90" s="167">
        <v>2121701</v>
      </c>
      <c r="B90" s="30" t="s">
        <v>2155</v>
      </c>
      <c r="C90" s="29">
        <v>0</v>
      </c>
    </row>
    <row r="91" s="23" customFormat="1" ht="17.25" customHeight="1" spans="1:3">
      <c r="A91" s="167">
        <v>2121702</v>
      </c>
      <c r="B91" s="30" t="s">
        <v>2156</v>
      </c>
      <c r="C91" s="29">
        <v>0</v>
      </c>
    </row>
    <row r="92" s="23" customFormat="1" ht="17.25" customHeight="1" spans="1:3">
      <c r="A92" s="167">
        <v>2121703</v>
      </c>
      <c r="B92" s="30" t="s">
        <v>2157</v>
      </c>
      <c r="C92" s="29">
        <v>0</v>
      </c>
    </row>
    <row r="93" s="23" customFormat="1" ht="17.25" customHeight="1" spans="1:3">
      <c r="A93" s="167">
        <v>2121704</v>
      </c>
      <c r="B93" s="30" t="s">
        <v>2158</v>
      </c>
      <c r="C93" s="29">
        <v>0</v>
      </c>
    </row>
    <row r="94" s="23" customFormat="1" ht="17.25" customHeight="1" spans="1:3">
      <c r="A94" s="167">
        <v>2121799</v>
      </c>
      <c r="B94" s="30" t="s">
        <v>2159</v>
      </c>
      <c r="C94" s="29">
        <v>0</v>
      </c>
    </row>
    <row r="95" s="23" customFormat="1" ht="17.25" customHeight="1" spans="1:3">
      <c r="A95" s="167">
        <v>21218</v>
      </c>
      <c r="B95" s="28" t="s">
        <v>2160</v>
      </c>
      <c r="C95" s="29">
        <f>SUM(C96:C97)</f>
        <v>0</v>
      </c>
    </row>
    <row r="96" s="23" customFormat="1" ht="17.25" customHeight="1" spans="1:3">
      <c r="A96" s="167">
        <v>2121801</v>
      </c>
      <c r="B96" s="30" t="s">
        <v>2161</v>
      </c>
      <c r="C96" s="29">
        <v>0</v>
      </c>
    </row>
    <row r="97" s="23" customFormat="1" ht="17.25" customHeight="1" spans="1:3">
      <c r="A97" s="167">
        <v>2121899</v>
      </c>
      <c r="B97" s="30" t="s">
        <v>2162</v>
      </c>
      <c r="C97" s="29">
        <v>0</v>
      </c>
    </row>
    <row r="98" s="23" customFormat="1" ht="17.25" customHeight="1" spans="1:3">
      <c r="A98" s="167">
        <v>21219</v>
      </c>
      <c r="B98" s="28" t="s">
        <v>2163</v>
      </c>
      <c r="C98" s="29">
        <f>SUM(C99:C106)</f>
        <v>2101</v>
      </c>
    </row>
    <row r="99" s="23" customFormat="1" ht="17.25" customHeight="1" spans="1:3">
      <c r="A99" s="167">
        <v>2121901</v>
      </c>
      <c r="B99" s="30" t="s">
        <v>2149</v>
      </c>
      <c r="C99" s="29">
        <v>0</v>
      </c>
    </row>
    <row r="100" s="23" customFormat="1" ht="17.25" customHeight="1" spans="1:3">
      <c r="A100" s="167">
        <v>2121902</v>
      </c>
      <c r="B100" s="30" t="s">
        <v>2150</v>
      </c>
      <c r="C100" s="29">
        <v>0</v>
      </c>
    </row>
    <row r="101" s="23" customFormat="1" ht="17.25" customHeight="1" spans="1:3">
      <c r="A101" s="167">
        <v>2121903</v>
      </c>
      <c r="B101" s="30" t="s">
        <v>2164</v>
      </c>
      <c r="C101" s="29">
        <v>0</v>
      </c>
    </row>
    <row r="102" s="23" customFormat="1" ht="17.25" customHeight="1" spans="1:3">
      <c r="A102" s="167">
        <v>2121904</v>
      </c>
      <c r="B102" s="30" t="s">
        <v>2165</v>
      </c>
      <c r="C102" s="29">
        <v>0</v>
      </c>
    </row>
    <row r="103" s="23" customFormat="1" ht="17.25" customHeight="1" spans="1:3">
      <c r="A103" s="167">
        <v>2121905</v>
      </c>
      <c r="B103" s="30" t="s">
        <v>2166</v>
      </c>
      <c r="C103" s="29">
        <v>0</v>
      </c>
    </row>
    <row r="104" s="23" customFormat="1" ht="17.25" customHeight="1" spans="1:3">
      <c r="A104" s="167">
        <v>2121906</v>
      </c>
      <c r="B104" s="30" t="s">
        <v>2167</v>
      </c>
      <c r="C104" s="29">
        <v>0</v>
      </c>
    </row>
    <row r="105" s="23" customFormat="1" ht="17.25" customHeight="1" spans="1:3">
      <c r="A105" s="167">
        <v>2121907</v>
      </c>
      <c r="B105" s="30" t="s">
        <v>2168</v>
      </c>
      <c r="C105" s="29">
        <v>0</v>
      </c>
    </row>
    <row r="106" s="23" customFormat="1" ht="17.25" customHeight="1" spans="1:3">
      <c r="A106" s="167">
        <v>2121999</v>
      </c>
      <c r="B106" s="30" t="s">
        <v>2169</v>
      </c>
      <c r="C106" s="29">
        <v>2101</v>
      </c>
    </row>
    <row r="107" s="23" customFormat="1" ht="17.25" customHeight="1" spans="1:3">
      <c r="A107" s="167">
        <v>213</v>
      </c>
      <c r="B107" s="28" t="s">
        <v>1328</v>
      </c>
      <c r="C107" s="29">
        <f>SUM(C108,C113,C118,C123,C126)</f>
        <v>0</v>
      </c>
    </row>
    <row r="108" s="23" customFormat="1" ht="17.25" customHeight="1" spans="1:3">
      <c r="A108" s="167">
        <v>21366</v>
      </c>
      <c r="B108" s="28" t="s">
        <v>2170</v>
      </c>
      <c r="C108" s="29">
        <f>SUM(C109:C112)</f>
        <v>0</v>
      </c>
    </row>
    <row r="109" s="23" customFormat="1" ht="17.25" customHeight="1" spans="1:3">
      <c r="A109" s="167">
        <v>2136601</v>
      </c>
      <c r="B109" s="30" t="s">
        <v>2107</v>
      </c>
      <c r="C109" s="29">
        <v>0</v>
      </c>
    </row>
    <row r="110" s="23" customFormat="1" ht="17.25" customHeight="1" spans="1:3">
      <c r="A110" s="167">
        <v>2136602</v>
      </c>
      <c r="B110" s="30" t="s">
        <v>2171</v>
      </c>
      <c r="C110" s="29">
        <v>0</v>
      </c>
    </row>
    <row r="111" s="23" customFormat="1" ht="17.25" customHeight="1" spans="1:3">
      <c r="A111" s="167">
        <v>2136603</v>
      </c>
      <c r="B111" s="30" t="s">
        <v>2172</v>
      </c>
      <c r="C111" s="29">
        <v>0</v>
      </c>
    </row>
    <row r="112" s="23" customFormat="1" ht="17.25" customHeight="1" spans="1:3">
      <c r="A112" s="167">
        <v>2136699</v>
      </c>
      <c r="B112" s="30" t="s">
        <v>2173</v>
      </c>
      <c r="C112" s="29">
        <v>0</v>
      </c>
    </row>
    <row r="113" s="23" customFormat="1" ht="17.25" customHeight="1" spans="1:3">
      <c r="A113" s="167">
        <v>21367</v>
      </c>
      <c r="B113" s="28" t="s">
        <v>2174</v>
      </c>
      <c r="C113" s="29">
        <f>SUM(C114:C117)</f>
        <v>0</v>
      </c>
    </row>
    <row r="114" s="23" customFormat="1" ht="17.25" customHeight="1" spans="1:3">
      <c r="A114" s="167">
        <v>2136701</v>
      </c>
      <c r="B114" s="30" t="s">
        <v>2107</v>
      </c>
      <c r="C114" s="29">
        <v>0</v>
      </c>
    </row>
    <row r="115" s="23" customFormat="1" ht="17.25" customHeight="1" spans="1:3">
      <c r="A115" s="167">
        <v>2136702</v>
      </c>
      <c r="B115" s="30" t="s">
        <v>2171</v>
      </c>
      <c r="C115" s="29">
        <v>0</v>
      </c>
    </row>
    <row r="116" s="23" customFormat="1" ht="17.25" customHeight="1" spans="1:3">
      <c r="A116" s="167">
        <v>2136703</v>
      </c>
      <c r="B116" s="30" t="s">
        <v>2175</v>
      </c>
      <c r="C116" s="29">
        <v>0</v>
      </c>
    </row>
    <row r="117" s="23" customFormat="1" ht="17.25" customHeight="1" spans="1:3">
      <c r="A117" s="167">
        <v>2136799</v>
      </c>
      <c r="B117" s="30" t="s">
        <v>2176</v>
      </c>
      <c r="C117" s="29">
        <v>0</v>
      </c>
    </row>
    <row r="118" s="23" customFormat="1" ht="17.25" customHeight="1" spans="1:3">
      <c r="A118" s="167">
        <v>21369</v>
      </c>
      <c r="B118" s="28" t="s">
        <v>2177</v>
      </c>
      <c r="C118" s="29">
        <f>SUM(C119:C122)</f>
        <v>0</v>
      </c>
    </row>
    <row r="119" s="23" customFormat="1" ht="17.25" customHeight="1" spans="1:3">
      <c r="A119" s="167">
        <v>2136901</v>
      </c>
      <c r="B119" s="30" t="s">
        <v>1393</v>
      </c>
      <c r="C119" s="29">
        <v>0</v>
      </c>
    </row>
    <row r="120" s="23" customFormat="1" ht="17.25" customHeight="1" spans="1:3">
      <c r="A120" s="167">
        <v>2136902</v>
      </c>
      <c r="B120" s="30" t="s">
        <v>2178</v>
      </c>
      <c r="C120" s="29">
        <v>0</v>
      </c>
    </row>
    <row r="121" s="23" customFormat="1" ht="17.25" customHeight="1" spans="1:3">
      <c r="A121" s="167">
        <v>2136903</v>
      </c>
      <c r="B121" s="30" t="s">
        <v>2179</v>
      </c>
      <c r="C121" s="29">
        <v>0</v>
      </c>
    </row>
    <row r="122" s="23" customFormat="1" ht="17.25" customHeight="1" spans="1:3">
      <c r="A122" s="167">
        <v>2136999</v>
      </c>
      <c r="B122" s="30" t="s">
        <v>2180</v>
      </c>
      <c r="C122" s="29">
        <v>0</v>
      </c>
    </row>
    <row r="123" s="23" customFormat="1" ht="17.25" customHeight="1" spans="1:3">
      <c r="A123" s="167">
        <v>21370</v>
      </c>
      <c r="B123" s="28" t="s">
        <v>2181</v>
      </c>
      <c r="C123" s="29">
        <f>SUM(C124:C125)</f>
        <v>0</v>
      </c>
    </row>
    <row r="124" s="23" customFormat="1" ht="17.25" customHeight="1" spans="1:3">
      <c r="A124" s="167">
        <v>2137001</v>
      </c>
      <c r="B124" s="30" t="s">
        <v>2182</v>
      </c>
      <c r="C124" s="29">
        <v>0</v>
      </c>
    </row>
    <row r="125" s="23" customFormat="1" ht="17.25" customHeight="1" spans="1:3">
      <c r="A125" s="167">
        <v>2137099</v>
      </c>
      <c r="B125" s="30" t="s">
        <v>2183</v>
      </c>
      <c r="C125" s="29">
        <v>0</v>
      </c>
    </row>
    <row r="126" s="23" customFormat="1" ht="17.25" customHeight="1" spans="1:3">
      <c r="A126" s="167">
        <v>21371</v>
      </c>
      <c r="B126" s="28" t="s">
        <v>2184</v>
      </c>
      <c r="C126" s="29">
        <f>SUM(C127:C130)</f>
        <v>0</v>
      </c>
    </row>
    <row r="127" s="23" customFormat="1" ht="17.25" customHeight="1" spans="1:3">
      <c r="A127" s="167">
        <v>2137101</v>
      </c>
      <c r="B127" s="30" t="s">
        <v>2185</v>
      </c>
      <c r="C127" s="29">
        <v>0</v>
      </c>
    </row>
    <row r="128" s="23" customFormat="1" ht="17.25" customHeight="1" spans="1:3">
      <c r="A128" s="167">
        <v>2137102</v>
      </c>
      <c r="B128" s="30" t="s">
        <v>2186</v>
      </c>
      <c r="C128" s="29">
        <v>0</v>
      </c>
    </row>
    <row r="129" s="23" customFormat="1" ht="17.25" customHeight="1" spans="1:3">
      <c r="A129" s="167">
        <v>2137103</v>
      </c>
      <c r="B129" s="30" t="s">
        <v>2187</v>
      </c>
      <c r="C129" s="29">
        <v>0</v>
      </c>
    </row>
    <row r="130" s="23" customFormat="1" ht="17.25" customHeight="1" spans="1:3">
      <c r="A130" s="167">
        <v>2137199</v>
      </c>
      <c r="B130" s="30" t="s">
        <v>2188</v>
      </c>
      <c r="C130" s="29">
        <v>0</v>
      </c>
    </row>
    <row r="131" s="23" customFormat="1" ht="17.25" customHeight="1" spans="1:3">
      <c r="A131" s="167">
        <v>214</v>
      </c>
      <c r="B131" s="28" t="s">
        <v>1424</v>
      </c>
      <c r="C131" s="29">
        <f>SUM(C132,C137,C142,C147,C156,C163,C172,C175,C178,C179)</f>
        <v>0</v>
      </c>
    </row>
    <row r="132" s="23" customFormat="1" ht="17.25" customHeight="1" spans="1:3">
      <c r="A132" s="167">
        <v>21460</v>
      </c>
      <c r="B132" s="28" t="s">
        <v>2189</v>
      </c>
      <c r="C132" s="29">
        <f>SUM(C133:C136)</f>
        <v>0</v>
      </c>
    </row>
    <row r="133" s="23" customFormat="1" ht="17.25" customHeight="1" spans="1:3">
      <c r="A133" s="167">
        <v>2146001</v>
      </c>
      <c r="B133" s="30" t="s">
        <v>1426</v>
      </c>
      <c r="C133" s="29">
        <v>0</v>
      </c>
    </row>
    <row r="134" s="23" customFormat="1" ht="17.25" customHeight="1" spans="1:3">
      <c r="A134" s="167">
        <v>2146002</v>
      </c>
      <c r="B134" s="30" t="s">
        <v>1427</v>
      </c>
      <c r="C134" s="29">
        <v>0</v>
      </c>
    </row>
    <row r="135" s="23" customFormat="1" ht="17.25" customHeight="1" spans="1:3">
      <c r="A135" s="167">
        <v>2146003</v>
      </c>
      <c r="B135" s="30" t="s">
        <v>2190</v>
      </c>
      <c r="C135" s="29">
        <v>0</v>
      </c>
    </row>
    <row r="136" s="23" customFormat="1" ht="17.25" customHeight="1" spans="1:3">
      <c r="A136" s="167">
        <v>2146099</v>
      </c>
      <c r="B136" s="30" t="s">
        <v>2191</v>
      </c>
      <c r="C136" s="29">
        <v>0</v>
      </c>
    </row>
    <row r="137" s="23" customFormat="1" ht="17.25" customHeight="1" spans="1:3">
      <c r="A137" s="167">
        <v>21462</v>
      </c>
      <c r="B137" s="28" t="s">
        <v>2192</v>
      </c>
      <c r="C137" s="29">
        <f>SUM(C138:C141)</f>
        <v>0</v>
      </c>
    </row>
    <row r="138" s="23" customFormat="1" ht="17.25" customHeight="1" spans="1:3">
      <c r="A138" s="167">
        <v>2146201</v>
      </c>
      <c r="B138" s="30" t="s">
        <v>2190</v>
      </c>
      <c r="C138" s="29">
        <v>0</v>
      </c>
    </row>
    <row r="139" s="23" customFormat="1" ht="17.25" customHeight="1" spans="1:3">
      <c r="A139" s="167">
        <v>2146202</v>
      </c>
      <c r="B139" s="30" t="s">
        <v>2193</v>
      </c>
      <c r="C139" s="29">
        <v>0</v>
      </c>
    </row>
    <row r="140" s="23" customFormat="1" ht="17.25" customHeight="1" spans="1:3">
      <c r="A140" s="167">
        <v>2146203</v>
      </c>
      <c r="B140" s="30" t="s">
        <v>2194</v>
      </c>
      <c r="C140" s="29">
        <v>0</v>
      </c>
    </row>
    <row r="141" s="23" customFormat="1" ht="17.25" customHeight="1" spans="1:3">
      <c r="A141" s="167">
        <v>2146299</v>
      </c>
      <c r="B141" s="30" t="s">
        <v>2195</v>
      </c>
      <c r="C141" s="29">
        <v>0</v>
      </c>
    </row>
    <row r="142" s="23" customFormat="1" ht="17.25" customHeight="1" spans="1:3">
      <c r="A142" s="167">
        <v>21463</v>
      </c>
      <c r="B142" s="28" t="s">
        <v>2196</v>
      </c>
      <c r="C142" s="29">
        <f>SUM(C143:C146)</f>
        <v>0</v>
      </c>
    </row>
    <row r="143" s="23" customFormat="1" ht="17.25" customHeight="1" spans="1:3">
      <c r="A143" s="167">
        <v>2146301</v>
      </c>
      <c r="B143" s="30" t="s">
        <v>1433</v>
      </c>
      <c r="C143" s="29">
        <v>0</v>
      </c>
    </row>
    <row r="144" s="23" customFormat="1" ht="17.25" customHeight="1" spans="1:3">
      <c r="A144" s="167">
        <v>2146302</v>
      </c>
      <c r="B144" s="30" t="s">
        <v>2197</v>
      </c>
      <c r="C144" s="29">
        <v>0</v>
      </c>
    </row>
    <row r="145" s="23" customFormat="1" ht="17.25" customHeight="1" spans="1:3">
      <c r="A145" s="167">
        <v>2146303</v>
      </c>
      <c r="B145" s="30" t="s">
        <v>2198</v>
      </c>
      <c r="C145" s="29">
        <v>0</v>
      </c>
    </row>
    <row r="146" s="23" customFormat="1" ht="17.25" customHeight="1" spans="1:3">
      <c r="A146" s="167">
        <v>2146399</v>
      </c>
      <c r="B146" s="30" t="s">
        <v>2199</v>
      </c>
      <c r="C146" s="29">
        <v>0</v>
      </c>
    </row>
    <row r="147" s="23" customFormat="1" ht="17.25" customHeight="1" spans="1:3">
      <c r="A147" s="167">
        <v>21464</v>
      </c>
      <c r="B147" s="28" t="s">
        <v>2200</v>
      </c>
      <c r="C147" s="29">
        <f>SUM(C148:C155)</f>
        <v>0</v>
      </c>
    </row>
    <row r="148" s="23" customFormat="1" ht="17.25" customHeight="1" spans="1:3">
      <c r="A148" s="167">
        <v>2146401</v>
      </c>
      <c r="B148" s="30" t="s">
        <v>2201</v>
      </c>
      <c r="C148" s="29">
        <v>0</v>
      </c>
    </row>
    <row r="149" s="23" customFormat="1" ht="17.25" customHeight="1" spans="1:3">
      <c r="A149" s="167">
        <v>2146402</v>
      </c>
      <c r="B149" s="30" t="s">
        <v>2202</v>
      </c>
      <c r="C149" s="29">
        <v>0</v>
      </c>
    </row>
    <row r="150" s="23" customFormat="1" ht="17.25" customHeight="1" spans="1:3">
      <c r="A150" s="167">
        <v>2146403</v>
      </c>
      <c r="B150" s="30" t="s">
        <v>2203</v>
      </c>
      <c r="C150" s="29">
        <v>0</v>
      </c>
    </row>
    <row r="151" s="23" customFormat="1" ht="17.25" customHeight="1" spans="1:3">
      <c r="A151" s="167">
        <v>2146404</v>
      </c>
      <c r="B151" s="30" t="s">
        <v>2204</v>
      </c>
      <c r="C151" s="29">
        <v>0</v>
      </c>
    </row>
    <row r="152" s="23" customFormat="1" ht="17.25" customHeight="1" spans="1:3">
      <c r="A152" s="167">
        <v>2146405</v>
      </c>
      <c r="B152" s="30" t="s">
        <v>2205</v>
      </c>
      <c r="C152" s="29">
        <v>0</v>
      </c>
    </row>
    <row r="153" s="23" customFormat="1" ht="17.25" customHeight="1" spans="1:3">
      <c r="A153" s="167">
        <v>2146406</v>
      </c>
      <c r="B153" s="30" t="s">
        <v>2206</v>
      </c>
      <c r="C153" s="29">
        <v>0</v>
      </c>
    </row>
    <row r="154" s="23" customFormat="1" ht="17.25" customHeight="1" spans="1:3">
      <c r="A154" s="167">
        <v>2146407</v>
      </c>
      <c r="B154" s="30" t="s">
        <v>2207</v>
      </c>
      <c r="C154" s="29">
        <v>0</v>
      </c>
    </row>
    <row r="155" s="23" customFormat="1" ht="17.25" customHeight="1" spans="1:3">
      <c r="A155" s="167">
        <v>2146499</v>
      </c>
      <c r="B155" s="30" t="s">
        <v>2208</v>
      </c>
      <c r="C155" s="29">
        <v>0</v>
      </c>
    </row>
    <row r="156" s="23" customFormat="1" ht="17.25" customHeight="1" spans="1:3">
      <c r="A156" s="167">
        <v>21468</v>
      </c>
      <c r="B156" s="28" t="s">
        <v>2209</v>
      </c>
      <c r="C156" s="29">
        <f>SUM(C157:C162)</f>
        <v>0</v>
      </c>
    </row>
    <row r="157" s="23" customFormat="1" ht="17.25" customHeight="1" spans="1:3">
      <c r="A157" s="167">
        <v>2146801</v>
      </c>
      <c r="B157" s="30" t="s">
        <v>2210</v>
      </c>
      <c r="C157" s="29">
        <v>0</v>
      </c>
    </row>
    <row r="158" s="23" customFormat="1" ht="17.25" customHeight="1" spans="1:3">
      <c r="A158" s="167">
        <v>2146802</v>
      </c>
      <c r="B158" s="30" t="s">
        <v>2211</v>
      </c>
      <c r="C158" s="29">
        <v>0</v>
      </c>
    </row>
    <row r="159" s="23" customFormat="1" ht="17.25" customHeight="1" spans="1:3">
      <c r="A159" s="167">
        <v>2146803</v>
      </c>
      <c r="B159" s="30" t="s">
        <v>2212</v>
      </c>
      <c r="C159" s="29">
        <v>0</v>
      </c>
    </row>
    <row r="160" s="23" customFormat="1" ht="17.25" customHeight="1" spans="1:3">
      <c r="A160" s="167">
        <v>2146804</v>
      </c>
      <c r="B160" s="30" t="s">
        <v>2213</v>
      </c>
      <c r="C160" s="29">
        <v>0</v>
      </c>
    </row>
    <row r="161" s="23" customFormat="1" ht="17.25" customHeight="1" spans="1:3">
      <c r="A161" s="167">
        <v>2146805</v>
      </c>
      <c r="B161" s="30" t="s">
        <v>2214</v>
      </c>
      <c r="C161" s="29">
        <v>0</v>
      </c>
    </row>
    <row r="162" s="23" customFormat="1" ht="17.25" customHeight="1" spans="1:3">
      <c r="A162" s="167">
        <v>2146899</v>
      </c>
      <c r="B162" s="30" t="s">
        <v>2215</v>
      </c>
      <c r="C162" s="29">
        <v>0</v>
      </c>
    </row>
    <row r="163" s="23" customFormat="1" ht="17.25" customHeight="1" spans="1:3">
      <c r="A163" s="167">
        <v>21469</v>
      </c>
      <c r="B163" s="28" t="s">
        <v>2216</v>
      </c>
      <c r="C163" s="29">
        <f>SUM(C164:C171)</f>
        <v>0</v>
      </c>
    </row>
    <row r="164" s="23" customFormat="1" ht="17.25" customHeight="1" spans="1:3">
      <c r="A164" s="167">
        <v>2146901</v>
      </c>
      <c r="B164" s="30" t="s">
        <v>2217</v>
      </c>
      <c r="C164" s="29">
        <v>0</v>
      </c>
    </row>
    <row r="165" s="23" customFormat="1" ht="17.25" customHeight="1" spans="1:3">
      <c r="A165" s="167">
        <v>2146902</v>
      </c>
      <c r="B165" s="30" t="s">
        <v>1454</v>
      </c>
      <c r="C165" s="29">
        <v>0</v>
      </c>
    </row>
    <row r="166" s="23" customFormat="1" ht="17.25" customHeight="1" spans="1:3">
      <c r="A166" s="167">
        <v>2146903</v>
      </c>
      <c r="B166" s="30" t="s">
        <v>2218</v>
      </c>
      <c r="C166" s="29">
        <v>0</v>
      </c>
    </row>
    <row r="167" s="23" customFormat="1" ht="17.25" customHeight="1" spans="1:3">
      <c r="A167" s="167">
        <v>2146904</v>
      </c>
      <c r="B167" s="30" t="s">
        <v>2219</v>
      </c>
      <c r="C167" s="29">
        <v>0</v>
      </c>
    </row>
    <row r="168" s="23" customFormat="1" ht="17.25" customHeight="1" spans="1:3">
      <c r="A168" s="167">
        <v>2146906</v>
      </c>
      <c r="B168" s="30" t="s">
        <v>2220</v>
      </c>
      <c r="C168" s="29">
        <v>0</v>
      </c>
    </row>
    <row r="169" s="23" customFormat="1" ht="17.25" customHeight="1" spans="1:3">
      <c r="A169" s="167">
        <v>2146907</v>
      </c>
      <c r="B169" s="30" t="s">
        <v>2221</v>
      </c>
      <c r="C169" s="29">
        <v>0</v>
      </c>
    </row>
    <row r="170" s="23" customFormat="1" ht="17.25" customHeight="1" spans="1:3">
      <c r="A170" s="167">
        <v>2146908</v>
      </c>
      <c r="B170" s="30" t="s">
        <v>2222</v>
      </c>
      <c r="C170" s="29">
        <v>0</v>
      </c>
    </row>
    <row r="171" s="23" customFormat="1" ht="17.25" customHeight="1" spans="1:3">
      <c r="A171" s="167">
        <v>2146999</v>
      </c>
      <c r="B171" s="30" t="s">
        <v>2223</v>
      </c>
      <c r="C171" s="29">
        <v>0</v>
      </c>
    </row>
    <row r="172" s="23" customFormat="1" ht="17.25" customHeight="1" spans="1:3">
      <c r="A172" s="167">
        <v>21470</v>
      </c>
      <c r="B172" s="28" t="s">
        <v>2224</v>
      </c>
      <c r="C172" s="29">
        <f>SUM(C173:C174)</f>
        <v>0</v>
      </c>
    </row>
    <row r="173" s="23" customFormat="1" ht="17.25" customHeight="1" spans="1:3">
      <c r="A173" s="167">
        <v>2147001</v>
      </c>
      <c r="B173" s="30" t="s">
        <v>2225</v>
      </c>
      <c r="C173" s="29">
        <v>0</v>
      </c>
    </row>
    <row r="174" s="23" customFormat="1" ht="17.25" customHeight="1" spans="1:3">
      <c r="A174" s="167">
        <v>2147099</v>
      </c>
      <c r="B174" s="30" t="s">
        <v>2226</v>
      </c>
      <c r="C174" s="29">
        <v>0</v>
      </c>
    </row>
    <row r="175" s="23" customFormat="1" ht="17.25" customHeight="1" spans="1:3">
      <c r="A175" s="167">
        <v>21471</v>
      </c>
      <c r="B175" s="28" t="s">
        <v>2227</v>
      </c>
      <c r="C175" s="29">
        <f>SUM(C176:C177)</f>
        <v>0</v>
      </c>
    </row>
    <row r="176" s="23" customFormat="1" ht="17.25" customHeight="1" spans="1:3">
      <c r="A176" s="167">
        <v>2147101</v>
      </c>
      <c r="B176" s="30" t="s">
        <v>2225</v>
      </c>
      <c r="C176" s="29">
        <v>0</v>
      </c>
    </row>
    <row r="177" s="23" customFormat="1" ht="17.25" customHeight="1" spans="1:3">
      <c r="A177" s="167">
        <v>2147199</v>
      </c>
      <c r="B177" s="30" t="s">
        <v>2228</v>
      </c>
      <c r="C177" s="29">
        <v>0</v>
      </c>
    </row>
    <row r="178" s="23" customFormat="1" ht="17.25" customHeight="1" spans="1:3">
      <c r="A178" s="167">
        <v>21472</v>
      </c>
      <c r="B178" s="28" t="s">
        <v>2229</v>
      </c>
      <c r="C178" s="29">
        <v>0</v>
      </c>
    </row>
    <row r="179" s="23" customFormat="1" ht="17.25" customHeight="1" spans="1:3">
      <c r="A179" s="167">
        <v>21473</v>
      </c>
      <c r="B179" s="28" t="s">
        <v>2230</v>
      </c>
      <c r="C179" s="29">
        <f>SUM(C180:C182)</f>
        <v>0</v>
      </c>
    </row>
    <row r="180" s="23" customFormat="1" ht="17.25" customHeight="1" spans="1:3">
      <c r="A180" s="167">
        <v>2147301</v>
      </c>
      <c r="B180" s="30" t="s">
        <v>2231</v>
      </c>
      <c r="C180" s="29">
        <v>0</v>
      </c>
    </row>
    <row r="181" s="23" customFormat="1" ht="17.25" customHeight="1" spans="1:3">
      <c r="A181" s="167">
        <v>2147303</v>
      </c>
      <c r="B181" s="30" t="s">
        <v>2232</v>
      </c>
      <c r="C181" s="29">
        <v>0</v>
      </c>
    </row>
    <row r="182" s="23" customFormat="1" ht="17.25" customHeight="1" spans="1:3">
      <c r="A182" s="167">
        <v>2147399</v>
      </c>
      <c r="B182" s="30" t="s">
        <v>2233</v>
      </c>
      <c r="C182" s="29">
        <v>0</v>
      </c>
    </row>
    <row r="183" s="23" customFormat="1" ht="17.25" customHeight="1" spans="1:3">
      <c r="A183" s="167">
        <v>215</v>
      </c>
      <c r="B183" s="28" t="s">
        <v>1475</v>
      </c>
      <c r="C183" s="29">
        <f>C184</f>
        <v>0</v>
      </c>
    </row>
    <row r="184" s="23" customFormat="1" ht="17.25" customHeight="1" spans="1:3">
      <c r="A184" s="167">
        <v>21562</v>
      </c>
      <c r="B184" s="28" t="s">
        <v>2234</v>
      </c>
      <c r="C184" s="29">
        <f>SUM(C185:C187)</f>
        <v>0</v>
      </c>
    </row>
    <row r="185" s="23" customFormat="1" ht="17.25" customHeight="1" spans="1:3">
      <c r="A185" s="167">
        <v>2156201</v>
      </c>
      <c r="B185" s="30" t="s">
        <v>2235</v>
      </c>
      <c r="C185" s="29">
        <v>0</v>
      </c>
    </row>
    <row r="186" s="23" customFormat="1" ht="17.25" customHeight="1" spans="1:3">
      <c r="A186" s="167">
        <v>2156202</v>
      </c>
      <c r="B186" s="30" t="s">
        <v>2236</v>
      </c>
      <c r="C186" s="29">
        <v>0</v>
      </c>
    </row>
    <row r="187" s="23" customFormat="1" ht="17.25" customHeight="1" spans="1:3">
      <c r="A187" s="167">
        <v>2156299</v>
      </c>
      <c r="B187" s="30" t="s">
        <v>2237</v>
      </c>
      <c r="C187" s="29">
        <v>0</v>
      </c>
    </row>
    <row r="188" s="23" customFormat="1" ht="17.25" customHeight="1" spans="1:3">
      <c r="A188" s="167">
        <v>217</v>
      </c>
      <c r="B188" s="28" t="s">
        <v>1533</v>
      </c>
      <c r="C188" s="29">
        <f>C189</f>
        <v>0</v>
      </c>
    </row>
    <row r="189" s="23" customFormat="1" ht="17.25" customHeight="1" spans="1:3">
      <c r="A189" s="167">
        <v>21704</v>
      </c>
      <c r="B189" s="28" t="s">
        <v>1553</v>
      </c>
      <c r="C189" s="29">
        <f>SUM(C190:C191)</f>
        <v>0</v>
      </c>
    </row>
    <row r="190" s="23" customFormat="1" ht="17.25" customHeight="1" spans="1:3">
      <c r="A190" s="167">
        <v>2170402</v>
      </c>
      <c r="B190" s="30" t="s">
        <v>2238</v>
      </c>
      <c r="C190" s="29">
        <v>0</v>
      </c>
    </row>
    <row r="191" s="23" customFormat="1" ht="17.25" customHeight="1" spans="1:3">
      <c r="A191" s="167">
        <v>2170403</v>
      </c>
      <c r="B191" s="30" t="s">
        <v>2239</v>
      </c>
      <c r="C191" s="29">
        <v>0</v>
      </c>
    </row>
    <row r="192" s="23" customFormat="1" ht="17.25" customHeight="1" spans="1:3">
      <c r="A192" s="167">
        <v>229</v>
      </c>
      <c r="B192" s="28" t="s">
        <v>1778</v>
      </c>
      <c r="C192" s="29">
        <f>SUM(C193,C197,C206:C207)</f>
        <v>53829</v>
      </c>
    </row>
    <row r="193" s="23" customFormat="1" ht="17.25" customHeight="1" spans="1:3">
      <c r="A193" s="167">
        <v>22904</v>
      </c>
      <c r="B193" s="28" t="s">
        <v>2240</v>
      </c>
      <c r="C193" s="29">
        <f>SUM(C194:C196)</f>
        <v>53610</v>
      </c>
    </row>
    <row r="194" s="23" customFormat="1" ht="17.25" customHeight="1" spans="1:3">
      <c r="A194" s="167">
        <v>2290401</v>
      </c>
      <c r="B194" s="30" t="s">
        <v>2241</v>
      </c>
      <c r="C194" s="29">
        <v>10</v>
      </c>
    </row>
    <row r="195" s="23" customFormat="1" ht="17.25" customHeight="1" spans="1:3">
      <c r="A195" s="167">
        <v>2290402</v>
      </c>
      <c r="B195" s="30" t="s">
        <v>2242</v>
      </c>
      <c r="C195" s="29">
        <v>53600</v>
      </c>
    </row>
    <row r="196" s="23" customFormat="1" ht="17.25" customHeight="1" spans="1:3">
      <c r="A196" s="167">
        <v>2290403</v>
      </c>
      <c r="B196" s="30" t="s">
        <v>2243</v>
      </c>
      <c r="C196" s="29">
        <v>0</v>
      </c>
    </row>
    <row r="197" s="23" customFormat="1" ht="17.25" customHeight="1" spans="1:3">
      <c r="A197" s="167">
        <v>22908</v>
      </c>
      <c r="B197" s="28" t="s">
        <v>2244</v>
      </c>
      <c r="C197" s="29">
        <f>SUM(C198:C205)</f>
        <v>0</v>
      </c>
    </row>
    <row r="198" s="23" customFormat="1" ht="17.25" customHeight="1" spans="1:3">
      <c r="A198" s="167">
        <v>2290802</v>
      </c>
      <c r="B198" s="30" t="s">
        <v>2245</v>
      </c>
      <c r="C198" s="29">
        <v>0</v>
      </c>
    </row>
    <row r="199" s="23" customFormat="1" ht="17.25" customHeight="1" spans="1:3">
      <c r="A199" s="167">
        <v>2290803</v>
      </c>
      <c r="B199" s="30" t="s">
        <v>2246</v>
      </c>
      <c r="C199" s="29">
        <v>0</v>
      </c>
    </row>
    <row r="200" s="23" customFormat="1" ht="17.25" customHeight="1" spans="1:3">
      <c r="A200" s="167">
        <v>2290804</v>
      </c>
      <c r="B200" s="30" t="s">
        <v>2247</v>
      </c>
      <c r="C200" s="29">
        <v>0</v>
      </c>
    </row>
    <row r="201" s="23" customFormat="1" ht="17.25" customHeight="1" spans="1:3">
      <c r="A201" s="167">
        <v>2290805</v>
      </c>
      <c r="B201" s="30" t="s">
        <v>2248</v>
      </c>
      <c r="C201" s="29">
        <v>0</v>
      </c>
    </row>
    <row r="202" s="23" customFormat="1" ht="17.25" customHeight="1" spans="1:3">
      <c r="A202" s="167">
        <v>2290806</v>
      </c>
      <c r="B202" s="30" t="s">
        <v>2249</v>
      </c>
      <c r="C202" s="29">
        <v>0</v>
      </c>
    </row>
    <row r="203" s="23" customFormat="1" ht="17.25" customHeight="1" spans="1:3">
      <c r="A203" s="167">
        <v>2290807</v>
      </c>
      <c r="B203" s="30" t="s">
        <v>2250</v>
      </c>
      <c r="C203" s="29">
        <v>0</v>
      </c>
    </row>
    <row r="204" s="23" customFormat="1" ht="17.25" customHeight="1" spans="1:3">
      <c r="A204" s="167">
        <v>2290808</v>
      </c>
      <c r="B204" s="30" t="s">
        <v>2251</v>
      </c>
      <c r="C204" s="29">
        <v>0</v>
      </c>
    </row>
    <row r="205" s="23" customFormat="1" ht="17.25" customHeight="1" spans="1:3">
      <c r="A205" s="167">
        <v>2290899</v>
      </c>
      <c r="B205" s="30" t="s">
        <v>2252</v>
      </c>
      <c r="C205" s="29">
        <v>0</v>
      </c>
    </row>
    <row r="206" s="23" customFormat="1" customHeight="1" spans="1:3">
      <c r="A206" s="167">
        <v>22909</v>
      </c>
      <c r="B206" s="28" t="s">
        <v>2253</v>
      </c>
      <c r="C206" s="29">
        <v>0</v>
      </c>
    </row>
    <row r="207" s="23" customFormat="1" ht="17.25" customHeight="1" spans="1:3">
      <c r="A207" s="167">
        <v>22960</v>
      </c>
      <c r="B207" s="28" t="s">
        <v>2254</v>
      </c>
      <c r="C207" s="29">
        <f>SUM(C208:C218)</f>
        <v>219</v>
      </c>
    </row>
    <row r="208" s="23" customFormat="1" ht="17.25" customHeight="1" spans="1:3">
      <c r="A208" s="167">
        <v>2296001</v>
      </c>
      <c r="B208" s="30" t="s">
        <v>2255</v>
      </c>
      <c r="C208" s="29">
        <v>0</v>
      </c>
    </row>
    <row r="209" s="23" customFormat="1" ht="17.25" customHeight="1" spans="1:3">
      <c r="A209" s="167">
        <v>2296002</v>
      </c>
      <c r="B209" s="30" t="s">
        <v>2256</v>
      </c>
      <c r="C209" s="29">
        <v>160</v>
      </c>
    </row>
    <row r="210" s="23" customFormat="1" ht="17.25" customHeight="1" spans="1:3">
      <c r="A210" s="167">
        <v>2296003</v>
      </c>
      <c r="B210" s="30" t="s">
        <v>2257</v>
      </c>
      <c r="C210" s="29">
        <v>2</v>
      </c>
    </row>
    <row r="211" s="23" customFormat="1" ht="17.25" customHeight="1" spans="1:3">
      <c r="A211" s="167">
        <v>2296004</v>
      </c>
      <c r="B211" s="30" t="s">
        <v>2258</v>
      </c>
      <c r="C211" s="29">
        <v>0</v>
      </c>
    </row>
    <row r="212" s="23" customFormat="1" ht="17.25" customHeight="1" spans="1:3">
      <c r="A212" s="167">
        <v>2296005</v>
      </c>
      <c r="B212" s="30" t="s">
        <v>2259</v>
      </c>
      <c r="C212" s="29">
        <v>0</v>
      </c>
    </row>
    <row r="213" s="23" customFormat="1" ht="17.25" customHeight="1" spans="1:3">
      <c r="A213" s="167">
        <v>2296006</v>
      </c>
      <c r="B213" s="30" t="s">
        <v>2260</v>
      </c>
      <c r="C213" s="29">
        <v>0</v>
      </c>
    </row>
    <row r="214" s="23" customFormat="1" ht="17.25" customHeight="1" spans="1:3">
      <c r="A214" s="167">
        <v>2296010</v>
      </c>
      <c r="B214" s="30" t="s">
        <v>2261</v>
      </c>
      <c r="C214" s="29">
        <v>0</v>
      </c>
    </row>
    <row r="215" s="23" customFormat="1" ht="17.25" customHeight="1" spans="1:3">
      <c r="A215" s="167">
        <v>2296011</v>
      </c>
      <c r="B215" s="30" t="s">
        <v>2262</v>
      </c>
      <c r="C215" s="29">
        <v>0</v>
      </c>
    </row>
    <row r="216" s="23" customFormat="1" ht="17.25" customHeight="1" spans="1:3">
      <c r="A216" s="167">
        <v>2296012</v>
      </c>
      <c r="B216" s="30" t="s">
        <v>2263</v>
      </c>
      <c r="C216" s="29">
        <v>0</v>
      </c>
    </row>
    <row r="217" s="23" customFormat="1" ht="17.25" customHeight="1" spans="1:3">
      <c r="A217" s="167">
        <v>2296013</v>
      </c>
      <c r="B217" s="30" t="s">
        <v>2264</v>
      </c>
      <c r="C217" s="29">
        <v>57</v>
      </c>
    </row>
    <row r="218" s="23" customFormat="1" ht="17.25" customHeight="1" spans="1:3">
      <c r="A218" s="167">
        <v>2296099</v>
      </c>
      <c r="B218" s="30" t="s">
        <v>2265</v>
      </c>
      <c r="C218" s="29">
        <v>0</v>
      </c>
    </row>
    <row r="219" s="23" customFormat="1" ht="17.25" customHeight="1" spans="1:3">
      <c r="A219" s="167">
        <v>232</v>
      </c>
      <c r="B219" s="28" t="s">
        <v>1709</v>
      </c>
      <c r="C219" s="29">
        <f>C220</f>
        <v>2656</v>
      </c>
    </row>
    <row r="220" s="23" customFormat="1" ht="17.25" customHeight="1" spans="1:3">
      <c r="A220" s="167">
        <v>23204</v>
      </c>
      <c r="B220" s="28" t="s">
        <v>2266</v>
      </c>
      <c r="C220" s="29">
        <f>SUM(C221:C236)</f>
        <v>2656</v>
      </c>
    </row>
    <row r="221" s="23" customFormat="1" ht="17.25" customHeight="1" spans="1:3">
      <c r="A221" s="167">
        <v>2320401</v>
      </c>
      <c r="B221" s="30" t="s">
        <v>2267</v>
      </c>
      <c r="C221" s="29">
        <v>0</v>
      </c>
    </row>
    <row r="222" s="23" customFormat="1" ht="17.25" customHeight="1" spans="1:3">
      <c r="A222" s="167">
        <v>2320402</v>
      </c>
      <c r="B222" s="30" t="s">
        <v>2268</v>
      </c>
      <c r="C222" s="29">
        <v>0</v>
      </c>
    </row>
    <row r="223" s="23" customFormat="1" ht="17.25" customHeight="1" spans="1:3">
      <c r="A223" s="167">
        <v>2320405</v>
      </c>
      <c r="B223" s="30" t="s">
        <v>2269</v>
      </c>
      <c r="C223" s="29">
        <v>0</v>
      </c>
    </row>
    <row r="224" s="23" customFormat="1" ht="17.25" customHeight="1" spans="1:3">
      <c r="A224" s="167">
        <v>2320411</v>
      </c>
      <c r="B224" s="30" t="s">
        <v>2270</v>
      </c>
      <c r="C224" s="29">
        <v>0</v>
      </c>
    </row>
    <row r="225" s="23" customFormat="1" ht="17.25" customHeight="1" spans="1:3">
      <c r="A225" s="167">
        <v>2320413</v>
      </c>
      <c r="B225" s="30" t="s">
        <v>2271</v>
      </c>
      <c r="C225" s="29">
        <v>0</v>
      </c>
    </row>
    <row r="226" s="23" customFormat="1" ht="17.25" customHeight="1" spans="1:3">
      <c r="A226" s="167">
        <v>2320414</v>
      </c>
      <c r="B226" s="30" t="s">
        <v>2272</v>
      </c>
      <c r="C226" s="29">
        <v>0</v>
      </c>
    </row>
    <row r="227" s="23" customFormat="1" ht="17.25" customHeight="1" spans="1:3">
      <c r="A227" s="167">
        <v>2320416</v>
      </c>
      <c r="B227" s="30" t="s">
        <v>2273</v>
      </c>
      <c r="C227" s="29">
        <v>0</v>
      </c>
    </row>
    <row r="228" s="23" customFormat="1" ht="17.25" customHeight="1" spans="1:3">
      <c r="A228" s="167">
        <v>2320417</v>
      </c>
      <c r="B228" s="30" t="s">
        <v>2274</v>
      </c>
      <c r="C228" s="29">
        <v>0</v>
      </c>
    </row>
    <row r="229" s="23" customFormat="1" ht="17.25" customHeight="1" spans="1:3">
      <c r="A229" s="167">
        <v>2320418</v>
      </c>
      <c r="B229" s="30" t="s">
        <v>2275</v>
      </c>
      <c r="C229" s="29">
        <v>0</v>
      </c>
    </row>
    <row r="230" s="23" customFormat="1" ht="17.25" customHeight="1" spans="1:3">
      <c r="A230" s="167">
        <v>2320419</v>
      </c>
      <c r="B230" s="30" t="s">
        <v>2276</v>
      </c>
      <c r="C230" s="29">
        <v>0</v>
      </c>
    </row>
    <row r="231" s="23" customFormat="1" ht="17.25" customHeight="1" spans="1:3">
      <c r="A231" s="167">
        <v>2320420</v>
      </c>
      <c r="B231" s="30" t="s">
        <v>2277</v>
      </c>
      <c r="C231" s="29">
        <v>0</v>
      </c>
    </row>
    <row r="232" s="23" customFormat="1" ht="17.25" customHeight="1" spans="1:3">
      <c r="A232" s="167">
        <v>2320431</v>
      </c>
      <c r="B232" s="30" t="s">
        <v>2278</v>
      </c>
      <c r="C232" s="29">
        <v>99</v>
      </c>
    </row>
    <row r="233" s="23" customFormat="1" ht="17.25" customHeight="1" spans="1:3">
      <c r="A233" s="167">
        <v>2320432</v>
      </c>
      <c r="B233" s="30" t="s">
        <v>2279</v>
      </c>
      <c r="C233" s="29">
        <v>0</v>
      </c>
    </row>
    <row r="234" s="23" customFormat="1" ht="17.25" customHeight="1" spans="1:3">
      <c r="A234" s="167">
        <v>2320433</v>
      </c>
      <c r="B234" s="30" t="s">
        <v>2280</v>
      </c>
      <c r="C234" s="29">
        <v>468</v>
      </c>
    </row>
    <row r="235" s="23" customFormat="1" ht="17.25" customHeight="1" spans="1:3">
      <c r="A235" s="167">
        <v>2320498</v>
      </c>
      <c r="B235" s="30" t="s">
        <v>2281</v>
      </c>
      <c r="C235" s="29">
        <v>0</v>
      </c>
    </row>
    <row r="236" s="23" customFormat="1" ht="17.25" customHeight="1" spans="1:3">
      <c r="A236" s="167">
        <v>2320499</v>
      </c>
      <c r="B236" s="30" t="s">
        <v>2282</v>
      </c>
      <c r="C236" s="29">
        <v>2089</v>
      </c>
    </row>
    <row r="237" s="23" customFormat="1" ht="17.25" customHeight="1" spans="1:3">
      <c r="A237" s="167">
        <v>233</v>
      </c>
      <c r="B237" s="28" t="s">
        <v>1717</v>
      </c>
      <c r="C237" s="29">
        <f>C238</f>
        <v>0</v>
      </c>
    </row>
    <row r="238" s="23" customFormat="1" ht="17.25" customHeight="1" spans="1:3">
      <c r="A238" s="167">
        <v>23304</v>
      </c>
      <c r="B238" s="28" t="s">
        <v>2283</v>
      </c>
      <c r="C238" s="29">
        <f>SUM(C239:C254)</f>
        <v>0</v>
      </c>
    </row>
    <row r="239" s="23" customFormat="1" ht="17.25" customHeight="1" spans="1:3">
      <c r="A239" s="167">
        <v>2330401</v>
      </c>
      <c r="B239" s="30" t="s">
        <v>2284</v>
      </c>
      <c r="C239" s="29">
        <v>0</v>
      </c>
    </row>
    <row r="240" s="23" customFormat="1" ht="17.25" customHeight="1" spans="1:3">
      <c r="A240" s="167">
        <v>2330402</v>
      </c>
      <c r="B240" s="30" t="s">
        <v>2285</v>
      </c>
      <c r="C240" s="29">
        <v>0</v>
      </c>
    </row>
    <row r="241" s="23" customFormat="1" ht="17.25" customHeight="1" spans="1:3">
      <c r="A241" s="167">
        <v>2330405</v>
      </c>
      <c r="B241" s="30" t="s">
        <v>2286</v>
      </c>
      <c r="C241" s="29">
        <v>0</v>
      </c>
    </row>
    <row r="242" s="23" customFormat="1" ht="17.25" customHeight="1" spans="1:3">
      <c r="A242" s="167">
        <v>2330411</v>
      </c>
      <c r="B242" s="30" t="s">
        <v>2287</v>
      </c>
      <c r="C242" s="29">
        <v>0</v>
      </c>
    </row>
    <row r="243" s="23" customFormat="1" ht="17.25" customHeight="1" spans="1:3">
      <c r="A243" s="167">
        <v>2330413</v>
      </c>
      <c r="B243" s="30" t="s">
        <v>2288</v>
      </c>
      <c r="C243" s="29">
        <v>0</v>
      </c>
    </row>
    <row r="244" s="23" customFormat="1" ht="17.25" customHeight="1" spans="1:3">
      <c r="A244" s="167">
        <v>2330414</v>
      </c>
      <c r="B244" s="30" t="s">
        <v>2289</v>
      </c>
      <c r="C244" s="29">
        <v>0</v>
      </c>
    </row>
    <row r="245" s="23" customFormat="1" ht="17.25" customHeight="1" spans="1:3">
      <c r="A245" s="167">
        <v>2330416</v>
      </c>
      <c r="B245" s="30" t="s">
        <v>2290</v>
      </c>
      <c r="C245" s="29">
        <v>0</v>
      </c>
    </row>
    <row r="246" s="23" customFormat="1" ht="17.25" customHeight="1" spans="1:3">
      <c r="A246" s="167">
        <v>2330417</v>
      </c>
      <c r="B246" s="30" t="s">
        <v>2291</v>
      </c>
      <c r="C246" s="29">
        <v>0</v>
      </c>
    </row>
    <row r="247" s="23" customFormat="1" ht="17.25" customHeight="1" spans="1:3">
      <c r="A247" s="167">
        <v>2330418</v>
      </c>
      <c r="B247" s="30" t="s">
        <v>2292</v>
      </c>
      <c r="C247" s="29">
        <v>0</v>
      </c>
    </row>
    <row r="248" s="23" customFormat="1" ht="17.25" customHeight="1" spans="1:3">
      <c r="A248" s="167">
        <v>2330419</v>
      </c>
      <c r="B248" s="30" t="s">
        <v>2293</v>
      </c>
      <c r="C248" s="29">
        <v>0</v>
      </c>
    </row>
    <row r="249" s="23" customFormat="1" ht="17.25" customHeight="1" spans="1:3">
      <c r="A249" s="167">
        <v>2330420</v>
      </c>
      <c r="B249" s="30" t="s">
        <v>2294</v>
      </c>
      <c r="C249" s="29">
        <v>0</v>
      </c>
    </row>
    <row r="250" s="23" customFormat="1" ht="17.25" customHeight="1" spans="1:3">
      <c r="A250" s="167">
        <v>2330431</v>
      </c>
      <c r="B250" s="30" t="s">
        <v>2295</v>
      </c>
      <c r="C250" s="29">
        <v>0</v>
      </c>
    </row>
    <row r="251" s="23" customFormat="1" ht="17.25" customHeight="1" spans="1:3">
      <c r="A251" s="167">
        <v>2330432</v>
      </c>
      <c r="B251" s="30" t="s">
        <v>2296</v>
      </c>
      <c r="C251" s="29">
        <v>0</v>
      </c>
    </row>
    <row r="252" s="23" customFormat="1" ht="17.25" customHeight="1" spans="1:3">
      <c r="A252" s="167">
        <v>2330433</v>
      </c>
      <c r="B252" s="30" t="s">
        <v>2297</v>
      </c>
      <c r="C252" s="29">
        <v>0</v>
      </c>
    </row>
    <row r="253" s="23" customFormat="1" ht="17.25" customHeight="1" spans="1:3">
      <c r="A253" s="167">
        <v>2330498</v>
      </c>
      <c r="B253" s="30" t="s">
        <v>2298</v>
      </c>
      <c r="C253" s="29">
        <v>0</v>
      </c>
    </row>
    <row r="254" s="23" customFormat="1" ht="17.25" customHeight="1" spans="1:3">
      <c r="A254" s="167">
        <v>2330499</v>
      </c>
      <c r="B254" s="30" t="s">
        <v>2299</v>
      </c>
      <c r="C254" s="29">
        <v>0</v>
      </c>
    </row>
    <row r="255" s="23" customFormat="1" ht="17.25" customHeight="1" spans="1:3">
      <c r="A255" s="167">
        <v>234</v>
      </c>
      <c r="B255" s="173" t="s">
        <v>2300</v>
      </c>
      <c r="C255" s="29">
        <f>SUM(C256,C269)</f>
        <v>2</v>
      </c>
    </row>
    <row r="256" s="23" customFormat="1" ht="17.25" customHeight="1" spans="1:3">
      <c r="A256" s="167">
        <v>23401</v>
      </c>
      <c r="B256" s="173" t="s">
        <v>1743</v>
      </c>
      <c r="C256" s="29">
        <f>SUM(C257:C268)</f>
        <v>0</v>
      </c>
    </row>
    <row r="257" s="23" customFormat="1" ht="17.25" customHeight="1" spans="1:3">
      <c r="A257" s="167">
        <v>2340101</v>
      </c>
      <c r="B257" s="167" t="s">
        <v>2301</v>
      </c>
      <c r="C257" s="29">
        <v>0</v>
      </c>
    </row>
    <row r="258" s="23" customFormat="1" ht="17.25" customHeight="1" spans="1:3">
      <c r="A258" s="167">
        <v>2340102</v>
      </c>
      <c r="B258" s="167" t="s">
        <v>2302</v>
      </c>
      <c r="C258" s="29">
        <v>0</v>
      </c>
    </row>
    <row r="259" s="23" customFormat="1" ht="17.25" customHeight="1" spans="1:3">
      <c r="A259" s="167">
        <v>2340103</v>
      </c>
      <c r="B259" s="167" t="s">
        <v>2303</v>
      </c>
      <c r="C259" s="29">
        <v>0</v>
      </c>
    </row>
    <row r="260" s="23" customFormat="1" ht="17.25" customHeight="1" spans="1:3">
      <c r="A260" s="167">
        <v>2340104</v>
      </c>
      <c r="B260" s="167" t="s">
        <v>2304</v>
      </c>
      <c r="C260" s="29">
        <v>0</v>
      </c>
    </row>
    <row r="261" s="23" customFormat="1" ht="17.25" customHeight="1" spans="1:3">
      <c r="A261" s="167">
        <v>2340105</v>
      </c>
      <c r="B261" s="167" t="s">
        <v>2305</v>
      </c>
      <c r="C261" s="29">
        <v>0</v>
      </c>
    </row>
    <row r="262" s="23" customFormat="1" ht="17.25" customHeight="1" spans="1:3">
      <c r="A262" s="167">
        <v>2340106</v>
      </c>
      <c r="B262" s="167" t="s">
        <v>2306</v>
      </c>
      <c r="C262" s="29">
        <v>0</v>
      </c>
    </row>
    <row r="263" s="23" customFormat="1" ht="17.25" customHeight="1" spans="1:3">
      <c r="A263" s="167">
        <v>2340107</v>
      </c>
      <c r="B263" s="167" t="s">
        <v>2307</v>
      </c>
      <c r="C263" s="29">
        <v>0</v>
      </c>
    </row>
    <row r="264" s="23" customFormat="1" ht="17.25" customHeight="1" spans="1:3">
      <c r="A264" s="167">
        <v>2340108</v>
      </c>
      <c r="B264" s="167" t="s">
        <v>2308</v>
      </c>
      <c r="C264" s="29">
        <v>0</v>
      </c>
    </row>
    <row r="265" s="23" customFormat="1" ht="17.25" customHeight="1" spans="1:3">
      <c r="A265" s="167">
        <v>2340109</v>
      </c>
      <c r="B265" s="167" t="s">
        <v>2309</v>
      </c>
      <c r="C265" s="29">
        <v>0</v>
      </c>
    </row>
    <row r="266" s="23" customFormat="1" ht="17.25" customHeight="1" spans="1:3">
      <c r="A266" s="167">
        <v>2340110</v>
      </c>
      <c r="B266" s="167" t="s">
        <v>2310</v>
      </c>
      <c r="C266" s="29">
        <v>0</v>
      </c>
    </row>
    <row r="267" s="23" customFormat="1" ht="17.25" customHeight="1" spans="1:3">
      <c r="A267" s="167">
        <v>2340111</v>
      </c>
      <c r="B267" s="167" t="s">
        <v>2311</v>
      </c>
      <c r="C267" s="29">
        <v>0</v>
      </c>
    </row>
    <row r="268" s="23" customFormat="1" ht="17.25" customHeight="1" spans="1:3">
      <c r="A268" s="167">
        <v>2340199</v>
      </c>
      <c r="B268" s="167" t="s">
        <v>2312</v>
      </c>
      <c r="C268" s="29">
        <v>0</v>
      </c>
    </row>
    <row r="269" s="23" customFormat="1" ht="17.25" customHeight="1" spans="1:3">
      <c r="A269" s="167">
        <v>23402</v>
      </c>
      <c r="B269" s="173" t="s">
        <v>2313</v>
      </c>
      <c r="C269" s="29">
        <f>SUM(C270:C275)</f>
        <v>2</v>
      </c>
    </row>
    <row r="270" s="23" customFormat="1" ht="17.25" customHeight="1" spans="1:3">
      <c r="A270" s="167">
        <v>2340201</v>
      </c>
      <c r="B270" s="167" t="s">
        <v>1512</v>
      </c>
      <c r="C270" s="29">
        <v>0</v>
      </c>
    </row>
    <row r="271" s="23" customFormat="1" ht="17.25" customHeight="1" spans="1:3">
      <c r="A271" s="167">
        <v>2340202</v>
      </c>
      <c r="B271" s="167" t="s">
        <v>1557</v>
      </c>
      <c r="C271" s="29">
        <v>0</v>
      </c>
    </row>
    <row r="272" s="23" customFormat="1" ht="17.25" customHeight="1" spans="1:3">
      <c r="A272" s="167">
        <v>2340203</v>
      </c>
      <c r="B272" s="167" t="s">
        <v>1415</v>
      </c>
      <c r="C272" s="29">
        <v>0</v>
      </c>
    </row>
    <row r="273" s="23" customFormat="1" ht="17.25" customHeight="1" spans="1:3">
      <c r="A273" s="167">
        <v>2340204</v>
      </c>
      <c r="B273" s="167" t="s">
        <v>2314</v>
      </c>
      <c r="C273" s="29">
        <v>0</v>
      </c>
    </row>
    <row r="274" s="23" customFormat="1" ht="17.25" customHeight="1" spans="1:3">
      <c r="A274" s="167">
        <v>2340205</v>
      </c>
      <c r="B274" s="167" t="s">
        <v>2315</v>
      </c>
      <c r="C274" s="29">
        <v>0</v>
      </c>
    </row>
    <row r="275" s="23" customFormat="1" ht="17.25" customHeight="1" spans="1:3">
      <c r="A275" s="167">
        <v>2340299</v>
      </c>
      <c r="B275" s="167" t="s">
        <v>2316</v>
      </c>
      <c r="C275" s="29">
        <v>2</v>
      </c>
    </row>
  </sheetData>
  <mergeCells count="1">
    <mergeCell ref="A1:C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I30" sqref="I30"/>
    </sheetView>
  </sheetViews>
  <sheetFormatPr defaultColWidth="12.1833333333333" defaultRowHeight="15.55" customHeight="1" outlineLevelCol="3"/>
  <cols>
    <col min="1" max="1" width="35" style="23" customWidth="1"/>
    <col min="2" max="2" width="18.9416666666667" style="23" customWidth="1"/>
    <col min="3" max="3" width="35" style="23" customWidth="1"/>
    <col min="4" max="4" width="18.9416666666667" style="23" customWidth="1"/>
    <col min="5" max="256" width="12.1833333333333" style="23" customWidth="1"/>
    <col min="257" max="16384" width="12.1833333333333" style="23"/>
  </cols>
  <sheetData>
    <row r="1" s="23" customFormat="1" ht="34" customHeight="1" spans="1:4">
      <c r="A1" s="24" t="s">
        <v>2318</v>
      </c>
      <c r="B1" s="24"/>
      <c r="C1" s="24"/>
      <c r="D1" s="24"/>
    </row>
    <row r="2" s="23" customFormat="1" ht="17" customHeight="1" spans="1:4">
      <c r="A2" s="25" t="s">
        <v>693</v>
      </c>
      <c r="B2" s="25"/>
      <c r="C2" s="25"/>
      <c r="D2" s="25"/>
    </row>
    <row r="3" s="23" customFormat="1" ht="17" customHeight="1" spans="1:4">
      <c r="A3" s="26" t="s">
        <v>1833</v>
      </c>
      <c r="B3" s="26" t="s">
        <v>35</v>
      </c>
      <c r="C3" s="26" t="s">
        <v>1833</v>
      </c>
      <c r="D3" s="26" t="s">
        <v>35</v>
      </c>
    </row>
    <row r="4" s="23" customFormat="1" ht="17.25" customHeight="1" spans="1:4">
      <c r="A4" s="30" t="s">
        <v>2009</v>
      </c>
      <c r="B4" s="29">
        <f>'[1]L10'!C6</f>
        <v>41664</v>
      </c>
      <c r="C4" s="30" t="s">
        <v>2082</v>
      </c>
      <c r="D4" s="29">
        <f>'[1]L10'!O6</f>
        <v>89360</v>
      </c>
    </row>
    <row r="5" s="23" customFormat="1" ht="17.25" customHeight="1" spans="1:4">
      <c r="A5" s="30" t="s">
        <v>2319</v>
      </c>
      <c r="B5" s="29">
        <f>B6</f>
        <v>1547</v>
      </c>
      <c r="C5" s="30" t="s">
        <v>2320</v>
      </c>
      <c r="D5" s="29">
        <f>D6</f>
        <v>0</v>
      </c>
    </row>
    <row r="6" s="23" customFormat="1" ht="17.25" customHeight="1" spans="1:4">
      <c r="A6" s="30" t="s">
        <v>2321</v>
      </c>
      <c r="B6" s="29">
        <f>SUM(B7:B15)</f>
        <v>1547</v>
      </c>
      <c r="C6" s="30" t="s">
        <v>2322</v>
      </c>
      <c r="D6" s="29">
        <f>SUM(D7:D15)</f>
        <v>0</v>
      </c>
    </row>
    <row r="7" s="23" customFormat="1" ht="17.25" customHeight="1" spans="1:4">
      <c r="A7" s="30" t="s">
        <v>1930</v>
      </c>
      <c r="B7" s="29">
        <f>'[1]L10'!D7</f>
        <v>0</v>
      </c>
      <c r="C7" s="30" t="s">
        <v>1930</v>
      </c>
      <c r="D7" s="29">
        <f>'[1]L10'!P7</f>
        <v>0</v>
      </c>
    </row>
    <row r="8" s="23" customFormat="1" ht="17.25" customHeight="1" spans="1:4">
      <c r="A8" s="30" t="s">
        <v>1931</v>
      </c>
      <c r="B8" s="29">
        <f>'[1]L10'!D8+'[1]L10'!D9</f>
        <v>33</v>
      </c>
      <c r="C8" s="30" t="s">
        <v>1931</v>
      </c>
      <c r="D8" s="29">
        <f>'[1]L10'!P8+'[1]L10'!P9</f>
        <v>0</v>
      </c>
    </row>
    <row r="9" s="23" customFormat="1" ht="17.25" customHeight="1" spans="1:4">
      <c r="A9" s="30" t="s">
        <v>1932</v>
      </c>
      <c r="B9" s="29">
        <f>'[1]L10'!D10+'[1]L10'!D11</f>
        <v>840</v>
      </c>
      <c r="C9" s="30" t="s">
        <v>1932</v>
      </c>
      <c r="D9" s="29">
        <f>'[1]L10'!P10+'[1]L10'!P11</f>
        <v>0</v>
      </c>
    </row>
    <row r="10" s="23" customFormat="1" ht="17.25" customHeight="1" spans="1:4">
      <c r="A10" s="30" t="s">
        <v>1934</v>
      </c>
      <c r="B10" s="29">
        <f>'[1]L10'!D12+'[1]L10'!D13</f>
        <v>0</v>
      </c>
      <c r="C10" s="30" t="s">
        <v>1934</v>
      </c>
      <c r="D10" s="29">
        <f>'[1]L10'!P12+'[1]L10'!P13</f>
        <v>0</v>
      </c>
    </row>
    <row r="11" s="23" customFormat="1" ht="17.25" customHeight="1" spans="1:4">
      <c r="A11" s="30" t="s">
        <v>1935</v>
      </c>
      <c r="B11" s="29">
        <f>'[1]L10'!D14+'[1]L10'!D15+'[1]L10'!D16+'[1]L10'!D17+'[1]L10'!D18</f>
        <v>17</v>
      </c>
      <c r="C11" s="30" t="s">
        <v>1935</v>
      </c>
      <c r="D11" s="29">
        <f>'[1]L10'!P14+'[1]L10'!P15+'[1]L10'!P16+'[1]L10'!P17+'[1]L10'!P18</f>
        <v>0</v>
      </c>
    </row>
    <row r="12" s="23" customFormat="1" ht="17.25" customHeight="1" spans="1:4">
      <c r="A12" s="30" t="s">
        <v>1936</v>
      </c>
      <c r="B12" s="29">
        <f>'[1]L10'!D19+'[1]L10'!D20+'[1]L10'!D21</f>
        <v>0</v>
      </c>
      <c r="C12" s="30" t="s">
        <v>1936</v>
      </c>
      <c r="D12" s="29">
        <f>'[1]L10'!P19+'[1]L10'!P20+'[1]L10'!P21</f>
        <v>0</v>
      </c>
    </row>
    <row r="13" s="23" customFormat="1" ht="17.25" customHeight="1" spans="1:4">
      <c r="A13" s="30" t="s">
        <v>1937</v>
      </c>
      <c r="B13" s="29">
        <f>'[1]L10'!D22+'[1]L10'!D23+'[1]L10'!D24+'[1]L10'!D25+'[1]L10'!D26+'[1]L10'!D27</f>
        <v>0</v>
      </c>
      <c r="C13" s="30" t="s">
        <v>1937</v>
      </c>
      <c r="D13" s="29">
        <f>'[1]L10'!P22+'[1]L10'!P23+'[1]L10'!P24+'[1]L10'!P25+'[1]L10'!P26+'[1]L10'!P27</f>
        <v>0</v>
      </c>
    </row>
    <row r="14" s="23" customFormat="1" ht="17.25" customHeight="1" spans="1:4">
      <c r="A14" s="30" t="s">
        <v>1938</v>
      </c>
      <c r="B14" s="29">
        <f>'[1]L10'!D28</f>
        <v>0</v>
      </c>
      <c r="C14" s="30" t="s">
        <v>1938</v>
      </c>
      <c r="D14" s="29">
        <f>'[1]L10'!P28</f>
        <v>0</v>
      </c>
    </row>
    <row r="15" s="23" customFormat="1" ht="17.25" customHeight="1" spans="1:4">
      <c r="A15" s="30" t="s">
        <v>1945</v>
      </c>
      <c r="B15" s="29">
        <f>'[1]L10'!D31+'[1]L10'!D32+'[1]L10'!D33</f>
        <v>657</v>
      </c>
      <c r="C15" s="30" t="s">
        <v>850</v>
      </c>
      <c r="D15" s="29">
        <f>'[1]L10'!P31+'[1]L10'!P32+'[1]L10'!P33</f>
        <v>0</v>
      </c>
    </row>
    <row r="16" s="23" customFormat="1" ht="17.25" customHeight="1" spans="1:4">
      <c r="A16" s="30" t="s">
        <v>2323</v>
      </c>
      <c r="B16" s="29">
        <v>0</v>
      </c>
      <c r="C16" s="30" t="s">
        <v>2324</v>
      </c>
      <c r="D16" s="29">
        <v>35</v>
      </c>
    </row>
    <row r="17" s="23" customFormat="1" ht="17.25" customHeight="1" spans="1:4">
      <c r="A17" s="30" t="s">
        <v>2325</v>
      </c>
      <c r="B17" s="29">
        <v>0</v>
      </c>
      <c r="C17" s="30"/>
      <c r="D17" s="166"/>
    </row>
    <row r="18" s="23" customFormat="1" ht="17.25" customHeight="1" spans="1:4">
      <c r="A18" s="30" t="s">
        <v>2326</v>
      </c>
      <c r="B18" s="29">
        <v>31686</v>
      </c>
      <c r="C18" s="30"/>
      <c r="D18" s="166"/>
    </row>
    <row r="19" s="23" customFormat="1" ht="17.25" customHeight="1" spans="1:4">
      <c r="A19" s="30" t="s">
        <v>2327</v>
      </c>
      <c r="B19" s="29">
        <f>B20+B21</f>
        <v>2099</v>
      </c>
      <c r="C19" s="30" t="s">
        <v>2328</v>
      </c>
      <c r="D19" s="29">
        <v>8381</v>
      </c>
    </row>
    <row r="20" s="23" customFormat="1" ht="17.25" customHeight="1" spans="1:4">
      <c r="A20" s="30" t="s">
        <v>2329</v>
      </c>
      <c r="B20" s="29">
        <v>0</v>
      </c>
      <c r="C20" s="30"/>
      <c r="D20" s="169"/>
    </row>
    <row r="21" s="23" customFormat="1" ht="17.25" customHeight="1" spans="1:4">
      <c r="A21" s="30" t="s">
        <v>2330</v>
      </c>
      <c r="B21" s="29">
        <v>2099</v>
      </c>
      <c r="C21" s="30"/>
      <c r="D21" s="169"/>
    </row>
    <row r="22" s="23" customFormat="1" ht="17.25" customHeight="1" spans="1:4">
      <c r="A22" s="30" t="s">
        <v>1959</v>
      </c>
      <c r="B22" s="29">
        <f t="shared" ref="B22:B25" si="0">B23</f>
        <v>0</v>
      </c>
      <c r="C22" s="30" t="s">
        <v>1960</v>
      </c>
      <c r="D22" s="29">
        <f>D23</f>
        <v>990</v>
      </c>
    </row>
    <row r="23" s="23" customFormat="1" ht="17.25" customHeight="1" spans="1:4">
      <c r="A23" s="30" t="s">
        <v>1961</v>
      </c>
      <c r="B23" s="29">
        <f t="shared" si="0"/>
        <v>0</v>
      </c>
      <c r="C23" s="30" t="s">
        <v>2331</v>
      </c>
      <c r="D23" s="29">
        <v>990</v>
      </c>
    </row>
    <row r="24" s="23" customFormat="1" ht="17.25" customHeight="1" spans="1:4">
      <c r="A24" s="30" t="s">
        <v>2332</v>
      </c>
      <c r="B24" s="29">
        <v>0</v>
      </c>
      <c r="C24" s="30" t="s">
        <v>2333</v>
      </c>
      <c r="D24" s="169"/>
    </row>
    <row r="25" s="23" customFormat="1" ht="17.25" customHeight="1" spans="1:4">
      <c r="A25" s="30" t="s">
        <v>1972</v>
      </c>
      <c r="B25" s="29">
        <f t="shared" si="0"/>
        <v>23990</v>
      </c>
      <c r="C25" s="30" t="s">
        <v>1973</v>
      </c>
      <c r="D25" s="29">
        <v>0</v>
      </c>
    </row>
    <row r="26" s="23" customFormat="1" ht="17.25" customHeight="1" spans="1:4">
      <c r="A26" s="30" t="s">
        <v>2334</v>
      </c>
      <c r="B26" s="29">
        <v>23990</v>
      </c>
      <c r="C26" s="30"/>
      <c r="D26" s="166"/>
    </row>
    <row r="27" s="23" customFormat="1" ht="17.25" customHeight="1" spans="1:4">
      <c r="A27" s="30" t="s">
        <v>2335</v>
      </c>
      <c r="B27" s="29">
        <v>0</v>
      </c>
      <c r="C27" s="30" t="s">
        <v>2336</v>
      </c>
      <c r="D27" s="29">
        <v>0</v>
      </c>
    </row>
    <row r="28" s="23" customFormat="1" ht="17.25" customHeight="1" spans="1:4">
      <c r="A28" s="30" t="s">
        <v>2337</v>
      </c>
      <c r="B28" s="29">
        <v>0</v>
      </c>
      <c r="C28" s="30" t="s">
        <v>2338</v>
      </c>
      <c r="D28" s="29">
        <v>0</v>
      </c>
    </row>
    <row r="29" s="23" customFormat="1" ht="17.25" customHeight="1" spans="1:4">
      <c r="A29" s="30"/>
      <c r="B29" s="166"/>
      <c r="C29" s="30" t="s">
        <v>2339</v>
      </c>
      <c r="D29" s="29">
        <f>'[1]L10'!Y6</f>
        <v>0</v>
      </c>
    </row>
    <row r="30" s="23" customFormat="1" ht="17.25" customHeight="1" spans="1:4">
      <c r="A30" s="30"/>
      <c r="B30" s="166"/>
      <c r="C30" s="30" t="s">
        <v>2340</v>
      </c>
      <c r="D30" s="29">
        <f>B31-D4-D5-D16-D19-D22-D25-D27-D28-D29</f>
        <v>2220</v>
      </c>
    </row>
    <row r="31" s="23" customFormat="1" ht="17" customHeight="1" spans="1:4">
      <c r="A31" s="26" t="s">
        <v>2341</v>
      </c>
      <c r="B31" s="29">
        <f>SUM(B4,B5,B16:B19,B22,B25,B27,B28)</f>
        <v>100986</v>
      </c>
      <c r="C31" s="26" t="s">
        <v>2342</v>
      </c>
      <c r="D31" s="29">
        <f>SUM(D4,D5,D16,D19,D22,D25,D27:D30)</f>
        <v>100986</v>
      </c>
    </row>
  </sheetData>
  <mergeCells count="2">
    <mergeCell ref="A1:D1"/>
    <mergeCell ref="A2:D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H26" sqref="H26"/>
    </sheetView>
  </sheetViews>
  <sheetFormatPr defaultColWidth="12.1833333333333" defaultRowHeight="17" customHeight="1"/>
  <cols>
    <col min="1" max="1" width="12.1416666666667" style="23" customWidth="1"/>
    <col min="2" max="2" width="39.75" style="23" customWidth="1"/>
    <col min="3" max="3" width="16.4833333333333" style="23" customWidth="1"/>
    <col min="4" max="4" width="15.25" style="23" customWidth="1"/>
    <col min="5" max="5" width="16.4833333333333" style="23" customWidth="1"/>
    <col min="6" max="6" width="12.1333333333333" style="23" customWidth="1"/>
    <col min="7" max="7" width="37.225" style="23" customWidth="1"/>
    <col min="8" max="10" width="16.4833333333333" style="23" customWidth="1"/>
    <col min="11" max="256" width="12.1833333333333" style="23" customWidth="1"/>
    <col min="257" max="16384" width="12.1833333333333" style="23"/>
  </cols>
  <sheetData>
    <row r="1" s="23" customFormat="1" ht="34" customHeight="1" spans="1:10">
      <c r="A1" s="24" t="s">
        <v>2343</v>
      </c>
      <c r="B1" s="24"/>
      <c r="C1" s="24"/>
      <c r="D1" s="24"/>
      <c r="E1" s="24"/>
      <c r="F1" s="24"/>
      <c r="G1" s="24"/>
      <c r="H1" s="24"/>
      <c r="I1" s="24"/>
      <c r="J1" s="24"/>
    </row>
    <row r="2" s="23" customFormat="1" ht="16.95" customHeight="1" spans="1:10">
      <c r="A2" s="25" t="s">
        <v>693</v>
      </c>
      <c r="B2" s="25"/>
      <c r="C2" s="25"/>
      <c r="D2" s="25"/>
      <c r="E2" s="25"/>
      <c r="F2" s="25"/>
      <c r="G2" s="25"/>
      <c r="H2" s="25"/>
      <c r="I2" s="25"/>
      <c r="J2" s="25"/>
    </row>
    <row r="3" s="23" customFormat="1" ht="16.95" customHeight="1" spans="1:10">
      <c r="A3" s="26" t="s">
        <v>33</v>
      </c>
      <c r="B3" s="26" t="s">
        <v>2344</v>
      </c>
      <c r="C3" s="26" t="s">
        <v>2345</v>
      </c>
      <c r="D3" s="26" t="s">
        <v>2346</v>
      </c>
      <c r="E3" s="26" t="s">
        <v>35</v>
      </c>
      <c r="F3" s="26" t="s">
        <v>33</v>
      </c>
      <c r="G3" s="26" t="s">
        <v>2344</v>
      </c>
      <c r="H3" s="26" t="s">
        <v>2345</v>
      </c>
      <c r="I3" s="26" t="s">
        <v>2346</v>
      </c>
      <c r="J3" s="26" t="s">
        <v>35</v>
      </c>
    </row>
    <row r="4" s="23" customFormat="1" ht="16.95" customHeight="1" spans="1:10">
      <c r="A4" s="26"/>
      <c r="B4" s="26" t="s">
        <v>2347</v>
      </c>
      <c r="C4" s="29">
        <f>C5</f>
        <v>0</v>
      </c>
      <c r="D4" s="29">
        <f>D5</f>
        <v>0</v>
      </c>
      <c r="E4" s="29">
        <f>E5</f>
        <v>0</v>
      </c>
      <c r="F4" s="167"/>
      <c r="G4" s="26" t="s">
        <v>2348</v>
      </c>
      <c r="H4" s="29">
        <f t="shared" ref="H4:J4" si="0">H5+H8</f>
        <v>0</v>
      </c>
      <c r="I4" s="29">
        <f t="shared" si="0"/>
        <v>22</v>
      </c>
      <c r="J4" s="29">
        <f t="shared" si="0"/>
        <v>22</v>
      </c>
    </row>
    <row r="5" s="23" customFormat="1" ht="16.95" customHeight="1" spans="1:10">
      <c r="A5" s="167">
        <v>103</v>
      </c>
      <c r="B5" s="28" t="s">
        <v>360</v>
      </c>
      <c r="C5" s="29">
        <f t="shared" ref="C5:J5" si="1">C6</f>
        <v>0</v>
      </c>
      <c r="D5" s="29">
        <f t="shared" si="1"/>
        <v>0</v>
      </c>
      <c r="E5" s="29">
        <f t="shared" si="1"/>
        <v>0</v>
      </c>
      <c r="F5" s="167">
        <v>208</v>
      </c>
      <c r="G5" s="28" t="s">
        <v>1065</v>
      </c>
      <c r="H5" s="29">
        <f t="shared" si="1"/>
        <v>0</v>
      </c>
      <c r="I5" s="29">
        <f t="shared" si="1"/>
        <v>0</v>
      </c>
      <c r="J5" s="29">
        <f t="shared" si="1"/>
        <v>0</v>
      </c>
    </row>
    <row r="6" s="23" customFormat="1" ht="16.95" customHeight="1" spans="1:10">
      <c r="A6" s="167">
        <v>10306</v>
      </c>
      <c r="B6" s="28" t="s">
        <v>602</v>
      </c>
      <c r="C6" s="29">
        <f>C7+C39+C44+C50+C54</f>
        <v>0</v>
      </c>
      <c r="D6" s="29">
        <f>D7+D39+D44+D50+D54</f>
        <v>0</v>
      </c>
      <c r="E6" s="29">
        <f>E7+E39+E44+E50+E54</f>
        <v>0</v>
      </c>
      <c r="F6" s="167">
        <v>20804</v>
      </c>
      <c r="G6" s="28" t="s">
        <v>1085</v>
      </c>
      <c r="H6" s="29">
        <f t="shared" ref="H6:J6" si="2">H7</f>
        <v>0</v>
      </c>
      <c r="I6" s="29">
        <f t="shared" si="2"/>
        <v>0</v>
      </c>
      <c r="J6" s="29">
        <f t="shared" si="2"/>
        <v>0</v>
      </c>
    </row>
    <row r="7" s="23" customFormat="1" ht="16.95" customHeight="1" spans="1:10">
      <c r="A7" s="167">
        <v>1030601</v>
      </c>
      <c r="B7" s="28" t="s">
        <v>603</v>
      </c>
      <c r="C7" s="29">
        <f>SUM(C8:C38)</f>
        <v>0</v>
      </c>
      <c r="D7" s="29">
        <f>SUM(D8:D38)</f>
        <v>0</v>
      </c>
      <c r="E7" s="29">
        <f>SUM(E8:E38)</f>
        <v>0</v>
      </c>
      <c r="F7" s="167">
        <v>2080451</v>
      </c>
      <c r="G7" s="30" t="s">
        <v>2349</v>
      </c>
      <c r="H7" s="29">
        <v>0</v>
      </c>
      <c r="I7" s="29">
        <v>0</v>
      </c>
      <c r="J7" s="29">
        <v>0</v>
      </c>
    </row>
    <row r="8" s="23" customFormat="1" ht="16.95" customHeight="1" spans="1:10">
      <c r="A8" s="167">
        <v>103060103</v>
      </c>
      <c r="B8" s="30" t="s">
        <v>2350</v>
      </c>
      <c r="C8" s="29">
        <v>0</v>
      </c>
      <c r="D8" s="29">
        <v>0</v>
      </c>
      <c r="E8" s="29">
        <v>0</v>
      </c>
      <c r="F8" s="167">
        <v>223</v>
      </c>
      <c r="G8" s="28" t="s">
        <v>2348</v>
      </c>
      <c r="H8" s="29">
        <f t="shared" ref="H8:J8" si="3">H9+H20+H30+H32</f>
        <v>0</v>
      </c>
      <c r="I8" s="29">
        <f t="shared" si="3"/>
        <v>22</v>
      </c>
      <c r="J8" s="29">
        <f t="shared" si="3"/>
        <v>22</v>
      </c>
    </row>
    <row r="9" s="23" customFormat="1" ht="16.95" customHeight="1" spans="1:10">
      <c r="A9" s="167">
        <v>103060104</v>
      </c>
      <c r="B9" s="30" t="s">
        <v>2351</v>
      </c>
      <c r="C9" s="29">
        <v>0</v>
      </c>
      <c r="D9" s="29">
        <v>0</v>
      </c>
      <c r="E9" s="29">
        <v>0</v>
      </c>
      <c r="F9" s="167">
        <v>22301</v>
      </c>
      <c r="G9" s="28" t="s">
        <v>2352</v>
      </c>
      <c r="H9" s="29">
        <f t="shared" ref="H9:J9" si="4">SUM(H10:H19)</f>
        <v>0</v>
      </c>
      <c r="I9" s="29">
        <f t="shared" si="4"/>
        <v>22</v>
      </c>
      <c r="J9" s="29">
        <f t="shared" si="4"/>
        <v>22</v>
      </c>
    </row>
    <row r="10" s="23" customFormat="1" ht="16.95" customHeight="1" spans="1:10">
      <c r="A10" s="167">
        <v>103060105</v>
      </c>
      <c r="B10" s="30" t="s">
        <v>2353</v>
      </c>
      <c r="C10" s="29">
        <v>0</v>
      </c>
      <c r="D10" s="29">
        <v>0</v>
      </c>
      <c r="E10" s="29">
        <v>0</v>
      </c>
      <c r="F10" s="167">
        <v>2230101</v>
      </c>
      <c r="G10" s="30" t="s">
        <v>2354</v>
      </c>
      <c r="H10" s="29">
        <v>0</v>
      </c>
      <c r="I10" s="29">
        <v>0</v>
      </c>
      <c r="J10" s="29">
        <v>0</v>
      </c>
    </row>
    <row r="11" s="23" customFormat="1" ht="16.95" customHeight="1" spans="1:10">
      <c r="A11" s="167">
        <v>103060106</v>
      </c>
      <c r="B11" s="30" t="s">
        <v>2355</v>
      </c>
      <c r="C11" s="29">
        <v>0</v>
      </c>
      <c r="D11" s="29">
        <v>0</v>
      </c>
      <c r="E11" s="29">
        <v>0</v>
      </c>
      <c r="F11" s="167">
        <v>2230102</v>
      </c>
      <c r="G11" s="30" t="s">
        <v>2356</v>
      </c>
      <c r="H11" s="29">
        <v>0</v>
      </c>
      <c r="I11" s="29">
        <v>0</v>
      </c>
      <c r="J11" s="29">
        <v>0</v>
      </c>
    </row>
    <row r="12" s="23" customFormat="1" ht="16.95" customHeight="1" spans="1:10">
      <c r="A12" s="167">
        <v>103060107</v>
      </c>
      <c r="B12" s="30" t="s">
        <v>2357</v>
      </c>
      <c r="C12" s="29">
        <v>0</v>
      </c>
      <c r="D12" s="29">
        <v>0</v>
      </c>
      <c r="E12" s="29">
        <v>0</v>
      </c>
      <c r="F12" s="167">
        <v>2230103</v>
      </c>
      <c r="G12" s="30" t="s">
        <v>2358</v>
      </c>
      <c r="H12" s="29">
        <v>0</v>
      </c>
      <c r="I12" s="29">
        <v>0</v>
      </c>
      <c r="J12" s="29">
        <v>0</v>
      </c>
    </row>
    <row r="13" s="23" customFormat="1" ht="16.95" customHeight="1" spans="1:10">
      <c r="A13" s="167">
        <v>103060108</v>
      </c>
      <c r="B13" s="30" t="s">
        <v>2359</v>
      </c>
      <c r="C13" s="29">
        <v>0</v>
      </c>
      <c r="D13" s="29">
        <v>0</v>
      </c>
      <c r="E13" s="29">
        <v>0</v>
      </c>
      <c r="F13" s="167">
        <v>2230104</v>
      </c>
      <c r="G13" s="30" t="s">
        <v>2360</v>
      </c>
      <c r="H13" s="29">
        <v>0</v>
      </c>
      <c r="I13" s="29">
        <v>0</v>
      </c>
      <c r="J13" s="29">
        <v>0</v>
      </c>
    </row>
    <row r="14" s="23" customFormat="1" ht="16.95" customHeight="1" spans="1:10">
      <c r="A14" s="167">
        <v>103060109</v>
      </c>
      <c r="B14" s="30" t="s">
        <v>2361</v>
      </c>
      <c r="C14" s="29">
        <v>0</v>
      </c>
      <c r="D14" s="29">
        <v>0</v>
      </c>
      <c r="E14" s="29">
        <v>0</v>
      </c>
      <c r="F14" s="167">
        <v>2230105</v>
      </c>
      <c r="G14" s="30" t="s">
        <v>2362</v>
      </c>
      <c r="H14" s="29">
        <v>0</v>
      </c>
      <c r="I14" s="29">
        <v>0</v>
      </c>
      <c r="J14" s="29">
        <v>0</v>
      </c>
    </row>
    <row r="15" s="23" customFormat="1" ht="16.95" customHeight="1" spans="1:10">
      <c r="A15" s="167">
        <v>103060112</v>
      </c>
      <c r="B15" s="30" t="s">
        <v>2363</v>
      </c>
      <c r="C15" s="29">
        <v>0</v>
      </c>
      <c r="D15" s="29">
        <v>0</v>
      </c>
      <c r="E15" s="29">
        <v>0</v>
      </c>
      <c r="F15" s="167">
        <v>2230106</v>
      </c>
      <c r="G15" s="30" t="s">
        <v>2364</v>
      </c>
      <c r="H15" s="29">
        <v>0</v>
      </c>
      <c r="I15" s="29">
        <v>0</v>
      </c>
      <c r="J15" s="29">
        <v>0</v>
      </c>
    </row>
    <row r="16" s="23" customFormat="1" ht="16.95" customHeight="1" spans="1:10">
      <c r="A16" s="167">
        <v>103060113</v>
      </c>
      <c r="B16" s="30" t="s">
        <v>2365</v>
      </c>
      <c r="C16" s="29">
        <v>0</v>
      </c>
      <c r="D16" s="29">
        <v>0</v>
      </c>
      <c r="E16" s="29">
        <v>0</v>
      </c>
      <c r="F16" s="167">
        <v>2230107</v>
      </c>
      <c r="G16" s="30" t="s">
        <v>2366</v>
      </c>
      <c r="H16" s="29">
        <v>0</v>
      </c>
      <c r="I16" s="29">
        <v>0</v>
      </c>
      <c r="J16" s="29">
        <v>0</v>
      </c>
    </row>
    <row r="17" s="23" customFormat="1" ht="16.95" customHeight="1" spans="1:10">
      <c r="A17" s="167">
        <v>103060114</v>
      </c>
      <c r="B17" s="30" t="s">
        <v>2367</v>
      </c>
      <c r="C17" s="29">
        <v>0</v>
      </c>
      <c r="D17" s="29">
        <v>0</v>
      </c>
      <c r="E17" s="29">
        <v>0</v>
      </c>
      <c r="F17" s="167">
        <v>2230108</v>
      </c>
      <c r="G17" s="30" t="s">
        <v>2368</v>
      </c>
      <c r="H17" s="31">
        <v>0</v>
      </c>
      <c r="I17" s="29">
        <v>0</v>
      </c>
      <c r="J17" s="29">
        <v>0</v>
      </c>
    </row>
    <row r="18" s="23" customFormat="1" ht="16.95" customHeight="1" spans="1:10">
      <c r="A18" s="167">
        <v>103060115</v>
      </c>
      <c r="B18" s="30" t="s">
        <v>2369</v>
      </c>
      <c r="C18" s="29">
        <v>0</v>
      </c>
      <c r="D18" s="29">
        <v>0</v>
      </c>
      <c r="E18" s="29">
        <v>0</v>
      </c>
      <c r="F18" s="167">
        <v>2230109</v>
      </c>
      <c r="G18" s="32" t="s">
        <v>2370</v>
      </c>
      <c r="H18" s="29">
        <v>0</v>
      </c>
      <c r="I18" s="33">
        <v>0</v>
      </c>
      <c r="J18" s="29">
        <v>0</v>
      </c>
    </row>
    <row r="19" s="23" customFormat="1" ht="16.95" customHeight="1" spans="1:10">
      <c r="A19" s="167">
        <v>103060116</v>
      </c>
      <c r="B19" s="30" t="s">
        <v>2371</v>
      </c>
      <c r="C19" s="29">
        <v>0</v>
      </c>
      <c r="D19" s="29">
        <v>0</v>
      </c>
      <c r="E19" s="29">
        <v>0</v>
      </c>
      <c r="F19" s="167">
        <v>2230199</v>
      </c>
      <c r="G19" s="30" t="s">
        <v>2372</v>
      </c>
      <c r="H19" s="34">
        <v>0</v>
      </c>
      <c r="I19" s="29">
        <v>22</v>
      </c>
      <c r="J19" s="29">
        <v>22</v>
      </c>
    </row>
    <row r="20" s="23" customFormat="1" ht="16.95" customHeight="1" spans="1:10">
      <c r="A20" s="167">
        <v>103060117</v>
      </c>
      <c r="B20" s="30" t="s">
        <v>2373</v>
      </c>
      <c r="C20" s="29">
        <v>0</v>
      </c>
      <c r="D20" s="29">
        <v>0</v>
      </c>
      <c r="E20" s="29">
        <v>0</v>
      </c>
      <c r="F20" s="167">
        <v>22302</v>
      </c>
      <c r="G20" s="28" t="s">
        <v>2374</v>
      </c>
      <c r="H20" s="29">
        <f t="shared" ref="H20:J20" si="5">SUM(H21:H29)</f>
        <v>0</v>
      </c>
      <c r="I20" s="29">
        <f t="shared" si="5"/>
        <v>0</v>
      </c>
      <c r="J20" s="29">
        <f t="shared" si="5"/>
        <v>0</v>
      </c>
    </row>
    <row r="21" s="23" customFormat="1" ht="16.95" customHeight="1" spans="1:10">
      <c r="A21" s="167">
        <v>103060118</v>
      </c>
      <c r="B21" s="30" t="s">
        <v>2375</v>
      </c>
      <c r="C21" s="29">
        <v>0</v>
      </c>
      <c r="D21" s="29">
        <v>0</v>
      </c>
      <c r="E21" s="29">
        <v>0</v>
      </c>
      <c r="F21" s="167">
        <v>2230201</v>
      </c>
      <c r="G21" s="30" t="s">
        <v>2376</v>
      </c>
      <c r="H21" s="29">
        <v>0</v>
      </c>
      <c r="I21" s="29">
        <v>0</v>
      </c>
      <c r="J21" s="29">
        <v>0</v>
      </c>
    </row>
    <row r="22" s="23" customFormat="1" ht="16.95" customHeight="1" spans="1:10">
      <c r="A22" s="167">
        <v>103060119</v>
      </c>
      <c r="B22" s="30" t="s">
        <v>2377</v>
      </c>
      <c r="C22" s="29">
        <v>0</v>
      </c>
      <c r="D22" s="29">
        <v>0</v>
      </c>
      <c r="E22" s="29">
        <v>0</v>
      </c>
      <c r="F22" s="167">
        <v>2230202</v>
      </c>
      <c r="G22" s="30" t="s">
        <v>2378</v>
      </c>
      <c r="H22" s="29">
        <v>0</v>
      </c>
      <c r="I22" s="29">
        <v>0</v>
      </c>
      <c r="J22" s="29">
        <v>0</v>
      </c>
    </row>
    <row r="23" s="23" customFormat="1" ht="16.95" customHeight="1" spans="1:10">
      <c r="A23" s="167">
        <v>103060120</v>
      </c>
      <c r="B23" s="30" t="s">
        <v>2379</v>
      </c>
      <c r="C23" s="29">
        <v>0</v>
      </c>
      <c r="D23" s="29">
        <v>0</v>
      </c>
      <c r="E23" s="29">
        <v>0</v>
      </c>
      <c r="F23" s="167">
        <v>2230203</v>
      </c>
      <c r="G23" s="30" t="s">
        <v>2380</v>
      </c>
      <c r="H23" s="29">
        <v>0</v>
      </c>
      <c r="I23" s="29">
        <v>0</v>
      </c>
      <c r="J23" s="29">
        <v>0</v>
      </c>
    </row>
    <row r="24" s="23" customFormat="1" ht="16.95" customHeight="1" spans="1:10">
      <c r="A24" s="167">
        <v>103060121</v>
      </c>
      <c r="B24" s="30" t="s">
        <v>2381</v>
      </c>
      <c r="C24" s="29">
        <v>0</v>
      </c>
      <c r="D24" s="29">
        <v>0</v>
      </c>
      <c r="E24" s="29">
        <v>0</v>
      </c>
      <c r="F24" s="167">
        <v>2230204</v>
      </c>
      <c r="G24" s="30" t="s">
        <v>2382</v>
      </c>
      <c r="H24" s="29">
        <v>0</v>
      </c>
      <c r="I24" s="29">
        <v>0</v>
      </c>
      <c r="J24" s="29">
        <v>0</v>
      </c>
    </row>
    <row r="25" s="23" customFormat="1" ht="16.95" customHeight="1" spans="1:10">
      <c r="A25" s="167">
        <v>103060122</v>
      </c>
      <c r="B25" s="30" t="s">
        <v>2383</v>
      </c>
      <c r="C25" s="29">
        <v>0</v>
      </c>
      <c r="D25" s="29">
        <v>0</v>
      </c>
      <c r="E25" s="29">
        <v>0</v>
      </c>
      <c r="F25" s="167">
        <v>2230205</v>
      </c>
      <c r="G25" s="30" t="s">
        <v>2384</v>
      </c>
      <c r="H25" s="29">
        <v>0</v>
      </c>
      <c r="I25" s="29">
        <v>0</v>
      </c>
      <c r="J25" s="29">
        <v>0</v>
      </c>
    </row>
    <row r="26" s="23" customFormat="1" ht="16.95" customHeight="1" spans="1:10">
      <c r="A26" s="167">
        <v>103060123</v>
      </c>
      <c r="B26" s="30" t="s">
        <v>2385</v>
      </c>
      <c r="C26" s="29">
        <v>0</v>
      </c>
      <c r="D26" s="29">
        <v>0</v>
      </c>
      <c r="E26" s="29">
        <v>0</v>
      </c>
      <c r="F26" s="167">
        <v>2230206</v>
      </c>
      <c r="G26" s="30" t="s">
        <v>2386</v>
      </c>
      <c r="H26" s="29">
        <v>0</v>
      </c>
      <c r="I26" s="29">
        <v>0</v>
      </c>
      <c r="J26" s="29">
        <v>0</v>
      </c>
    </row>
    <row r="27" s="23" customFormat="1" ht="16.95" customHeight="1" spans="1:10">
      <c r="A27" s="167">
        <v>103060124</v>
      </c>
      <c r="B27" s="30" t="s">
        <v>2387</v>
      </c>
      <c r="C27" s="29">
        <v>0</v>
      </c>
      <c r="D27" s="29">
        <v>0</v>
      </c>
      <c r="E27" s="29">
        <v>0</v>
      </c>
      <c r="F27" s="167">
        <v>2230207</v>
      </c>
      <c r="G27" s="30" t="s">
        <v>2388</v>
      </c>
      <c r="H27" s="29">
        <v>0</v>
      </c>
      <c r="I27" s="29">
        <v>0</v>
      </c>
      <c r="J27" s="29">
        <v>0</v>
      </c>
    </row>
    <row r="28" s="23" customFormat="1" ht="16.95" customHeight="1" spans="1:10">
      <c r="A28" s="167">
        <v>103060125</v>
      </c>
      <c r="B28" s="30" t="s">
        <v>2389</v>
      </c>
      <c r="C28" s="29">
        <v>0</v>
      </c>
      <c r="D28" s="29">
        <v>0</v>
      </c>
      <c r="E28" s="29">
        <v>0</v>
      </c>
      <c r="F28" s="167">
        <v>2230208</v>
      </c>
      <c r="G28" s="30" t="s">
        <v>2390</v>
      </c>
      <c r="H28" s="29">
        <v>0</v>
      </c>
      <c r="I28" s="29">
        <v>0</v>
      </c>
      <c r="J28" s="29">
        <v>0</v>
      </c>
    </row>
    <row r="29" s="23" customFormat="1" ht="16.95" customHeight="1" spans="1:10">
      <c r="A29" s="167">
        <v>103060126</v>
      </c>
      <c r="B29" s="30" t="s">
        <v>2391</v>
      </c>
      <c r="C29" s="29">
        <v>0</v>
      </c>
      <c r="D29" s="29">
        <v>0</v>
      </c>
      <c r="E29" s="29">
        <v>0</v>
      </c>
      <c r="F29" s="167">
        <v>2230299</v>
      </c>
      <c r="G29" s="30" t="s">
        <v>2392</v>
      </c>
      <c r="H29" s="29">
        <v>0</v>
      </c>
      <c r="I29" s="29">
        <v>0</v>
      </c>
      <c r="J29" s="29">
        <v>0</v>
      </c>
    </row>
    <row r="30" s="23" customFormat="1" ht="16.95" customHeight="1" spans="1:10">
      <c r="A30" s="167">
        <v>103060127</v>
      </c>
      <c r="B30" s="30" t="s">
        <v>2393</v>
      </c>
      <c r="C30" s="29">
        <v>0</v>
      </c>
      <c r="D30" s="29">
        <v>0</v>
      </c>
      <c r="E30" s="29">
        <v>0</v>
      </c>
      <c r="F30" s="167">
        <v>22303</v>
      </c>
      <c r="G30" s="28" t="s">
        <v>2394</v>
      </c>
      <c r="H30" s="29">
        <f t="shared" ref="H30:J30" si="6">H31</f>
        <v>0</v>
      </c>
      <c r="I30" s="29">
        <f t="shared" si="6"/>
        <v>0</v>
      </c>
      <c r="J30" s="29">
        <f t="shared" si="6"/>
        <v>0</v>
      </c>
    </row>
    <row r="31" s="23" customFormat="1" ht="16.95" customHeight="1" spans="1:10">
      <c r="A31" s="167">
        <v>103060128</v>
      </c>
      <c r="B31" s="30" t="s">
        <v>2395</v>
      </c>
      <c r="C31" s="29">
        <v>0</v>
      </c>
      <c r="D31" s="29">
        <v>0</v>
      </c>
      <c r="E31" s="29">
        <v>0</v>
      </c>
      <c r="F31" s="167">
        <v>2230301</v>
      </c>
      <c r="G31" s="30" t="s">
        <v>2396</v>
      </c>
      <c r="H31" s="29">
        <v>0</v>
      </c>
      <c r="I31" s="29">
        <v>0</v>
      </c>
      <c r="J31" s="29">
        <v>0</v>
      </c>
    </row>
    <row r="32" s="23" customFormat="1" ht="16.95" customHeight="1" spans="1:10">
      <c r="A32" s="167">
        <v>103060129</v>
      </c>
      <c r="B32" s="30" t="s">
        <v>2397</v>
      </c>
      <c r="C32" s="29">
        <v>0</v>
      </c>
      <c r="D32" s="29">
        <v>0</v>
      </c>
      <c r="E32" s="29">
        <v>0</v>
      </c>
      <c r="F32" s="167">
        <v>22399</v>
      </c>
      <c r="G32" s="28" t="s">
        <v>2398</v>
      </c>
      <c r="H32" s="31">
        <f t="shared" ref="H32:J32" si="7">H33</f>
        <v>0</v>
      </c>
      <c r="I32" s="29">
        <f t="shared" si="7"/>
        <v>0</v>
      </c>
      <c r="J32" s="29">
        <f t="shared" si="7"/>
        <v>0</v>
      </c>
    </row>
    <row r="33" s="23" customFormat="1" ht="16.95" customHeight="1" spans="1:10">
      <c r="A33" s="167">
        <v>103060130</v>
      </c>
      <c r="B33" s="30" t="s">
        <v>2399</v>
      </c>
      <c r="C33" s="29">
        <v>0</v>
      </c>
      <c r="D33" s="29">
        <v>0</v>
      </c>
      <c r="E33" s="29">
        <v>0</v>
      </c>
      <c r="F33" s="167">
        <v>2239999</v>
      </c>
      <c r="G33" s="32" t="s">
        <v>2400</v>
      </c>
      <c r="H33" s="29">
        <v>0</v>
      </c>
      <c r="I33" s="33">
        <v>0</v>
      </c>
      <c r="J33" s="29">
        <v>0</v>
      </c>
    </row>
    <row r="34" s="23" customFormat="1" ht="16.95" customHeight="1" spans="1:10">
      <c r="A34" s="167">
        <v>103060131</v>
      </c>
      <c r="B34" s="30" t="s">
        <v>2401</v>
      </c>
      <c r="C34" s="29">
        <v>0</v>
      </c>
      <c r="D34" s="29">
        <v>0</v>
      </c>
      <c r="E34" s="29">
        <v>0</v>
      </c>
      <c r="F34" s="167"/>
      <c r="G34" s="30"/>
      <c r="H34" s="168"/>
      <c r="I34" s="169"/>
      <c r="J34" s="169"/>
    </row>
    <row r="35" s="23" customFormat="1" ht="16.95" customHeight="1" spans="1:10">
      <c r="A35" s="167">
        <v>103060132</v>
      </c>
      <c r="B35" s="30" t="s">
        <v>2402</v>
      </c>
      <c r="C35" s="29">
        <v>0</v>
      </c>
      <c r="D35" s="29">
        <v>0</v>
      </c>
      <c r="E35" s="29">
        <v>0</v>
      </c>
      <c r="F35" s="167"/>
      <c r="G35" s="30"/>
      <c r="H35" s="169"/>
      <c r="I35" s="169"/>
      <c r="J35" s="169"/>
    </row>
    <row r="36" s="23" customFormat="1" ht="16.95" customHeight="1" spans="1:10">
      <c r="A36" s="167">
        <v>103060133</v>
      </c>
      <c r="B36" s="30" t="s">
        <v>2403</v>
      </c>
      <c r="C36" s="29">
        <v>0</v>
      </c>
      <c r="D36" s="29">
        <v>0</v>
      </c>
      <c r="E36" s="29">
        <v>0</v>
      </c>
      <c r="F36" s="167"/>
      <c r="G36" s="30"/>
      <c r="H36" s="169"/>
      <c r="I36" s="169"/>
      <c r="J36" s="169"/>
    </row>
    <row r="37" s="23" customFormat="1" ht="16.95" customHeight="1" spans="1:10">
      <c r="A37" s="167">
        <v>103060134</v>
      </c>
      <c r="B37" s="30" t="s">
        <v>605</v>
      </c>
      <c r="C37" s="29">
        <v>0</v>
      </c>
      <c r="D37" s="29">
        <v>0</v>
      </c>
      <c r="E37" s="29">
        <v>0</v>
      </c>
      <c r="F37" s="167"/>
      <c r="G37" s="30"/>
      <c r="H37" s="169"/>
      <c r="I37" s="169"/>
      <c r="J37" s="169"/>
    </row>
    <row r="38" s="23" customFormat="1" ht="16.95" customHeight="1" spans="1:10">
      <c r="A38" s="167">
        <v>103060198</v>
      </c>
      <c r="B38" s="30" t="s">
        <v>2404</v>
      </c>
      <c r="C38" s="29">
        <v>0</v>
      </c>
      <c r="D38" s="29">
        <v>0</v>
      </c>
      <c r="E38" s="29">
        <v>0</v>
      </c>
      <c r="F38" s="167"/>
      <c r="G38" s="30"/>
      <c r="H38" s="169"/>
      <c r="I38" s="169"/>
      <c r="J38" s="169"/>
    </row>
    <row r="39" s="23" customFormat="1" ht="16.95" customHeight="1" spans="1:10">
      <c r="A39" s="167">
        <v>1030602</v>
      </c>
      <c r="B39" s="28" t="s">
        <v>607</v>
      </c>
      <c r="C39" s="29">
        <f>SUM(C40:C43)</f>
        <v>0</v>
      </c>
      <c r="D39" s="29">
        <f>SUM(D40:D43)</f>
        <v>0</v>
      </c>
      <c r="E39" s="29">
        <f>SUM(E40:E43)</f>
        <v>0</v>
      </c>
      <c r="F39" s="167"/>
      <c r="G39" s="30"/>
      <c r="H39" s="169"/>
      <c r="I39" s="169"/>
      <c r="J39" s="169"/>
    </row>
    <row r="40" s="23" customFormat="1" ht="16.95" customHeight="1" spans="1:10">
      <c r="A40" s="167">
        <v>103060202</v>
      </c>
      <c r="B40" s="30" t="s">
        <v>2405</v>
      </c>
      <c r="C40" s="29">
        <v>0</v>
      </c>
      <c r="D40" s="29">
        <v>0</v>
      </c>
      <c r="E40" s="29">
        <v>0</v>
      </c>
      <c r="F40" s="167"/>
      <c r="G40" s="30"/>
      <c r="H40" s="169"/>
      <c r="I40" s="169"/>
      <c r="J40" s="169"/>
    </row>
    <row r="41" s="23" customFormat="1" ht="16.95" customHeight="1" spans="1:10">
      <c r="A41" s="167">
        <v>103060203</v>
      </c>
      <c r="B41" s="30" t="s">
        <v>2406</v>
      </c>
      <c r="C41" s="29">
        <v>0</v>
      </c>
      <c r="D41" s="29">
        <v>0</v>
      </c>
      <c r="E41" s="29">
        <v>0</v>
      </c>
      <c r="F41" s="167"/>
      <c r="G41" s="30"/>
      <c r="H41" s="169"/>
      <c r="I41" s="169"/>
      <c r="J41" s="169"/>
    </row>
    <row r="42" s="23" customFormat="1" ht="16.95" customHeight="1" spans="1:10">
      <c r="A42" s="167">
        <v>103060204</v>
      </c>
      <c r="B42" s="30" t="s">
        <v>2407</v>
      </c>
      <c r="C42" s="29">
        <v>0</v>
      </c>
      <c r="D42" s="29">
        <v>0</v>
      </c>
      <c r="E42" s="29">
        <v>0</v>
      </c>
      <c r="F42" s="167"/>
      <c r="G42" s="30"/>
      <c r="H42" s="169"/>
      <c r="I42" s="169"/>
      <c r="J42" s="169"/>
    </row>
    <row r="43" s="23" customFormat="1" ht="16.95" customHeight="1" spans="1:10">
      <c r="A43" s="167">
        <v>103060298</v>
      </c>
      <c r="B43" s="30" t="s">
        <v>2408</v>
      </c>
      <c r="C43" s="29">
        <v>0</v>
      </c>
      <c r="D43" s="29">
        <v>0</v>
      </c>
      <c r="E43" s="29">
        <v>0</v>
      </c>
      <c r="F43" s="167"/>
      <c r="G43" s="30"/>
      <c r="H43" s="169"/>
      <c r="I43" s="169"/>
      <c r="J43" s="169"/>
    </row>
    <row r="44" s="23" customFormat="1" ht="16.95" customHeight="1" spans="1:10">
      <c r="A44" s="167">
        <v>1030603</v>
      </c>
      <c r="B44" s="28" t="s">
        <v>610</v>
      </c>
      <c r="C44" s="29">
        <f>SUM(C45:C49)</f>
        <v>0</v>
      </c>
      <c r="D44" s="29">
        <f>SUM(D45:D49)</f>
        <v>0</v>
      </c>
      <c r="E44" s="29">
        <f>SUM(E45:E49)</f>
        <v>0</v>
      </c>
      <c r="F44" s="167"/>
      <c r="G44" s="30"/>
      <c r="H44" s="169"/>
      <c r="I44" s="169"/>
      <c r="J44" s="169"/>
    </row>
    <row r="45" s="23" customFormat="1" ht="16.95" customHeight="1" spans="1:10">
      <c r="A45" s="167">
        <v>103060301</v>
      </c>
      <c r="B45" s="30" t="s">
        <v>2409</v>
      </c>
      <c r="C45" s="29">
        <v>0</v>
      </c>
      <c r="D45" s="29">
        <v>0</v>
      </c>
      <c r="E45" s="29">
        <v>0</v>
      </c>
      <c r="F45" s="167"/>
      <c r="G45" s="30"/>
      <c r="H45" s="169"/>
      <c r="I45" s="169"/>
      <c r="J45" s="169"/>
    </row>
    <row r="46" s="23" customFormat="1" ht="16.95" customHeight="1" spans="1:10">
      <c r="A46" s="167">
        <v>103060304</v>
      </c>
      <c r="B46" s="30" t="s">
        <v>2410</v>
      </c>
      <c r="C46" s="29">
        <v>0</v>
      </c>
      <c r="D46" s="29">
        <v>0</v>
      </c>
      <c r="E46" s="29">
        <v>0</v>
      </c>
      <c r="F46" s="167"/>
      <c r="G46" s="30"/>
      <c r="H46" s="169"/>
      <c r="I46" s="169"/>
      <c r="J46" s="169"/>
    </row>
    <row r="47" s="23" customFormat="1" ht="16.95" customHeight="1" spans="1:10">
      <c r="A47" s="167">
        <v>103060305</v>
      </c>
      <c r="B47" s="30" t="s">
        <v>2411</v>
      </c>
      <c r="C47" s="29">
        <v>0</v>
      </c>
      <c r="D47" s="29">
        <v>0</v>
      </c>
      <c r="E47" s="29">
        <v>0</v>
      </c>
      <c r="F47" s="167"/>
      <c r="G47" s="30"/>
      <c r="H47" s="170"/>
      <c r="I47" s="170"/>
      <c r="J47" s="170"/>
    </row>
    <row r="48" s="23" customFormat="1" ht="16.95" customHeight="1" spans="1:10">
      <c r="A48" s="167">
        <v>103060307</v>
      </c>
      <c r="B48" s="30" t="s">
        <v>2412</v>
      </c>
      <c r="C48" s="29">
        <v>0</v>
      </c>
      <c r="D48" s="29">
        <v>0</v>
      </c>
      <c r="E48" s="29">
        <v>0</v>
      </c>
      <c r="F48" s="167"/>
      <c r="G48" s="30"/>
      <c r="H48" s="170"/>
      <c r="I48" s="170"/>
      <c r="J48" s="170"/>
    </row>
    <row r="49" s="23" customFormat="1" ht="16.95" customHeight="1" spans="1:10">
      <c r="A49" s="167">
        <v>103060398</v>
      </c>
      <c r="B49" s="30" t="s">
        <v>2413</v>
      </c>
      <c r="C49" s="29">
        <v>0</v>
      </c>
      <c r="D49" s="29">
        <v>0</v>
      </c>
      <c r="E49" s="29">
        <v>0</v>
      </c>
      <c r="F49" s="167"/>
      <c r="G49" s="30"/>
      <c r="H49" s="170"/>
      <c r="I49" s="170"/>
      <c r="J49" s="170"/>
    </row>
    <row r="50" s="23" customFormat="1" ht="16.95" customHeight="1" spans="1:10">
      <c r="A50" s="167">
        <v>1030604</v>
      </c>
      <c r="B50" s="28" t="s">
        <v>612</v>
      </c>
      <c r="C50" s="29">
        <f>SUM(C51:C53)</f>
        <v>0</v>
      </c>
      <c r="D50" s="29">
        <f>SUM(D51:D53)</f>
        <v>0</v>
      </c>
      <c r="E50" s="29">
        <f>SUM(E51:E53)</f>
        <v>0</v>
      </c>
      <c r="F50" s="167"/>
      <c r="G50" s="30"/>
      <c r="H50" s="170"/>
      <c r="I50" s="170"/>
      <c r="J50" s="170"/>
    </row>
    <row r="51" s="23" customFormat="1" ht="16.95" customHeight="1" spans="1:10">
      <c r="A51" s="167">
        <v>103060401</v>
      </c>
      <c r="B51" s="30" t="s">
        <v>2414</v>
      </c>
      <c r="C51" s="29">
        <v>0</v>
      </c>
      <c r="D51" s="29">
        <v>0</v>
      </c>
      <c r="E51" s="29">
        <v>0</v>
      </c>
      <c r="F51" s="167"/>
      <c r="G51" s="30"/>
      <c r="H51" s="169"/>
      <c r="I51" s="169"/>
      <c r="J51" s="169"/>
    </row>
    <row r="52" s="23" customFormat="1" ht="16.95" customHeight="1" spans="1:10">
      <c r="A52" s="167">
        <v>103060402</v>
      </c>
      <c r="B52" s="30" t="s">
        <v>2415</v>
      </c>
      <c r="C52" s="29">
        <v>0</v>
      </c>
      <c r="D52" s="29">
        <v>0</v>
      </c>
      <c r="E52" s="29">
        <v>0</v>
      </c>
      <c r="F52" s="167"/>
      <c r="G52" s="30"/>
      <c r="H52" s="169"/>
      <c r="I52" s="169"/>
      <c r="J52" s="169"/>
    </row>
    <row r="53" s="23" customFormat="1" ht="16.95" customHeight="1" spans="1:10">
      <c r="A53" s="167">
        <v>103060498</v>
      </c>
      <c r="B53" s="30" t="s">
        <v>2416</v>
      </c>
      <c r="C53" s="29">
        <v>0</v>
      </c>
      <c r="D53" s="29">
        <v>0</v>
      </c>
      <c r="E53" s="29">
        <v>0</v>
      </c>
      <c r="F53" s="167"/>
      <c r="G53" s="30"/>
      <c r="H53" s="169"/>
      <c r="I53" s="169"/>
      <c r="J53" s="169"/>
    </row>
    <row r="54" s="23" customFormat="1" ht="16.95" customHeight="1" spans="1:10">
      <c r="A54" s="167">
        <v>1030698</v>
      </c>
      <c r="B54" s="28" t="s">
        <v>2417</v>
      </c>
      <c r="C54" s="29">
        <v>0</v>
      </c>
      <c r="D54" s="29">
        <v>0</v>
      </c>
      <c r="E54" s="29">
        <v>0</v>
      </c>
      <c r="F54" s="167"/>
      <c r="G54" s="30"/>
      <c r="H54" s="169"/>
      <c r="I54" s="169"/>
      <c r="J54" s="169"/>
    </row>
  </sheetData>
  <mergeCells count="2">
    <mergeCell ref="A1:J1"/>
    <mergeCell ref="A2:J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F28" sqref="F28"/>
    </sheetView>
  </sheetViews>
  <sheetFormatPr defaultColWidth="12.1833333333333" defaultRowHeight="15.55" customHeight="1" outlineLevelCol="3"/>
  <cols>
    <col min="1" max="1" width="34.25" style="23" customWidth="1"/>
    <col min="2" max="2" width="25.9833333333333" style="23" customWidth="1"/>
    <col min="3" max="3" width="34.25" style="23" customWidth="1"/>
    <col min="4" max="4" width="25.9833333333333" style="23" customWidth="1"/>
    <col min="5" max="256" width="12.1833333333333" style="23" customWidth="1"/>
    <col min="257" max="16384" width="12.1833333333333" style="23"/>
  </cols>
  <sheetData>
    <row r="1" s="23" customFormat="1" ht="34" customHeight="1" spans="1:4">
      <c r="A1" s="24" t="s">
        <v>2418</v>
      </c>
      <c r="B1" s="24"/>
      <c r="C1" s="24"/>
      <c r="D1" s="24"/>
    </row>
    <row r="2" s="23" customFormat="1" ht="17" customHeight="1" spans="1:4">
      <c r="A2" s="25" t="s">
        <v>693</v>
      </c>
      <c r="B2" s="25"/>
      <c r="C2" s="25"/>
      <c r="D2" s="25"/>
    </row>
    <row r="3" s="23" customFormat="1" ht="16.95" customHeight="1" spans="1:4">
      <c r="A3" s="26" t="s">
        <v>1833</v>
      </c>
      <c r="B3" s="26" t="s">
        <v>35</v>
      </c>
      <c r="C3" s="26" t="s">
        <v>1833</v>
      </c>
      <c r="D3" s="26" t="s">
        <v>35</v>
      </c>
    </row>
    <row r="4" s="23" customFormat="1" ht="16.95" customHeight="1" spans="1:4">
      <c r="A4" s="30" t="s">
        <v>2347</v>
      </c>
      <c r="B4" s="29">
        <f>'[1]L14'!E5</f>
        <v>0</v>
      </c>
      <c r="C4" s="30" t="s">
        <v>2348</v>
      </c>
      <c r="D4" s="29">
        <f>'[1]L14'!J5</f>
        <v>22</v>
      </c>
    </row>
    <row r="5" s="23" customFormat="1" ht="16.95" customHeight="1" spans="1:4">
      <c r="A5" s="30" t="s">
        <v>2419</v>
      </c>
      <c r="B5" s="29">
        <v>24</v>
      </c>
      <c r="C5" s="30" t="s">
        <v>2420</v>
      </c>
      <c r="D5" s="29">
        <v>0</v>
      </c>
    </row>
    <row r="6" s="23" customFormat="1" ht="16.95" customHeight="1" spans="1:4">
      <c r="A6" s="30" t="s">
        <v>2421</v>
      </c>
      <c r="B6" s="29">
        <v>0</v>
      </c>
      <c r="C6" s="30" t="s">
        <v>2422</v>
      </c>
      <c r="D6" s="29">
        <v>0</v>
      </c>
    </row>
    <row r="7" s="23" customFormat="1" ht="16.95" customHeight="1" spans="1:4">
      <c r="A7" s="30" t="s">
        <v>2423</v>
      </c>
      <c r="B7" s="29">
        <v>2</v>
      </c>
      <c r="C7" s="30" t="s">
        <v>2424</v>
      </c>
      <c r="D7" s="29">
        <v>0</v>
      </c>
    </row>
    <row r="8" s="23" customFormat="1" ht="16.95" customHeight="1" spans="1:4">
      <c r="A8" s="30" t="s">
        <v>2425</v>
      </c>
      <c r="B8" s="29">
        <v>0</v>
      </c>
      <c r="C8" s="30" t="s">
        <v>2426</v>
      </c>
      <c r="D8" s="29">
        <v>0</v>
      </c>
    </row>
    <row r="9" s="23" customFormat="1" ht="16.95" customHeight="1" spans="1:4">
      <c r="A9" s="30" t="s">
        <v>2427</v>
      </c>
      <c r="B9" s="29">
        <v>0</v>
      </c>
      <c r="C9" s="30" t="s">
        <v>2428</v>
      </c>
      <c r="D9" s="29">
        <v>0</v>
      </c>
    </row>
    <row r="10" s="23" customFormat="1" ht="16.95" customHeight="1" spans="1:4">
      <c r="A10" s="30"/>
      <c r="B10" s="166"/>
      <c r="C10" s="30" t="s">
        <v>2429</v>
      </c>
      <c r="D10" s="29">
        <f>B11-SUM(D4:D9)</f>
        <v>4</v>
      </c>
    </row>
    <row r="11" s="23" customFormat="1" ht="16.95" customHeight="1" spans="1:4">
      <c r="A11" s="26" t="s">
        <v>2006</v>
      </c>
      <c r="B11" s="29">
        <f>SUM(B4:B9)</f>
        <v>26</v>
      </c>
      <c r="C11" s="26" t="s">
        <v>2007</v>
      </c>
      <c r="D11" s="29">
        <f>SUM(D4:D10)</f>
        <v>26</v>
      </c>
    </row>
  </sheetData>
  <mergeCells count="2">
    <mergeCell ref="A1:D1"/>
    <mergeCell ref="A2:D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K27" sqref="K27"/>
    </sheetView>
  </sheetViews>
  <sheetFormatPr defaultColWidth="12.1833333333333" defaultRowHeight="15.55" customHeight="1"/>
  <cols>
    <col min="1" max="1" width="30" style="23" customWidth="1"/>
    <col min="2" max="2" width="13.1333333333333" style="23" customWidth="1"/>
    <col min="3" max="3" width="12.1333333333333" style="23" customWidth="1"/>
    <col min="4" max="4" width="12.5" style="23" customWidth="1"/>
    <col min="5" max="5" width="13.1333333333333" style="23" customWidth="1"/>
    <col min="6" max="6" width="12.25" style="23" customWidth="1"/>
    <col min="7" max="7" width="11.8833333333333" style="23" customWidth="1"/>
    <col min="8" max="9" width="12.6333333333333" style="23" customWidth="1"/>
    <col min="10" max="256" width="12.1833333333333" style="23" customWidth="1"/>
    <col min="257" max="16384" width="12.1833333333333" style="23"/>
  </cols>
  <sheetData>
    <row r="1" s="23" customFormat="1" ht="34" customHeight="1" spans="1:9">
      <c r="A1" s="24" t="s">
        <v>2430</v>
      </c>
      <c r="B1" s="24"/>
      <c r="C1" s="24"/>
      <c r="D1" s="24"/>
      <c r="E1" s="24"/>
      <c r="F1" s="24"/>
      <c r="G1" s="24"/>
      <c r="H1" s="24"/>
      <c r="I1" s="24"/>
    </row>
    <row r="2" s="23" customFormat="1" ht="16.95" customHeight="1" spans="1:9">
      <c r="A2" s="25" t="s">
        <v>693</v>
      </c>
      <c r="B2" s="25"/>
      <c r="C2" s="25"/>
      <c r="D2" s="25"/>
      <c r="E2" s="25"/>
      <c r="F2" s="25"/>
      <c r="G2" s="25"/>
      <c r="H2" s="25"/>
      <c r="I2" s="25"/>
    </row>
    <row r="3" s="23" customFormat="1" ht="43.5" customHeight="1" spans="1:9">
      <c r="A3" s="26" t="s">
        <v>2431</v>
      </c>
      <c r="B3" s="27" t="s">
        <v>2432</v>
      </c>
      <c r="C3" s="27" t="s">
        <v>2433</v>
      </c>
      <c r="D3" s="27" t="s">
        <v>2434</v>
      </c>
      <c r="E3" s="27" t="s">
        <v>2435</v>
      </c>
      <c r="F3" s="27" t="s">
        <v>2436</v>
      </c>
      <c r="G3" s="27" t="s">
        <v>2437</v>
      </c>
      <c r="H3" s="27" t="s">
        <v>2438</v>
      </c>
      <c r="I3" s="27" t="s">
        <v>2439</v>
      </c>
    </row>
    <row r="4" s="23" customFormat="1" ht="16.95" customHeight="1" spans="1:9">
      <c r="A4" s="28" t="s">
        <v>2440</v>
      </c>
      <c r="B4" s="29">
        <f t="shared" ref="B4:B18" si="0">SUM(C4:I4)</f>
        <v>25913</v>
      </c>
      <c r="C4" s="29">
        <v>0</v>
      </c>
      <c r="D4" s="29">
        <v>7719</v>
      </c>
      <c r="E4" s="29">
        <v>17726</v>
      </c>
      <c r="F4" s="29">
        <v>0</v>
      </c>
      <c r="G4" s="29">
        <v>0</v>
      </c>
      <c r="H4" s="29">
        <v>0</v>
      </c>
      <c r="I4" s="29">
        <v>468</v>
      </c>
    </row>
    <row r="5" s="23" customFormat="1" ht="16.95" customHeight="1" spans="1:9">
      <c r="A5" s="30" t="s">
        <v>2441</v>
      </c>
      <c r="B5" s="29">
        <f t="shared" si="0"/>
        <v>11760</v>
      </c>
      <c r="C5" s="29">
        <v>0</v>
      </c>
      <c r="D5" s="29">
        <v>2134</v>
      </c>
      <c r="E5" s="29">
        <v>9197</v>
      </c>
      <c r="F5" s="29">
        <v>0</v>
      </c>
      <c r="G5" s="29">
        <v>0</v>
      </c>
      <c r="H5" s="29">
        <v>0</v>
      </c>
      <c r="I5" s="29">
        <v>429</v>
      </c>
    </row>
    <row r="6" s="23" customFormat="1" customHeight="1" spans="1:9">
      <c r="A6" s="30" t="s">
        <v>2442</v>
      </c>
      <c r="B6" s="29">
        <f t="shared" si="0"/>
        <v>13240</v>
      </c>
      <c r="C6" s="29">
        <v>0</v>
      </c>
      <c r="D6" s="29">
        <v>5503</v>
      </c>
      <c r="E6" s="29">
        <v>7737</v>
      </c>
      <c r="F6" s="29">
        <v>0</v>
      </c>
      <c r="G6" s="29">
        <v>0</v>
      </c>
      <c r="H6" s="29">
        <v>0</v>
      </c>
      <c r="I6" s="29">
        <v>0</v>
      </c>
    </row>
    <row r="7" s="23" customFormat="1" customHeight="1" spans="1:9">
      <c r="A7" s="30" t="s">
        <v>2443</v>
      </c>
      <c r="B7" s="29">
        <f t="shared" si="0"/>
        <v>60</v>
      </c>
      <c r="C7" s="29">
        <v>0</v>
      </c>
      <c r="D7" s="29">
        <v>26</v>
      </c>
      <c r="E7" s="29">
        <v>13</v>
      </c>
      <c r="F7" s="29">
        <v>0</v>
      </c>
      <c r="G7" s="29">
        <v>0</v>
      </c>
      <c r="H7" s="29">
        <v>0</v>
      </c>
      <c r="I7" s="29">
        <v>21</v>
      </c>
    </row>
    <row r="8" s="23" customFormat="1" ht="16.95" customHeight="1" spans="1:9">
      <c r="A8" s="30" t="s">
        <v>2444</v>
      </c>
      <c r="B8" s="29">
        <f t="shared" si="0"/>
        <v>0</v>
      </c>
      <c r="C8" s="29">
        <v>0</v>
      </c>
      <c r="D8" s="29">
        <v>0</v>
      </c>
      <c r="E8" s="29">
        <v>0</v>
      </c>
      <c r="F8" s="29">
        <v>0</v>
      </c>
      <c r="G8" s="29">
        <v>0</v>
      </c>
      <c r="H8" s="29">
        <v>0</v>
      </c>
      <c r="I8" s="29">
        <v>0</v>
      </c>
    </row>
    <row r="9" s="23" customFormat="1" ht="16.95" customHeight="1" spans="1:9">
      <c r="A9" s="30" t="s">
        <v>2445</v>
      </c>
      <c r="B9" s="29">
        <f t="shared" si="0"/>
        <v>785</v>
      </c>
      <c r="C9" s="29">
        <v>0</v>
      </c>
      <c r="D9" s="29">
        <v>6</v>
      </c>
      <c r="E9" s="29">
        <v>779</v>
      </c>
      <c r="F9" s="29">
        <v>0</v>
      </c>
      <c r="G9" s="29">
        <v>0</v>
      </c>
      <c r="H9" s="29">
        <v>0</v>
      </c>
      <c r="I9" s="29">
        <v>0</v>
      </c>
    </row>
    <row r="10" s="23" customFormat="1" ht="16.95" customHeight="1" spans="1:9">
      <c r="A10" s="30" t="s">
        <v>2446</v>
      </c>
      <c r="B10" s="29">
        <f t="shared" si="0"/>
        <v>66</v>
      </c>
      <c r="C10" s="29">
        <v>0</v>
      </c>
      <c r="D10" s="29">
        <v>48</v>
      </c>
      <c r="E10" s="29">
        <v>0</v>
      </c>
      <c r="F10" s="29">
        <v>0</v>
      </c>
      <c r="G10" s="29">
        <v>0</v>
      </c>
      <c r="H10" s="29">
        <v>0</v>
      </c>
      <c r="I10" s="29">
        <v>18</v>
      </c>
    </row>
    <row r="11" s="23" customFormat="1" customHeight="1" spans="1:9">
      <c r="A11" s="30" t="s">
        <v>2447</v>
      </c>
      <c r="B11" s="29">
        <f t="shared" si="0"/>
        <v>0</v>
      </c>
      <c r="C11" s="29">
        <v>0</v>
      </c>
      <c r="D11" s="29">
        <v>0</v>
      </c>
      <c r="E11" s="29">
        <v>0</v>
      </c>
      <c r="F11" s="29">
        <v>0</v>
      </c>
      <c r="G11" s="29">
        <v>0</v>
      </c>
      <c r="H11" s="29">
        <v>0</v>
      </c>
      <c r="I11" s="29">
        <v>0</v>
      </c>
    </row>
    <row r="12" s="23" customFormat="1" ht="16.95" customHeight="1" spans="1:9">
      <c r="A12" s="28" t="s">
        <v>2448</v>
      </c>
      <c r="B12" s="29">
        <f t="shared" si="0"/>
        <v>24836</v>
      </c>
      <c r="C12" s="29">
        <v>0</v>
      </c>
      <c r="D12" s="29">
        <v>5286</v>
      </c>
      <c r="E12" s="29">
        <v>19376</v>
      </c>
      <c r="F12" s="29">
        <v>0</v>
      </c>
      <c r="G12" s="29">
        <v>0</v>
      </c>
      <c r="H12" s="29">
        <v>0</v>
      </c>
      <c r="I12" s="29">
        <v>174</v>
      </c>
    </row>
    <row r="13" s="23" customFormat="1" ht="16.95" customHeight="1" spans="1:9">
      <c r="A13" s="30" t="s">
        <v>2449</v>
      </c>
      <c r="B13" s="31">
        <f t="shared" si="0"/>
        <v>24676</v>
      </c>
      <c r="C13" s="29">
        <v>0</v>
      </c>
      <c r="D13" s="29">
        <v>5282</v>
      </c>
      <c r="E13" s="29">
        <v>19315</v>
      </c>
      <c r="F13" s="29">
        <v>0</v>
      </c>
      <c r="G13" s="29">
        <v>0</v>
      </c>
      <c r="H13" s="29">
        <v>0</v>
      </c>
      <c r="I13" s="29">
        <v>79</v>
      </c>
    </row>
    <row r="14" s="23" customFormat="1" ht="16.95" customHeight="1" spans="1:9">
      <c r="A14" s="32" t="s">
        <v>2450</v>
      </c>
      <c r="B14" s="29">
        <f t="shared" si="0"/>
        <v>65</v>
      </c>
      <c r="C14" s="33">
        <v>0</v>
      </c>
      <c r="D14" s="29">
        <v>4</v>
      </c>
      <c r="E14" s="29">
        <v>61</v>
      </c>
      <c r="F14" s="29">
        <v>0</v>
      </c>
      <c r="G14" s="29">
        <v>0</v>
      </c>
      <c r="H14" s="29">
        <v>0</v>
      </c>
      <c r="I14" s="29">
        <v>0</v>
      </c>
    </row>
    <row r="15" s="23" customFormat="1" ht="16.95" customHeight="1" spans="1:9">
      <c r="A15" s="30" t="s">
        <v>2451</v>
      </c>
      <c r="B15" s="34">
        <f t="shared" si="0"/>
        <v>28</v>
      </c>
      <c r="C15" s="29">
        <v>0</v>
      </c>
      <c r="D15" s="29">
        <v>0</v>
      </c>
      <c r="E15" s="29">
        <v>0</v>
      </c>
      <c r="F15" s="29">
        <v>0</v>
      </c>
      <c r="G15" s="29">
        <v>0</v>
      </c>
      <c r="H15" s="29">
        <v>0</v>
      </c>
      <c r="I15" s="29">
        <v>28</v>
      </c>
    </row>
    <row r="16" s="23" customFormat="1" customHeight="1" spans="1:9">
      <c r="A16" s="30" t="s">
        <v>2452</v>
      </c>
      <c r="B16" s="29">
        <f t="shared" si="0"/>
        <v>0</v>
      </c>
      <c r="C16" s="29">
        <v>0</v>
      </c>
      <c r="D16" s="29">
        <v>0</v>
      </c>
      <c r="E16" s="29">
        <v>0</v>
      </c>
      <c r="F16" s="29">
        <v>0</v>
      </c>
      <c r="G16" s="29">
        <v>0</v>
      </c>
      <c r="H16" s="29">
        <v>0</v>
      </c>
      <c r="I16" s="29">
        <v>0</v>
      </c>
    </row>
    <row r="17" s="23" customFormat="1" ht="16.95" customHeight="1" spans="1:9">
      <c r="A17" s="28" t="s">
        <v>2453</v>
      </c>
      <c r="B17" s="29">
        <f t="shared" si="0"/>
        <v>1077</v>
      </c>
      <c r="C17" s="29">
        <f t="shared" ref="C17:I17" si="1">SUM(C4)-SUM(C12)</f>
        <v>0</v>
      </c>
      <c r="D17" s="29">
        <f t="shared" si="1"/>
        <v>2433</v>
      </c>
      <c r="E17" s="29">
        <f t="shared" si="1"/>
        <v>-1650</v>
      </c>
      <c r="F17" s="29">
        <f t="shared" si="1"/>
        <v>0</v>
      </c>
      <c r="G17" s="29">
        <f t="shared" si="1"/>
        <v>0</v>
      </c>
      <c r="H17" s="29">
        <f t="shared" si="1"/>
        <v>0</v>
      </c>
      <c r="I17" s="29">
        <f t="shared" si="1"/>
        <v>294</v>
      </c>
    </row>
    <row r="18" s="23" customFormat="1" ht="16.95" customHeight="1" spans="1:9">
      <c r="A18" s="28" t="s">
        <v>2454</v>
      </c>
      <c r="B18" s="29">
        <f t="shared" si="0"/>
        <v>20209</v>
      </c>
      <c r="C18" s="29">
        <v>0</v>
      </c>
      <c r="D18" s="29">
        <v>18430</v>
      </c>
      <c r="E18" s="29">
        <v>36</v>
      </c>
      <c r="F18" s="29">
        <v>0</v>
      </c>
      <c r="G18" s="29">
        <v>0</v>
      </c>
      <c r="H18" s="29">
        <v>0</v>
      </c>
      <c r="I18" s="29">
        <v>1743</v>
      </c>
    </row>
  </sheetData>
  <mergeCells count="2">
    <mergeCell ref="A1:I1"/>
    <mergeCell ref="A2:I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H28" sqref="H28"/>
    </sheetView>
  </sheetViews>
  <sheetFormatPr defaultColWidth="12.1833333333333" defaultRowHeight="16.95" customHeight="1"/>
  <cols>
    <col min="1" max="1" width="33.4916666666667" style="23" customWidth="1"/>
    <col min="2" max="10" width="14.75" style="23" customWidth="1"/>
    <col min="11" max="256" width="12.1833333333333" style="23" customWidth="1"/>
    <col min="257" max="16384" width="12.1833333333333" style="23"/>
  </cols>
  <sheetData>
    <row r="1" s="23" customFormat="1" ht="33.75" customHeight="1" spans="1:10">
      <c r="A1" s="24" t="s">
        <v>2455</v>
      </c>
      <c r="B1" s="24"/>
      <c r="C1" s="24"/>
      <c r="D1" s="24"/>
      <c r="E1" s="24"/>
      <c r="F1" s="24"/>
      <c r="G1" s="24"/>
      <c r="H1" s="24"/>
      <c r="I1" s="24"/>
      <c r="J1" s="24"/>
    </row>
    <row r="2" s="23" customFormat="1" customHeight="1" spans="1:10">
      <c r="A2" s="25" t="s">
        <v>32</v>
      </c>
      <c r="B2" s="25"/>
      <c r="C2" s="25"/>
      <c r="D2" s="25"/>
      <c r="E2" s="25"/>
      <c r="F2" s="25"/>
      <c r="G2" s="25"/>
      <c r="H2" s="25"/>
      <c r="I2" s="25"/>
      <c r="J2" s="25"/>
    </row>
    <row r="3" s="23" customFormat="1" customHeight="1" spans="1:10">
      <c r="A3" s="26" t="s">
        <v>1833</v>
      </c>
      <c r="B3" s="26" t="s">
        <v>2432</v>
      </c>
      <c r="C3" s="26" t="s">
        <v>2456</v>
      </c>
      <c r="D3" s="26"/>
      <c r="E3" s="26"/>
      <c r="F3" s="26"/>
      <c r="G3" s="26"/>
      <c r="H3" s="26" t="s">
        <v>2457</v>
      </c>
      <c r="I3" s="26"/>
      <c r="J3" s="26"/>
    </row>
    <row r="4" s="23" customFormat="1" customHeight="1" spans="1:10">
      <c r="A4" s="26"/>
      <c r="B4" s="26"/>
      <c r="C4" s="26" t="s">
        <v>2458</v>
      </c>
      <c r="D4" s="26" t="s">
        <v>2459</v>
      </c>
      <c r="E4" s="26" t="s">
        <v>2460</v>
      </c>
      <c r="F4" s="26" t="s">
        <v>2461</v>
      </c>
      <c r="G4" s="26" t="s">
        <v>2462</v>
      </c>
      <c r="H4" s="26" t="s">
        <v>2458</v>
      </c>
      <c r="I4" s="26" t="s">
        <v>2463</v>
      </c>
      <c r="J4" s="26" t="s">
        <v>2464</v>
      </c>
    </row>
    <row r="5" s="23" customFormat="1" customHeight="1" spans="1:10">
      <c r="A5" s="30" t="s">
        <v>2465</v>
      </c>
      <c r="B5" s="29">
        <f>SUM(C5,H5)</f>
        <v>174669</v>
      </c>
      <c r="C5" s="29">
        <f t="shared" ref="C5:C10" si="0">SUM(D5:G5)</f>
        <v>104504</v>
      </c>
      <c r="D5" s="29">
        <v>102334</v>
      </c>
      <c r="E5" s="29">
        <v>0</v>
      </c>
      <c r="F5" s="29">
        <v>2170</v>
      </c>
      <c r="G5" s="29">
        <v>0</v>
      </c>
      <c r="H5" s="29">
        <f>SUM(I5:J5)</f>
        <v>70165</v>
      </c>
      <c r="I5" s="29">
        <v>70165</v>
      </c>
      <c r="J5" s="29">
        <v>0</v>
      </c>
    </row>
    <row r="6" s="23" customFormat="1" customHeight="1" spans="1:10">
      <c r="A6" s="30" t="s">
        <v>2466</v>
      </c>
      <c r="B6" s="29">
        <f t="shared" ref="B6:B10" si="1">C6+H6</f>
        <v>212328</v>
      </c>
      <c r="C6" s="29">
        <v>119163</v>
      </c>
      <c r="D6" s="166"/>
      <c r="E6" s="166"/>
      <c r="F6" s="166"/>
      <c r="G6" s="166"/>
      <c r="H6" s="29">
        <v>93165</v>
      </c>
      <c r="I6" s="166"/>
      <c r="J6" s="166"/>
    </row>
    <row r="7" s="23" customFormat="1" customHeight="1" spans="1:10">
      <c r="A7" s="30" t="s">
        <v>2467</v>
      </c>
      <c r="B7" s="29">
        <f t="shared" si="1"/>
        <v>48534</v>
      </c>
      <c r="C7" s="29">
        <f>SUM(D7:F7)</f>
        <v>24544</v>
      </c>
      <c r="D7" s="29">
        <v>23943</v>
      </c>
      <c r="E7" s="29">
        <v>0</v>
      </c>
      <c r="F7" s="29">
        <v>601</v>
      </c>
      <c r="G7" s="166"/>
      <c r="H7" s="29">
        <f>I7</f>
        <v>23990</v>
      </c>
      <c r="I7" s="29">
        <v>23990</v>
      </c>
      <c r="J7" s="166"/>
    </row>
    <row r="8" s="23" customFormat="1" customHeight="1" spans="1:10">
      <c r="A8" s="30" t="s">
        <v>2468</v>
      </c>
      <c r="B8" s="29">
        <f t="shared" si="1"/>
        <v>12672</v>
      </c>
      <c r="C8" s="29">
        <f t="shared" si="0"/>
        <v>11682</v>
      </c>
      <c r="D8" s="29">
        <v>11682</v>
      </c>
      <c r="E8" s="29">
        <v>0</v>
      </c>
      <c r="F8" s="29">
        <v>0</v>
      </c>
      <c r="G8" s="29">
        <v>0</v>
      </c>
      <c r="H8" s="29">
        <f>J8+I8</f>
        <v>990</v>
      </c>
      <c r="I8" s="29">
        <v>990</v>
      </c>
      <c r="J8" s="29">
        <v>0</v>
      </c>
    </row>
    <row r="9" s="23" customFormat="1" customHeight="1" spans="1:10">
      <c r="A9" s="30" t="s">
        <v>2469</v>
      </c>
      <c r="B9" s="29">
        <f t="shared" si="1"/>
        <v>611</v>
      </c>
      <c r="C9" s="29">
        <f t="shared" si="0"/>
        <v>611</v>
      </c>
      <c r="D9" s="29">
        <v>0</v>
      </c>
      <c r="E9" s="29">
        <v>0</v>
      </c>
      <c r="F9" s="29">
        <v>611</v>
      </c>
      <c r="G9" s="29">
        <v>0</v>
      </c>
      <c r="H9" s="29">
        <f>I9+J9</f>
        <v>0</v>
      </c>
      <c r="I9" s="29">
        <v>0</v>
      </c>
      <c r="J9" s="29">
        <v>0</v>
      </c>
    </row>
    <row r="10" s="23" customFormat="1" customHeight="1" spans="1:10">
      <c r="A10" s="30" t="s">
        <v>2470</v>
      </c>
      <c r="B10" s="29">
        <f t="shared" si="1"/>
        <v>209920</v>
      </c>
      <c r="C10" s="29">
        <f t="shared" si="0"/>
        <v>116755</v>
      </c>
      <c r="D10" s="29">
        <f t="shared" ref="D10:F10" si="2">D5+D7-D8-D9</f>
        <v>114595</v>
      </c>
      <c r="E10" s="29">
        <f t="shared" si="2"/>
        <v>0</v>
      </c>
      <c r="F10" s="29">
        <f t="shared" si="2"/>
        <v>2160</v>
      </c>
      <c r="G10" s="29">
        <f>G5-G8-G9</f>
        <v>0</v>
      </c>
      <c r="H10" s="29">
        <f>SUM(I10:J10)</f>
        <v>93165</v>
      </c>
      <c r="I10" s="29">
        <f>I7+I5-I8-I9</f>
        <v>93165</v>
      </c>
      <c r="J10" s="29">
        <f>J5-J8-J9</f>
        <v>0</v>
      </c>
    </row>
    <row r="11" s="23" customFormat="1" ht="15.55" customHeight="1"/>
    <row r="12" s="23" customFormat="1" ht="15.55" customHeight="1"/>
    <row r="13" s="23" customFormat="1" ht="15.55" customHeight="1"/>
    <row r="14" s="23" customFormat="1" ht="15.55" customHeight="1"/>
    <row r="15" s="23" customFormat="1" ht="15.55" customHeight="1"/>
    <row r="16" s="23" customFormat="1" ht="15.55" customHeight="1"/>
    <row r="17" s="23" customFormat="1" ht="15.55" customHeight="1"/>
    <row r="18" s="23" customFormat="1" ht="15.55" customHeight="1"/>
    <row r="19" s="23" customFormat="1" ht="15.55" customHeight="1"/>
  </sheetData>
  <mergeCells count="6">
    <mergeCell ref="A1:J1"/>
    <mergeCell ref="A2:J2"/>
    <mergeCell ref="C3:G3"/>
    <mergeCell ref="H3:J3"/>
    <mergeCell ref="A3:A4"/>
    <mergeCell ref="B3:B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D27" sqref="D27"/>
    </sheetView>
  </sheetViews>
  <sheetFormatPr defaultColWidth="12.1833333333333" defaultRowHeight="17" customHeight="1" outlineLevelCol="5"/>
  <cols>
    <col min="1" max="1" width="35.475" style="23" customWidth="1"/>
    <col min="2" max="6" width="15.75" style="23" customWidth="1"/>
    <col min="7" max="256" width="12.1833333333333" style="23" customWidth="1"/>
    <col min="257" max="16384" width="12.1833333333333" style="23"/>
  </cols>
  <sheetData>
    <row r="1" s="23" customFormat="1" ht="42" customHeight="1" spans="1:6">
      <c r="A1" s="24" t="s">
        <v>2471</v>
      </c>
      <c r="B1" s="24"/>
      <c r="C1" s="24"/>
      <c r="D1" s="24"/>
      <c r="E1" s="24"/>
      <c r="F1" s="24"/>
    </row>
    <row r="2" s="23" customFormat="1" ht="16.95" customHeight="1" spans="1:6">
      <c r="A2" s="25" t="s">
        <v>32</v>
      </c>
      <c r="B2" s="25"/>
      <c r="C2" s="25"/>
      <c r="D2" s="25"/>
      <c r="E2" s="25"/>
      <c r="F2" s="25"/>
    </row>
    <row r="3" s="23" customFormat="1" ht="36.75" customHeight="1" spans="1:6">
      <c r="A3" s="26" t="s">
        <v>1833</v>
      </c>
      <c r="B3" s="27" t="s">
        <v>2465</v>
      </c>
      <c r="C3" s="27" t="s">
        <v>2467</v>
      </c>
      <c r="D3" s="27" t="s">
        <v>2468</v>
      </c>
      <c r="E3" s="27" t="s">
        <v>2469</v>
      </c>
      <c r="F3" s="27" t="s">
        <v>2470</v>
      </c>
    </row>
    <row r="4" s="23" customFormat="1" ht="16.95" customHeight="1" spans="1:6">
      <c r="A4" s="165" t="s">
        <v>2472</v>
      </c>
      <c r="B4" s="29">
        <f t="shared" ref="B4:F4" si="0">SUM(B5:B20)</f>
        <v>70165</v>
      </c>
      <c r="C4" s="29">
        <f t="shared" si="0"/>
        <v>23990</v>
      </c>
      <c r="D4" s="29">
        <f t="shared" si="0"/>
        <v>990</v>
      </c>
      <c r="E4" s="29">
        <f t="shared" si="0"/>
        <v>0</v>
      </c>
      <c r="F4" s="29">
        <f t="shared" si="0"/>
        <v>93165</v>
      </c>
    </row>
    <row r="5" s="23" customFormat="1" ht="16.95" customHeight="1" spans="1:6">
      <c r="A5" s="30" t="s">
        <v>2473</v>
      </c>
      <c r="B5" s="29">
        <v>0</v>
      </c>
      <c r="C5" s="29">
        <v>0</v>
      </c>
      <c r="D5" s="29">
        <v>0</v>
      </c>
      <c r="E5" s="29">
        <v>0</v>
      </c>
      <c r="F5" s="29">
        <f t="shared" ref="F5:F20" si="1">B5+C5-D5-E5</f>
        <v>0</v>
      </c>
    </row>
    <row r="6" s="23" customFormat="1" ht="16.95" customHeight="1" spans="1:6">
      <c r="A6" s="30" t="s">
        <v>2474</v>
      </c>
      <c r="B6" s="29">
        <v>0</v>
      </c>
      <c r="C6" s="29">
        <v>0</v>
      </c>
      <c r="D6" s="29">
        <v>0</v>
      </c>
      <c r="E6" s="29">
        <v>0</v>
      </c>
      <c r="F6" s="29">
        <f t="shared" si="1"/>
        <v>0</v>
      </c>
    </row>
    <row r="7" s="23" customFormat="1" ht="16.95" customHeight="1" spans="1:6">
      <c r="A7" s="30" t="s">
        <v>2475</v>
      </c>
      <c r="B7" s="29">
        <v>16006</v>
      </c>
      <c r="C7" s="29">
        <v>990</v>
      </c>
      <c r="D7" s="29">
        <v>990</v>
      </c>
      <c r="E7" s="29">
        <v>0</v>
      </c>
      <c r="F7" s="29">
        <f t="shared" si="1"/>
        <v>16006</v>
      </c>
    </row>
    <row r="8" s="23" customFormat="1" ht="16.95" customHeight="1" spans="1:6">
      <c r="A8" s="30" t="s">
        <v>2476</v>
      </c>
      <c r="B8" s="29">
        <v>0</v>
      </c>
      <c r="C8" s="29">
        <v>0</v>
      </c>
      <c r="D8" s="29">
        <v>0</v>
      </c>
      <c r="E8" s="29">
        <v>0</v>
      </c>
      <c r="F8" s="29">
        <f t="shared" si="1"/>
        <v>0</v>
      </c>
    </row>
    <row r="9" s="23" customFormat="1" ht="16.95" customHeight="1" spans="1:6">
      <c r="A9" s="30" t="s">
        <v>2477</v>
      </c>
      <c r="B9" s="29">
        <v>2559</v>
      </c>
      <c r="C9" s="29">
        <v>0</v>
      </c>
      <c r="D9" s="29">
        <v>0</v>
      </c>
      <c r="E9" s="29">
        <v>0</v>
      </c>
      <c r="F9" s="29">
        <f t="shared" si="1"/>
        <v>2559</v>
      </c>
    </row>
    <row r="10" s="23" customFormat="1" ht="16.95" customHeight="1" spans="1:6">
      <c r="A10" s="30" t="s">
        <v>2478</v>
      </c>
      <c r="B10" s="29">
        <v>0</v>
      </c>
      <c r="C10" s="29">
        <v>0</v>
      </c>
      <c r="D10" s="29">
        <v>0</v>
      </c>
      <c r="E10" s="29">
        <v>0</v>
      </c>
      <c r="F10" s="29">
        <f t="shared" si="1"/>
        <v>0</v>
      </c>
    </row>
    <row r="11" s="23" customFormat="1" ht="15.55" customHeight="1" spans="1:6">
      <c r="A11" s="30" t="s">
        <v>2479</v>
      </c>
      <c r="B11" s="29">
        <v>6400</v>
      </c>
      <c r="C11" s="29">
        <v>0</v>
      </c>
      <c r="D11" s="29">
        <v>0</v>
      </c>
      <c r="E11" s="29">
        <v>0</v>
      </c>
      <c r="F11" s="29">
        <f t="shared" si="1"/>
        <v>6400</v>
      </c>
    </row>
    <row r="12" s="23" customFormat="1" ht="15.55" customHeight="1" spans="1:6">
      <c r="A12" s="30" t="s">
        <v>2480</v>
      </c>
      <c r="B12" s="29">
        <v>13200</v>
      </c>
      <c r="C12" s="29">
        <v>0</v>
      </c>
      <c r="D12" s="29">
        <v>0</v>
      </c>
      <c r="E12" s="29">
        <v>0</v>
      </c>
      <c r="F12" s="29">
        <f t="shared" si="1"/>
        <v>13200</v>
      </c>
    </row>
    <row r="13" s="23" customFormat="1" ht="16.95" customHeight="1" spans="1:6">
      <c r="A13" s="30" t="s">
        <v>2481</v>
      </c>
      <c r="B13" s="29">
        <v>0</v>
      </c>
      <c r="C13" s="29">
        <v>0</v>
      </c>
      <c r="D13" s="29">
        <v>0</v>
      </c>
      <c r="E13" s="29">
        <v>0</v>
      </c>
      <c r="F13" s="29">
        <f t="shared" si="1"/>
        <v>0</v>
      </c>
    </row>
    <row r="14" s="23" customFormat="1" ht="16.95" customHeight="1" spans="1:6">
      <c r="A14" s="30" t="s">
        <v>2482</v>
      </c>
      <c r="B14" s="29">
        <v>0</v>
      </c>
      <c r="C14" s="29">
        <v>0</v>
      </c>
      <c r="D14" s="29">
        <v>0</v>
      </c>
      <c r="E14" s="29">
        <v>0</v>
      </c>
      <c r="F14" s="29">
        <f t="shared" si="1"/>
        <v>0</v>
      </c>
    </row>
    <row r="15" s="23" customFormat="1" ht="16.95" customHeight="1" spans="1:6">
      <c r="A15" s="30" t="s">
        <v>2483</v>
      </c>
      <c r="B15" s="29">
        <v>0</v>
      </c>
      <c r="C15" s="29">
        <v>0</v>
      </c>
      <c r="D15" s="29">
        <v>0</v>
      </c>
      <c r="E15" s="29">
        <v>0</v>
      </c>
      <c r="F15" s="29">
        <f t="shared" si="1"/>
        <v>0</v>
      </c>
    </row>
    <row r="16" s="23" customFormat="1" ht="15.55" customHeight="1" spans="1:6">
      <c r="A16" s="30" t="s">
        <v>2484</v>
      </c>
      <c r="B16" s="29">
        <v>0</v>
      </c>
      <c r="C16" s="29">
        <v>0</v>
      </c>
      <c r="D16" s="29">
        <v>0</v>
      </c>
      <c r="E16" s="29">
        <v>0</v>
      </c>
      <c r="F16" s="29">
        <f t="shared" si="1"/>
        <v>0</v>
      </c>
    </row>
    <row r="17" s="23" customFormat="1" ht="16.95" customHeight="1" spans="1:6">
      <c r="A17" s="30" t="s">
        <v>2485</v>
      </c>
      <c r="B17" s="29">
        <v>0</v>
      </c>
      <c r="C17" s="29">
        <v>0</v>
      </c>
      <c r="D17" s="29">
        <v>0</v>
      </c>
      <c r="E17" s="29">
        <v>0</v>
      </c>
      <c r="F17" s="29">
        <f t="shared" si="1"/>
        <v>0</v>
      </c>
    </row>
    <row r="18" s="23" customFormat="1" ht="16.95" customHeight="1" spans="1:6">
      <c r="A18" s="30" t="s">
        <v>2486</v>
      </c>
      <c r="B18" s="29">
        <v>0</v>
      </c>
      <c r="C18" s="29">
        <v>0</v>
      </c>
      <c r="D18" s="29">
        <v>0</v>
      </c>
      <c r="E18" s="29">
        <v>0</v>
      </c>
      <c r="F18" s="29">
        <f t="shared" si="1"/>
        <v>0</v>
      </c>
    </row>
    <row r="19" s="23" customFormat="1" ht="15.55" customHeight="1" spans="1:6">
      <c r="A19" s="30" t="s">
        <v>2487</v>
      </c>
      <c r="B19" s="29">
        <v>32000</v>
      </c>
      <c r="C19" s="29">
        <v>23000</v>
      </c>
      <c r="D19" s="29">
        <v>0</v>
      </c>
      <c r="E19" s="29">
        <v>0</v>
      </c>
      <c r="F19" s="29">
        <f t="shared" si="1"/>
        <v>55000</v>
      </c>
    </row>
    <row r="20" s="23" customFormat="1" ht="16.95" customHeight="1" spans="1:6">
      <c r="A20" s="30" t="s">
        <v>2488</v>
      </c>
      <c r="B20" s="29">
        <v>0</v>
      </c>
      <c r="C20" s="29">
        <v>0</v>
      </c>
      <c r="D20" s="29">
        <v>0</v>
      </c>
      <c r="E20" s="29">
        <v>0</v>
      </c>
      <c r="F20" s="29">
        <f t="shared" si="1"/>
        <v>0</v>
      </c>
    </row>
  </sheetData>
  <mergeCells count="2">
    <mergeCell ref="A1:F1"/>
    <mergeCell ref="A2:F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M10" sqref="M10"/>
    </sheetView>
  </sheetViews>
  <sheetFormatPr defaultColWidth="6.75" defaultRowHeight="12.75" customHeight="1" outlineLevelCol="2"/>
  <cols>
    <col min="1" max="1" width="55.5" style="35" customWidth="1"/>
    <col min="2" max="2" width="33" style="35" customWidth="1"/>
    <col min="3" max="3" width="9" style="35" customWidth="1"/>
    <col min="4" max="16384" width="6.75" style="35"/>
  </cols>
  <sheetData>
    <row r="1" s="35" customFormat="1" ht="41.25" customHeight="1" spans="1:3">
      <c r="A1" s="151" t="s">
        <v>2489</v>
      </c>
      <c r="B1" s="152"/>
      <c r="C1" s="153"/>
    </row>
    <row r="2" s="35" customFormat="1" ht="14.25" customHeight="1" spans="1:2">
      <c r="A2" s="154"/>
      <c r="B2" s="155" t="s">
        <v>693</v>
      </c>
    </row>
    <row r="3" s="35" customFormat="1" ht="36" customHeight="1" spans="1:3">
      <c r="A3" s="156" t="s">
        <v>2490</v>
      </c>
      <c r="B3" s="156" t="s">
        <v>2456</v>
      </c>
      <c r="C3" s="157"/>
    </row>
    <row r="4" s="35" customFormat="1" ht="19.5" customHeight="1" spans="1:3">
      <c r="A4" s="158" t="s">
        <v>2491</v>
      </c>
      <c r="B4" s="159">
        <v>119204</v>
      </c>
      <c r="C4" s="157"/>
    </row>
    <row r="5" s="35" customFormat="1" ht="19.5" customHeight="1" spans="1:3">
      <c r="A5" s="158" t="s">
        <v>2492</v>
      </c>
      <c r="B5" s="159">
        <v>116755.58</v>
      </c>
      <c r="C5" s="157"/>
    </row>
    <row r="6" s="35" customFormat="1" ht="19.5" customHeight="1" spans="1:2">
      <c r="A6" s="158" t="s">
        <v>2493</v>
      </c>
      <c r="B6" s="159">
        <v>12261</v>
      </c>
    </row>
    <row r="7" s="35" customFormat="1" ht="19.5" customHeight="1" spans="1:2">
      <c r="A7" s="158" t="s">
        <v>2494</v>
      </c>
      <c r="B7" s="159">
        <v>11042.18</v>
      </c>
    </row>
    <row r="8" s="35" customFormat="1" ht="19.5" customHeight="1" spans="1:2">
      <c r="A8" s="158" t="s">
        <v>2495</v>
      </c>
      <c r="B8" s="159">
        <v>3800.55</v>
      </c>
    </row>
    <row r="9" s="35" customFormat="1" ht="19.5" customHeight="1" spans="1:2">
      <c r="A9" s="160"/>
      <c r="B9" s="159"/>
    </row>
    <row r="10" s="35" customFormat="1" ht="97.5" customHeight="1" spans="1:2">
      <c r="A10" s="164"/>
      <c r="B10" s="164"/>
    </row>
    <row r="11" s="35" customFormat="1" ht="29.1" customHeight="1" spans="1:2">
      <c r="A11" s="163"/>
      <c r="B11" s="163"/>
    </row>
  </sheetData>
  <mergeCells count="3">
    <mergeCell ref="A1:B1"/>
    <mergeCell ref="A10:B10"/>
    <mergeCell ref="A11: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B6" sqref="B6"/>
    </sheetView>
  </sheetViews>
  <sheetFormatPr defaultColWidth="6.75" defaultRowHeight="12.75" customHeight="1" outlineLevelCol="2"/>
  <cols>
    <col min="1" max="1" width="60.6333333333333" style="35" customWidth="1"/>
    <col min="2" max="2" width="27.1333333333333" style="35" customWidth="1"/>
    <col min="3" max="3" width="9" style="35" customWidth="1"/>
    <col min="4" max="16384" width="6.75" style="35"/>
  </cols>
  <sheetData>
    <row r="1" s="35" customFormat="1" ht="31.5" customHeight="1" spans="1:3">
      <c r="A1" s="151" t="s">
        <v>2496</v>
      </c>
      <c r="B1" s="152"/>
      <c r="C1" s="153"/>
    </row>
    <row r="2" s="35" customFormat="1" ht="19.5" customHeight="1" spans="1:2">
      <c r="A2" s="154"/>
      <c r="B2" s="155" t="s">
        <v>693</v>
      </c>
    </row>
    <row r="3" s="35" customFormat="1" ht="36" customHeight="1" spans="1:3">
      <c r="A3" s="156" t="s">
        <v>2490</v>
      </c>
      <c r="B3" s="156" t="s">
        <v>2457</v>
      </c>
      <c r="C3" s="157"/>
    </row>
    <row r="4" s="35" customFormat="1" ht="19.5" customHeight="1" spans="1:3">
      <c r="A4" s="158" t="s">
        <v>2491</v>
      </c>
      <c r="B4" s="159">
        <v>93200</v>
      </c>
      <c r="C4" s="157"/>
    </row>
    <row r="5" s="35" customFormat="1" ht="19.5" customHeight="1" spans="1:3">
      <c r="A5" s="158" t="s">
        <v>2492</v>
      </c>
      <c r="B5" s="159">
        <v>93165</v>
      </c>
      <c r="C5" s="157"/>
    </row>
    <row r="6" s="35" customFormat="1" ht="19.5" customHeight="1" spans="1:2">
      <c r="A6" s="158" t="s">
        <v>2493</v>
      </c>
      <c r="B6" s="159">
        <v>23000</v>
      </c>
    </row>
    <row r="7" s="35" customFormat="1" ht="19.5" customHeight="1" spans="1:2">
      <c r="A7" s="158" t="s">
        <v>2494</v>
      </c>
      <c r="B7" s="159">
        <v>990</v>
      </c>
    </row>
    <row r="8" s="35" customFormat="1" ht="19.5" customHeight="1" spans="1:2">
      <c r="A8" s="158" t="s">
        <v>2495</v>
      </c>
      <c r="B8" s="159">
        <v>2317.11</v>
      </c>
    </row>
    <row r="9" s="35" customFormat="1" ht="19.5" customHeight="1" spans="1:2">
      <c r="A9" s="160"/>
      <c r="B9" s="159"/>
    </row>
    <row r="10" s="35" customFormat="1" ht="97.5" customHeight="1" spans="1:2">
      <c r="A10" s="161"/>
      <c r="B10" s="162"/>
    </row>
    <row r="11" s="35" customFormat="1" ht="29.1" customHeight="1" spans="1:2">
      <c r="A11" s="163"/>
      <c r="B11" s="163"/>
    </row>
  </sheetData>
  <mergeCells count="3">
    <mergeCell ref="A1:B1"/>
    <mergeCell ref="A10:B10"/>
    <mergeCell ref="A11: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2"/>
  <sheetViews>
    <sheetView workbookViewId="0">
      <selection activeCell="F24" sqref="F24"/>
    </sheetView>
  </sheetViews>
  <sheetFormatPr defaultColWidth="12.1833333333333" defaultRowHeight="17" customHeight="1" outlineLevelCol="2"/>
  <cols>
    <col min="1" max="1" width="11.1333333333333" style="23" customWidth="1"/>
    <col min="2" max="2" width="55.3833333333333" style="23" customWidth="1"/>
    <col min="3" max="3" width="25" style="23" customWidth="1"/>
    <col min="4" max="256" width="12.1833333333333" style="23" customWidth="1"/>
    <col min="257" max="16384" width="12.1833333333333" style="23"/>
  </cols>
  <sheetData>
    <row r="1" s="23" customFormat="1" ht="34" customHeight="1" spans="1:3">
      <c r="A1" s="24" t="s">
        <v>31</v>
      </c>
      <c r="B1" s="24"/>
      <c r="C1" s="24"/>
    </row>
    <row r="2" s="23" customFormat="1" customHeight="1" spans="1:3">
      <c r="A2" s="25" t="s">
        <v>32</v>
      </c>
      <c r="B2" s="25"/>
      <c r="C2" s="25"/>
    </row>
    <row r="3" s="23" customFormat="1" customHeight="1" spans="1:3">
      <c r="A3" s="26" t="s">
        <v>33</v>
      </c>
      <c r="B3" s="26" t="s">
        <v>34</v>
      </c>
      <c r="C3" s="228" t="s">
        <v>35</v>
      </c>
    </row>
    <row r="4" s="23" customFormat="1" customHeight="1" spans="1:3">
      <c r="A4" s="167"/>
      <c r="B4" s="229" t="s">
        <v>36</v>
      </c>
      <c r="C4" s="29">
        <f>SUM(C5,C348)</f>
        <v>39070</v>
      </c>
    </row>
    <row r="5" s="23" customFormat="1" customHeight="1" spans="1:3">
      <c r="A5" s="167">
        <v>101</v>
      </c>
      <c r="B5" s="230" t="s">
        <v>37</v>
      </c>
      <c r="C5" s="29">
        <f>C6+C43+C63+C186+C251+C259+C264+C278+C287+C293+C302+C311+C314+C317+C320+C332+C336+C339+C342+C345</f>
        <v>28710</v>
      </c>
    </row>
    <row r="6" s="23" customFormat="1" customHeight="1" spans="1:3">
      <c r="A6" s="167">
        <v>10101</v>
      </c>
      <c r="B6" s="230" t="s">
        <v>38</v>
      </c>
      <c r="C6" s="31">
        <f>SUM(C7,C36,C40)</f>
        <v>7856</v>
      </c>
    </row>
    <row r="7" s="23" customFormat="1" customHeight="1" spans="1:3">
      <c r="A7" s="167">
        <v>1010101</v>
      </c>
      <c r="B7" s="230" t="s">
        <v>39</v>
      </c>
      <c r="C7" s="29">
        <f>SUM(C8:C35)</f>
        <v>7856</v>
      </c>
    </row>
    <row r="8" s="23" customFormat="1" customHeight="1" spans="1:3">
      <c r="A8" s="167">
        <v>101010101</v>
      </c>
      <c r="B8" s="227" t="s">
        <v>40</v>
      </c>
      <c r="C8" s="34">
        <v>798</v>
      </c>
    </row>
    <row r="9" s="23" customFormat="1" customHeight="1" spans="1:3">
      <c r="A9" s="167">
        <v>101010102</v>
      </c>
      <c r="B9" s="227" t="s">
        <v>41</v>
      </c>
      <c r="C9" s="29">
        <v>485</v>
      </c>
    </row>
    <row r="10" s="23" customFormat="1" customHeight="1" spans="1:3">
      <c r="A10" s="167">
        <v>101010103</v>
      </c>
      <c r="B10" s="227" t="s">
        <v>42</v>
      </c>
      <c r="C10" s="29">
        <v>2338</v>
      </c>
    </row>
    <row r="11" s="23" customFormat="1" customHeight="1" spans="1:3">
      <c r="A11" s="167">
        <v>101010104</v>
      </c>
      <c r="B11" s="227" t="s">
        <v>43</v>
      </c>
      <c r="C11" s="29">
        <v>0</v>
      </c>
    </row>
    <row r="12" s="23" customFormat="1" customHeight="1" spans="1:3">
      <c r="A12" s="167">
        <v>101010105</v>
      </c>
      <c r="B12" s="227" t="s">
        <v>44</v>
      </c>
      <c r="C12" s="29">
        <v>23</v>
      </c>
    </row>
    <row r="13" s="23" customFormat="1" customHeight="1" spans="1:3">
      <c r="A13" s="167">
        <v>101010106</v>
      </c>
      <c r="B13" s="227" t="s">
        <v>45</v>
      </c>
      <c r="C13" s="29">
        <v>3823</v>
      </c>
    </row>
    <row r="14" s="23" customFormat="1" customHeight="1" spans="1:3">
      <c r="A14" s="167">
        <v>101010117</v>
      </c>
      <c r="B14" s="227" t="s">
        <v>46</v>
      </c>
      <c r="C14" s="31">
        <v>0</v>
      </c>
    </row>
    <row r="15" s="23" customFormat="1" customHeight="1" spans="1:3">
      <c r="A15" s="167">
        <v>101010118</v>
      </c>
      <c r="B15" s="227" t="s">
        <v>47</v>
      </c>
      <c r="C15" s="29">
        <v>0</v>
      </c>
    </row>
    <row r="16" s="23" customFormat="1" customHeight="1" spans="1:3">
      <c r="A16" s="167">
        <v>101010119</v>
      </c>
      <c r="B16" s="227" t="s">
        <v>48</v>
      </c>
      <c r="C16" s="34">
        <v>588</v>
      </c>
    </row>
    <row r="17" s="23" customFormat="1" customHeight="1" spans="1:3">
      <c r="A17" s="167">
        <v>101010120</v>
      </c>
      <c r="B17" s="227" t="s">
        <v>49</v>
      </c>
      <c r="C17" s="29">
        <v>29</v>
      </c>
    </row>
    <row r="18" s="23" customFormat="1" customHeight="1" spans="1:3">
      <c r="A18" s="167">
        <v>101010121</v>
      </c>
      <c r="B18" s="227" t="s">
        <v>50</v>
      </c>
      <c r="C18" s="29">
        <v>0</v>
      </c>
    </row>
    <row r="19" s="23" customFormat="1" customHeight="1" spans="1:3">
      <c r="A19" s="167">
        <v>101010122</v>
      </c>
      <c r="B19" s="227" t="s">
        <v>51</v>
      </c>
      <c r="C19" s="29">
        <v>0</v>
      </c>
    </row>
    <row r="20" s="23" customFormat="1" customHeight="1" spans="1:3">
      <c r="A20" s="167">
        <v>101010125</v>
      </c>
      <c r="B20" s="227" t="s">
        <v>52</v>
      </c>
      <c r="C20" s="29">
        <v>0</v>
      </c>
    </row>
    <row r="21" s="23" customFormat="1" customHeight="1" spans="1:3">
      <c r="A21" s="167">
        <v>101010127</v>
      </c>
      <c r="B21" s="227" t="s">
        <v>53</v>
      </c>
      <c r="C21" s="29">
        <v>0</v>
      </c>
    </row>
    <row r="22" s="23" customFormat="1" customHeight="1" spans="1:3">
      <c r="A22" s="167">
        <v>101010129</v>
      </c>
      <c r="B22" s="227" t="s">
        <v>54</v>
      </c>
      <c r="C22" s="29">
        <v>-8</v>
      </c>
    </row>
    <row r="23" s="23" customFormat="1" customHeight="1" spans="1:3">
      <c r="A23" s="167">
        <v>101010130</v>
      </c>
      <c r="B23" s="227" t="s">
        <v>55</v>
      </c>
      <c r="C23" s="29">
        <v>0</v>
      </c>
    </row>
    <row r="24" s="23" customFormat="1" customHeight="1" spans="1:3">
      <c r="A24" s="167">
        <v>101010131</v>
      </c>
      <c r="B24" s="227" t="s">
        <v>56</v>
      </c>
      <c r="C24" s="29">
        <v>0</v>
      </c>
    </row>
    <row r="25" s="23" customFormat="1" customHeight="1" spans="1:3">
      <c r="A25" s="167">
        <v>101010132</v>
      </c>
      <c r="B25" s="227" t="s">
        <v>57</v>
      </c>
      <c r="C25" s="29">
        <v>0</v>
      </c>
    </row>
    <row r="26" s="23" customFormat="1" customHeight="1" spans="1:3">
      <c r="A26" s="167">
        <v>101010133</v>
      </c>
      <c r="B26" s="227" t="s">
        <v>58</v>
      </c>
      <c r="C26" s="29">
        <v>0</v>
      </c>
    </row>
    <row r="27" s="23" customFormat="1" customHeight="1" spans="1:3">
      <c r="A27" s="167">
        <v>101010134</v>
      </c>
      <c r="B27" s="227" t="s">
        <v>59</v>
      </c>
      <c r="C27" s="29">
        <v>0</v>
      </c>
    </row>
    <row r="28" s="23" customFormat="1" customHeight="1" spans="1:3">
      <c r="A28" s="167">
        <v>101010135</v>
      </c>
      <c r="B28" s="227" t="s">
        <v>60</v>
      </c>
      <c r="C28" s="29">
        <v>0</v>
      </c>
    </row>
    <row r="29" s="23" customFormat="1" customHeight="1" spans="1:3">
      <c r="A29" s="167">
        <v>101010136</v>
      </c>
      <c r="B29" s="227" t="s">
        <v>61</v>
      </c>
      <c r="C29" s="29">
        <v>0</v>
      </c>
    </row>
    <row r="30" s="23" customFormat="1" customHeight="1" spans="1:3">
      <c r="A30" s="167">
        <v>101010137</v>
      </c>
      <c r="B30" s="227" t="s">
        <v>62</v>
      </c>
      <c r="C30" s="29">
        <v>0</v>
      </c>
    </row>
    <row r="31" s="23" customFormat="1" ht="17.25" customHeight="1" spans="1:3">
      <c r="A31" s="167">
        <v>101010138</v>
      </c>
      <c r="B31" s="227" t="s">
        <v>63</v>
      </c>
      <c r="C31" s="29">
        <v>-249</v>
      </c>
    </row>
    <row r="32" s="23" customFormat="1" customHeight="1" spans="1:3">
      <c r="A32" s="167">
        <v>101010150</v>
      </c>
      <c r="B32" s="227" t="s">
        <v>64</v>
      </c>
      <c r="C32" s="29">
        <v>0</v>
      </c>
    </row>
    <row r="33" s="23" customFormat="1" customHeight="1" spans="1:3">
      <c r="A33" s="167">
        <v>101010151</v>
      </c>
      <c r="B33" s="227" t="s">
        <v>65</v>
      </c>
      <c r="C33" s="29">
        <v>29</v>
      </c>
    </row>
    <row r="34" s="23" customFormat="1" customHeight="1" spans="1:3">
      <c r="A34" s="167">
        <v>101010152</v>
      </c>
      <c r="B34" s="227" t="s">
        <v>66</v>
      </c>
      <c r="C34" s="29">
        <v>0</v>
      </c>
    </row>
    <row r="35" s="23" customFormat="1" customHeight="1" spans="1:3">
      <c r="A35" s="167">
        <v>101010153</v>
      </c>
      <c r="B35" s="227" t="s">
        <v>67</v>
      </c>
      <c r="C35" s="29">
        <v>0</v>
      </c>
    </row>
    <row r="36" s="23" customFormat="1" customHeight="1" spans="1:3">
      <c r="A36" s="167">
        <v>1010102</v>
      </c>
      <c r="B36" s="230" t="s">
        <v>68</v>
      </c>
      <c r="C36" s="29">
        <f>SUM(C37:C39)</f>
        <v>0</v>
      </c>
    </row>
    <row r="37" s="23" customFormat="1" customHeight="1" spans="1:3">
      <c r="A37" s="167">
        <v>101010201</v>
      </c>
      <c r="B37" s="227" t="s">
        <v>69</v>
      </c>
      <c r="C37" s="29">
        <v>0</v>
      </c>
    </row>
    <row r="38" s="23" customFormat="1" customHeight="1" spans="1:3">
      <c r="A38" s="167">
        <v>101010220</v>
      </c>
      <c r="B38" s="227" t="s">
        <v>70</v>
      </c>
      <c r="C38" s="29">
        <v>0</v>
      </c>
    </row>
    <row r="39" s="23" customFormat="1" customHeight="1" spans="1:3">
      <c r="A39" s="167">
        <v>101010221</v>
      </c>
      <c r="B39" s="227" t="s">
        <v>71</v>
      </c>
      <c r="C39" s="29">
        <v>0</v>
      </c>
    </row>
    <row r="40" s="23" customFormat="1" customHeight="1" spans="1:3">
      <c r="A40" s="167">
        <v>1010103</v>
      </c>
      <c r="B40" s="230" t="s">
        <v>72</v>
      </c>
      <c r="C40" s="29">
        <f>C41+C42</f>
        <v>0</v>
      </c>
    </row>
    <row r="41" s="23" customFormat="1" customHeight="1" spans="1:3">
      <c r="A41" s="167">
        <v>101010301</v>
      </c>
      <c r="B41" s="227" t="s">
        <v>73</v>
      </c>
      <c r="C41" s="29">
        <v>0</v>
      </c>
    </row>
    <row r="42" s="23" customFormat="1" customHeight="1" spans="1:3">
      <c r="A42" s="167">
        <v>101010302</v>
      </c>
      <c r="B42" s="227" t="s">
        <v>74</v>
      </c>
      <c r="C42" s="29">
        <v>0</v>
      </c>
    </row>
    <row r="43" s="23" customFormat="1" customHeight="1" spans="1:3">
      <c r="A43" s="167">
        <v>10102</v>
      </c>
      <c r="B43" s="230" t="s">
        <v>75</v>
      </c>
      <c r="C43" s="29">
        <f>SUM(C44,C56,C62)</f>
        <v>0</v>
      </c>
    </row>
    <row r="44" s="23" customFormat="1" customHeight="1" spans="1:3">
      <c r="A44" s="167">
        <v>1010201</v>
      </c>
      <c r="B44" s="230" t="s">
        <v>76</v>
      </c>
      <c r="C44" s="29">
        <f>SUM(C45:C55)</f>
        <v>0</v>
      </c>
    </row>
    <row r="45" s="23" customFormat="1" customHeight="1" spans="1:3">
      <c r="A45" s="167">
        <v>101020101</v>
      </c>
      <c r="B45" s="227" t="s">
        <v>77</v>
      </c>
      <c r="C45" s="29">
        <v>0</v>
      </c>
    </row>
    <row r="46" s="23" customFormat="1" customHeight="1" spans="1:3">
      <c r="A46" s="167">
        <v>101020102</v>
      </c>
      <c r="B46" s="227" t="s">
        <v>78</v>
      </c>
      <c r="C46" s="29">
        <v>0</v>
      </c>
    </row>
    <row r="47" s="23" customFormat="1" customHeight="1" spans="1:3">
      <c r="A47" s="167">
        <v>101020103</v>
      </c>
      <c r="B47" s="227" t="s">
        <v>79</v>
      </c>
      <c r="C47" s="29">
        <v>0</v>
      </c>
    </row>
    <row r="48" s="23" customFormat="1" customHeight="1" spans="1:3">
      <c r="A48" s="167">
        <v>101020104</v>
      </c>
      <c r="B48" s="227" t="s">
        <v>80</v>
      </c>
      <c r="C48" s="29">
        <v>0</v>
      </c>
    </row>
    <row r="49" s="23" customFormat="1" customHeight="1" spans="1:3">
      <c r="A49" s="167">
        <v>101020105</v>
      </c>
      <c r="B49" s="227" t="s">
        <v>81</v>
      </c>
      <c r="C49" s="29">
        <v>0</v>
      </c>
    </row>
    <row r="50" s="23" customFormat="1" customHeight="1" spans="1:3">
      <c r="A50" s="167">
        <v>101020106</v>
      </c>
      <c r="B50" s="227" t="s">
        <v>82</v>
      </c>
      <c r="C50" s="29">
        <v>0</v>
      </c>
    </row>
    <row r="51" s="23" customFormat="1" customHeight="1" spans="1:3">
      <c r="A51" s="167">
        <v>101020107</v>
      </c>
      <c r="B51" s="227" t="s">
        <v>83</v>
      </c>
      <c r="C51" s="29">
        <v>0</v>
      </c>
    </row>
    <row r="52" s="23" customFormat="1" customHeight="1" spans="1:3">
      <c r="A52" s="167">
        <v>101020119</v>
      </c>
      <c r="B52" s="227" t="s">
        <v>84</v>
      </c>
      <c r="C52" s="29">
        <v>0</v>
      </c>
    </row>
    <row r="53" s="23" customFormat="1" customHeight="1" spans="1:3">
      <c r="A53" s="167">
        <v>101020120</v>
      </c>
      <c r="B53" s="227" t="s">
        <v>85</v>
      </c>
      <c r="C53" s="29">
        <v>0</v>
      </c>
    </row>
    <row r="54" s="23" customFormat="1" customHeight="1" spans="1:3">
      <c r="A54" s="167">
        <v>101020121</v>
      </c>
      <c r="B54" s="227" t="s">
        <v>86</v>
      </c>
      <c r="C54" s="29">
        <v>0</v>
      </c>
    </row>
    <row r="55" s="23" customFormat="1" customHeight="1" spans="1:3">
      <c r="A55" s="167">
        <v>101020129</v>
      </c>
      <c r="B55" s="227" t="s">
        <v>87</v>
      </c>
      <c r="C55" s="29">
        <v>0</v>
      </c>
    </row>
    <row r="56" s="23" customFormat="1" customHeight="1" spans="1:3">
      <c r="A56" s="167">
        <v>1010202</v>
      </c>
      <c r="B56" s="230" t="s">
        <v>88</v>
      </c>
      <c r="C56" s="29">
        <f>SUM(C57:C61)</f>
        <v>0</v>
      </c>
    </row>
    <row r="57" s="23" customFormat="1" customHeight="1" spans="1:3">
      <c r="A57" s="167">
        <v>101020202</v>
      </c>
      <c r="B57" s="227" t="s">
        <v>89</v>
      </c>
      <c r="C57" s="29">
        <v>0</v>
      </c>
    </row>
    <row r="58" s="23" customFormat="1" customHeight="1" spans="1:3">
      <c r="A58" s="167">
        <v>101020209</v>
      </c>
      <c r="B58" s="227" t="s">
        <v>90</v>
      </c>
      <c r="C58" s="29">
        <v>0</v>
      </c>
    </row>
    <row r="59" s="23" customFormat="1" customHeight="1" spans="1:3">
      <c r="A59" s="167">
        <v>101020220</v>
      </c>
      <c r="B59" s="227" t="s">
        <v>91</v>
      </c>
      <c r="C59" s="29">
        <v>0</v>
      </c>
    </row>
    <row r="60" s="23" customFormat="1" customHeight="1" spans="1:3">
      <c r="A60" s="167">
        <v>101020221</v>
      </c>
      <c r="B60" s="227" t="s">
        <v>92</v>
      </c>
      <c r="C60" s="29">
        <v>0</v>
      </c>
    </row>
    <row r="61" s="23" customFormat="1" customHeight="1" spans="1:3">
      <c r="A61" s="167">
        <v>101020229</v>
      </c>
      <c r="B61" s="227" t="s">
        <v>93</v>
      </c>
      <c r="C61" s="29">
        <v>0</v>
      </c>
    </row>
    <row r="62" s="23" customFormat="1" customHeight="1" spans="1:3">
      <c r="A62" s="167">
        <v>1010203</v>
      </c>
      <c r="B62" s="230" t="s">
        <v>94</v>
      </c>
      <c r="C62" s="29">
        <v>0</v>
      </c>
    </row>
    <row r="63" s="23" customFormat="1" customHeight="1" spans="1:3">
      <c r="A63" s="167">
        <v>10104</v>
      </c>
      <c r="B63" s="230" t="s">
        <v>95</v>
      </c>
      <c r="C63" s="29">
        <f>SUM(C64:C80,C84:C89,C93,C98:C99,C103:C109,C126:C127,C130:C132,C137,C142,C147,C152,C157,C162,C167,C172,C177,C182)</f>
        <v>1545</v>
      </c>
    </row>
    <row r="64" s="23" customFormat="1" customHeight="1" spans="1:3">
      <c r="A64" s="167">
        <v>1010401</v>
      </c>
      <c r="B64" s="230" t="s">
        <v>96</v>
      </c>
      <c r="C64" s="29">
        <v>0</v>
      </c>
    </row>
    <row r="65" s="23" customFormat="1" customHeight="1" spans="1:3">
      <c r="A65" s="167">
        <v>1010402</v>
      </c>
      <c r="B65" s="230" t="s">
        <v>97</v>
      </c>
      <c r="C65" s="29">
        <v>0</v>
      </c>
    </row>
    <row r="66" s="23" customFormat="1" customHeight="1" spans="1:3">
      <c r="A66" s="167">
        <v>1010403</v>
      </c>
      <c r="B66" s="230" t="s">
        <v>98</v>
      </c>
      <c r="C66" s="29">
        <v>0</v>
      </c>
    </row>
    <row r="67" s="23" customFormat="1" customHeight="1" spans="1:3">
      <c r="A67" s="167">
        <v>1010404</v>
      </c>
      <c r="B67" s="230" t="s">
        <v>99</v>
      </c>
      <c r="C67" s="29">
        <v>0</v>
      </c>
    </row>
    <row r="68" s="23" customFormat="1" customHeight="1" spans="1:3">
      <c r="A68" s="167">
        <v>1010405</v>
      </c>
      <c r="B68" s="230" t="s">
        <v>100</v>
      </c>
      <c r="C68" s="29">
        <v>0</v>
      </c>
    </row>
    <row r="69" s="23" customFormat="1" customHeight="1" spans="1:3">
      <c r="A69" s="167">
        <v>1010406</v>
      </c>
      <c r="B69" s="230" t="s">
        <v>101</v>
      </c>
      <c r="C69" s="29">
        <v>0</v>
      </c>
    </row>
    <row r="70" s="23" customFormat="1" customHeight="1" spans="1:3">
      <c r="A70" s="167">
        <v>1010407</v>
      </c>
      <c r="B70" s="230" t="s">
        <v>102</v>
      </c>
      <c r="C70" s="29">
        <v>0</v>
      </c>
    </row>
    <row r="71" s="23" customFormat="1" customHeight="1" spans="1:3">
      <c r="A71" s="167">
        <v>1010408</v>
      </c>
      <c r="B71" s="230" t="s">
        <v>103</v>
      </c>
      <c r="C71" s="29">
        <v>0</v>
      </c>
    </row>
    <row r="72" s="23" customFormat="1" customHeight="1" spans="1:3">
      <c r="A72" s="167">
        <v>1010409</v>
      </c>
      <c r="B72" s="230" t="s">
        <v>104</v>
      </c>
      <c r="C72" s="29">
        <v>0</v>
      </c>
    </row>
    <row r="73" s="23" customFormat="1" customHeight="1" spans="1:3">
      <c r="A73" s="167">
        <v>1010410</v>
      </c>
      <c r="B73" s="230" t="s">
        <v>105</v>
      </c>
      <c r="C73" s="29">
        <v>0</v>
      </c>
    </row>
    <row r="74" s="23" customFormat="1" customHeight="1" spans="1:3">
      <c r="A74" s="167">
        <v>1010411</v>
      </c>
      <c r="B74" s="230" t="s">
        <v>106</v>
      </c>
      <c r="C74" s="29">
        <v>0</v>
      </c>
    </row>
    <row r="75" s="23" customFormat="1" customHeight="1" spans="1:3">
      <c r="A75" s="167">
        <v>1010412</v>
      </c>
      <c r="B75" s="230" t="s">
        <v>107</v>
      </c>
      <c r="C75" s="29">
        <v>0</v>
      </c>
    </row>
    <row r="76" s="23" customFormat="1" customHeight="1" spans="1:3">
      <c r="A76" s="167">
        <v>1010413</v>
      </c>
      <c r="B76" s="230" t="s">
        <v>108</v>
      </c>
      <c r="C76" s="29">
        <v>0</v>
      </c>
    </row>
    <row r="77" s="23" customFormat="1" customHeight="1" spans="1:3">
      <c r="A77" s="167">
        <v>1010414</v>
      </c>
      <c r="B77" s="230" t="s">
        <v>109</v>
      </c>
      <c r="C77" s="29">
        <v>0</v>
      </c>
    </row>
    <row r="78" s="23" customFormat="1" customHeight="1" spans="1:3">
      <c r="A78" s="167">
        <v>1010415</v>
      </c>
      <c r="B78" s="230" t="s">
        <v>110</v>
      </c>
      <c r="C78" s="29">
        <v>0</v>
      </c>
    </row>
    <row r="79" s="23" customFormat="1" customHeight="1" spans="1:3">
      <c r="A79" s="167">
        <v>1010416</v>
      </c>
      <c r="B79" s="230" t="s">
        <v>111</v>
      </c>
      <c r="C79" s="29">
        <v>0</v>
      </c>
    </row>
    <row r="80" s="23" customFormat="1" customHeight="1" spans="1:3">
      <c r="A80" s="167">
        <v>1010417</v>
      </c>
      <c r="B80" s="230" t="s">
        <v>112</v>
      </c>
      <c r="C80" s="29">
        <f>SUM(C81:C83)</f>
        <v>0</v>
      </c>
    </row>
    <row r="81" s="23" customFormat="1" customHeight="1" spans="1:3">
      <c r="A81" s="167">
        <v>101041701</v>
      </c>
      <c r="B81" s="227" t="s">
        <v>113</v>
      </c>
      <c r="C81" s="29">
        <v>0</v>
      </c>
    </row>
    <row r="82" s="23" customFormat="1" customHeight="1" spans="1:3">
      <c r="A82" s="167">
        <v>101041702</v>
      </c>
      <c r="B82" s="227" t="s">
        <v>114</v>
      </c>
      <c r="C82" s="29">
        <v>0</v>
      </c>
    </row>
    <row r="83" s="23" customFormat="1" customHeight="1" spans="1:3">
      <c r="A83" s="167">
        <v>101041709</v>
      </c>
      <c r="B83" s="227" t="s">
        <v>115</v>
      </c>
      <c r="C83" s="29">
        <v>0</v>
      </c>
    </row>
    <row r="84" s="23" customFormat="1" customHeight="1" spans="1:3">
      <c r="A84" s="167">
        <v>1010418</v>
      </c>
      <c r="B84" s="230" t="s">
        <v>116</v>
      </c>
      <c r="C84" s="29">
        <v>0</v>
      </c>
    </row>
    <row r="85" s="23" customFormat="1" customHeight="1" spans="1:3">
      <c r="A85" s="167">
        <v>1010419</v>
      </c>
      <c r="B85" s="230" t="s">
        <v>117</v>
      </c>
      <c r="C85" s="29">
        <v>0</v>
      </c>
    </row>
    <row r="86" s="23" customFormat="1" customHeight="1" spans="1:3">
      <c r="A86" s="167">
        <v>1010420</v>
      </c>
      <c r="B86" s="230" t="s">
        <v>118</v>
      </c>
      <c r="C86" s="29">
        <v>0</v>
      </c>
    </row>
    <row r="87" s="23" customFormat="1" customHeight="1" spans="1:3">
      <c r="A87" s="167">
        <v>1010421</v>
      </c>
      <c r="B87" s="230" t="s">
        <v>119</v>
      </c>
      <c r="C87" s="29">
        <v>0</v>
      </c>
    </row>
    <row r="88" s="23" customFormat="1" customHeight="1" spans="1:3">
      <c r="A88" s="167">
        <v>1010422</v>
      </c>
      <c r="B88" s="230" t="s">
        <v>120</v>
      </c>
      <c r="C88" s="29">
        <v>0</v>
      </c>
    </row>
    <row r="89" s="23" customFormat="1" customHeight="1" spans="1:3">
      <c r="A89" s="167">
        <v>1010423</v>
      </c>
      <c r="B89" s="230" t="s">
        <v>121</v>
      </c>
      <c r="C89" s="29">
        <f>SUM(C90:C92)</f>
        <v>0</v>
      </c>
    </row>
    <row r="90" s="23" customFormat="1" customHeight="1" spans="1:3">
      <c r="A90" s="167">
        <v>101042303</v>
      </c>
      <c r="B90" s="227" t="s">
        <v>122</v>
      </c>
      <c r="C90" s="29">
        <v>0</v>
      </c>
    </row>
    <row r="91" s="23" customFormat="1" customHeight="1" spans="1:3">
      <c r="A91" s="167">
        <v>101042304</v>
      </c>
      <c r="B91" s="227" t="s">
        <v>123</v>
      </c>
      <c r="C91" s="29">
        <v>0</v>
      </c>
    </row>
    <row r="92" s="23" customFormat="1" customHeight="1" spans="1:3">
      <c r="A92" s="167">
        <v>101042309</v>
      </c>
      <c r="B92" s="227" t="s">
        <v>124</v>
      </c>
      <c r="C92" s="29">
        <v>0</v>
      </c>
    </row>
    <row r="93" s="23" customFormat="1" customHeight="1" spans="1:3">
      <c r="A93" s="167">
        <v>1010424</v>
      </c>
      <c r="B93" s="230" t="s">
        <v>125</v>
      </c>
      <c r="C93" s="29">
        <f>SUM(C94:C97)</f>
        <v>0</v>
      </c>
    </row>
    <row r="94" s="23" customFormat="1" customHeight="1" spans="1:3">
      <c r="A94" s="167">
        <v>101042402</v>
      </c>
      <c r="B94" s="227" t="s">
        <v>126</v>
      </c>
      <c r="C94" s="29">
        <v>0</v>
      </c>
    </row>
    <row r="95" s="23" customFormat="1" customHeight="1" spans="1:3">
      <c r="A95" s="167">
        <v>101042403</v>
      </c>
      <c r="B95" s="227" t="s">
        <v>127</v>
      </c>
      <c r="C95" s="29">
        <v>0</v>
      </c>
    </row>
    <row r="96" s="23" customFormat="1" customHeight="1" spans="1:3">
      <c r="A96" s="167">
        <v>101042404</v>
      </c>
      <c r="B96" s="227" t="s">
        <v>128</v>
      </c>
      <c r="C96" s="29">
        <v>0</v>
      </c>
    </row>
    <row r="97" s="23" customFormat="1" customHeight="1" spans="1:3">
      <c r="A97" s="167">
        <v>101042409</v>
      </c>
      <c r="B97" s="227" t="s">
        <v>129</v>
      </c>
      <c r="C97" s="29">
        <v>0</v>
      </c>
    </row>
    <row r="98" s="23" customFormat="1" customHeight="1" spans="1:3">
      <c r="A98" s="167">
        <v>1010425</v>
      </c>
      <c r="B98" s="230" t="s">
        <v>130</v>
      </c>
      <c r="C98" s="29">
        <v>0</v>
      </c>
    </row>
    <row r="99" s="23" customFormat="1" customHeight="1" spans="1:3">
      <c r="A99" s="167">
        <v>1010426</v>
      </c>
      <c r="B99" s="230" t="s">
        <v>131</v>
      </c>
      <c r="C99" s="29">
        <f>SUM(C100:C102)</f>
        <v>0</v>
      </c>
    </row>
    <row r="100" s="23" customFormat="1" customHeight="1" spans="1:3">
      <c r="A100" s="167">
        <v>101042601</v>
      </c>
      <c r="B100" s="227" t="s">
        <v>132</v>
      </c>
      <c r="C100" s="29">
        <v>0</v>
      </c>
    </row>
    <row r="101" s="23" customFormat="1" customHeight="1" spans="1:3">
      <c r="A101" s="167">
        <v>101042602</v>
      </c>
      <c r="B101" s="227" t="s">
        <v>133</v>
      </c>
      <c r="C101" s="29">
        <v>0</v>
      </c>
    </row>
    <row r="102" s="23" customFormat="1" customHeight="1" spans="1:3">
      <c r="A102" s="167">
        <v>101042609</v>
      </c>
      <c r="B102" s="227" t="s">
        <v>134</v>
      </c>
      <c r="C102" s="29">
        <v>0</v>
      </c>
    </row>
    <row r="103" s="23" customFormat="1" customHeight="1" spans="1:3">
      <c r="A103" s="167">
        <v>1010427</v>
      </c>
      <c r="B103" s="230" t="s">
        <v>135</v>
      </c>
      <c r="C103" s="29">
        <v>0</v>
      </c>
    </row>
    <row r="104" s="23" customFormat="1" customHeight="1" spans="1:3">
      <c r="A104" s="167">
        <v>1010428</v>
      </c>
      <c r="B104" s="230" t="s">
        <v>136</v>
      </c>
      <c r="C104" s="29">
        <v>0</v>
      </c>
    </row>
    <row r="105" s="23" customFormat="1" customHeight="1" spans="1:3">
      <c r="A105" s="167">
        <v>1010429</v>
      </c>
      <c r="B105" s="230" t="s">
        <v>137</v>
      </c>
      <c r="C105" s="29">
        <v>0</v>
      </c>
    </row>
    <row r="106" s="23" customFormat="1" customHeight="1" spans="1:3">
      <c r="A106" s="167">
        <v>1010430</v>
      </c>
      <c r="B106" s="230" t="s">
        <v>138</v>
      </c>
      <c r="C106" s="29">
        <v>0</v>
      </c>
    </row>
    <row r="107" s="23" customFormat="1" customHeight="1" spans="1:3">
      <c r="A107" s="167">
        <v>1010431</v>
      </c>
      <c r="B107" s="230" t="s">
        <v>139</v>
      </c>
      <c r="C107" s="29">
        <v>10</v>
      </c>
    </row>
    <row r="108" s="23" customFormat="1" customHeight="1" spans="1:3">
      <c r="A108" s="167">
        <v>1010432</v>
      </c>
      <c r="B108" s="230" t="s">
        <v>140</v>
      </c>
      <c r="C108" s="29">
        <v>139</v>
      </c>
    </row>
    <row r="109" s="23" customFormat="1" customHeight="1" spans="1:3">
      <c r="A109" s="167">
        <v>1010433</v>
      </c>
      <c r="B109" s="230" t="s">
        <v>141</v>
      </c>
      <c r="C109" s="29">
        <f>SUM(C110:C125)</f>
        <v>589</v>
      </c>
    </row>
    <row r="110" s="23" customFormat="1" customHeight="1" spans="1:3">
      <c r="A110" s="167">
        <v>101043302</v>
      </c>
      <c r="B110" s="227" t="s">
        <v>142</v>
      </c>
      <c r="C110" s="29">
        <v>0</v>
      </c>
    </row>
    <row r="111" s="23" customFormat="1" customHeight="1" spans="1:3">
      <c r="A111" s="167">
        <v>101043303</v>
      </c>
      <c r="B111" s="227" t="s">
        <v>143</v>
      </c>
      <c r="C111" s="29">
        <v>0</v>
      </c>
    </row>
    <row r="112" s="23" customFormat="1" customHeight="1" spans="1:3">
      <c r="A112" s="167">
        <v>101043304</v>
      </c>
      <c r="B112" s="227" t="s">
        <v>144</v>
      </c>
      <c r="C112" s="29">
        <v>0</v>
      </c>
    </row>
    <row r="113" s="23" customFormat="1" customHeight="1" spans="1:3">
      <c r="A113" s="167">
        <v>101043308</v>
      </c>
      <c r="B113" s="227" t="s">
        <v>145</v>
      </c>
      <c r="C113" s="29">
        <v>0</v>
      </c>
    </row>
    <row r="114" s="23" customFormat="1" customHeight="1" spans="1:3">
      <c r="A114" s="167">
        <v>101043309</v>
      </c>
      <c r="B114" s="227" t="s">
        <v>146</v>
      </c>
      <c r="C114" s="29">
        <v>0</v>
      </c>
    </row>
    <row r="115" s="23" customFormat="1" customHeight="1" spans="1:3">
      <c r="A115" s="167">
        <v>101043310</v>
      </c>
      <c r="B115" s="227" t="s">
        <v>147</v>
      </c>
      <c r="C115" s="29">
        <v>0</v>
      </c>
    </row>
    <row r="116" s="23" customFormat="1" customHeight="1" spans="1:3">
      <c r="A116" s="167">
        <v>101043312</v>
      </c>
      <c r="B116" s="227" t="s">
        <v>148</v>
      </c>
      <c r="C116" s="29">
        <v>0</v>
      </c>
    </row>
    <row r="117" s="23" customFormat="1" customHeight="1" spans="1:3">
      <c r="A117" s="167">
        <v>101043313</v>
      </c>
      <c r="B117" s="227" t="s">
        <v>149</v>
      </c>
      <c r="C117" s="29">
        <v>0</v>
      </c>
    </row>
    <row r="118" s="23" customFormat="1" customHeight="1" spans="1:3">
      <c r="A118" s="167">
        <v>101043314</v>
      </c>
      <c r="B118" s="227" t="s">
        <v>150</v>
      </c>
      <c r="C118" s="29">
        <v>0</v>
      </c>
    </row>
    <row r="119" s="23" customFormat="1" customHeight="1" spans="1:3">
      <c r="A119" s="167">
        <v>101043315</v>
      </c>
      <c r="B119" s="227" t="s">
        <v>151</v>
      </c>
      <c r="C119" s="29">
        <v>0</v>
      </c>
    </row>
    <row r="120" s="23" customFormat="1" customHeight="1" spans="1:3">
      <c r="A120" s="167">
        <v>101043316</v>
      </c>
      <c r="B120" s="227" t="s">
        <v>152</v>
      </c>
      <c r="C120" s="29">
        <v>0</v>
      </c>
    </row>
    <row r="121" s="23" customFormat="1" customHeight="1" spans="1:3">
      <c r="A121" s="167">
        <v>101043317</v>
      </c>
      <c r="B121" s="227" t="s">
        <v>153</v>
      </c>
      <c r="C121" s="29">
        <v>0</v>
      </c>
    </row>
    <row r="122" s="23" customFormat="1" customHeight="1" spans="1:3">
      <c r="A122" s="167">
        <v>101043318</v>
      </c>
      <c r="B122" s="227" t="s">
        <v>154</v>
      </c>
      <c r="C122" s="29">
        <v>0</v>
      </c>
    </row>
    <row r="123" s="23" customFormat="1" customHeight="1" spans="1:3">
      <c r="A123" s="167">
        <v>101043319</v>
      </c>
      <c r="B123" s="227" t="s">
        <v>155</v>
      </c>
      <c r="C123" s="29">
        <v>0</v>
      </c>
    </row>
    <row r="124" s="23" customFormat="1" customHeight="1" spans="1:3">
      <c r="A124" s="167">
        <v>101043320</v>
      </c>
      <c r="B124" s="227" t="s">
        <v>156</v>
      </c>
      <c r="C124" s="29">
        <v>0</v>
      </c>
    </row>
    <row r="125" s="23" customFormat="1" customHeight="1" spans="1:3">
      <c r="A125" s="167">
        <v>101043399</v>
      </c>
      <c r="B125" s="227" t="s">
        <v>157</v>
      </c>
      <c r="C125" s="29">
        <v>589</v>
      </c>
    </row>
    <row r="126" s="23" customFormat="1" customHeight="1" spans="1:3">
      <c r="A126" s="167">
        <v>1010434</v>
      </c>
      <c r="B126" s="230" t="s">
        <v>158</v>
      </c>
      <c r="C126" s="29">
        <v>0</v>
      </c>
    </row>
    <row r="127" s="23" customFormat="1" customHeight="1" spans="1:3">
      <c r="A127" s="167">
        <v>1010435</v>
      </c>
      <c r="B127" s="230" t="s">
        <v>159</v>
      </c>
      <c r="C127" s="29">
        <f>C128+C129</f>
        <v>3</v>
      </c>
    </row>
    <row r="128" s="23" customFormat="1" customHeight="1" spans="1:3">
      <c r="A128" s="167">
        <v>101043501</v>
      </c>
      <c r="B128" s="227" t="s">
        <v>160</v>
      </c>
      <c r="C128" s="29">
        <v>0</v>
      </c>
    </row>
    <row r="129" s="23" customFormat="1" customHeight="1" spans="1:3">
      <c r="A129" s="167">
        <v>101043509</v>
      </c>
      <c r="B129" s="227" t="s">
        <v>161</v>
      </c>
      <c r="C129" s="29">
        <v>3</v>
      </c>
    </row>
    <row r="130" s="23" customFormat="1" customHeight="1" spans="1:3">
      <c r="A130" s="167">
        <v>1010436</v>
      </c>
      <c r="B130" s="230" t="s">
        <v>162</v>
      </c>
      <c r="C130" s="29">
        <v>773</v>
      </c>
    </row>
    <row r="131" s="23" customFormat="1" customHeight="1" spans="1:3">
      <c r="A131" s="167">
        <v>1010439</v>
      </c>
      <c r="B131" s="230" t="s">
        <v>163</v>
      </c>
      <c r="C131" s="29">
        <v>2</v>
      </c>
    </row>
    <row r="132" s="23" customFormat="1" customHeight="1" spans="1:3">
      <c r="A132" s="167">
        <v>1010440</v>
      </c>
      <c r="B132" s="230" t="s">
        <v>164</v>
      </c>
      <c r="C132" s="29">
        <f>SUM(C133:C136)</f>
        <v>0</v>
      </c>
    </row>
    <row r="133" s="23" customFormat="1" customHeight="1" spans="1:3">
      <c r="A133" s="167">
        <v>101044001</v>
      </c>
      <c r="B133" s="227" t="s">
        <v>165</v>
      </c>
      <c r="C133" s="29">
        <v>0</v>
      </c>
    </row>
    <row r="134" s="23" customFormat="1" customHeight="1" spans="1:3">
      <c r="A134" s="167">
        <v>101044002</v>
      </c>
      <c r="B134" s="227" t="s">
        <v>166</v>
      </c>
      <c r="C134" s="29">
        <v>0</v>
      </c>
    </row>
    <row r="135" s="23" customFormat="1" customHeight="1" spans="1:3">
      <c r="A135" s="167">
        <v>101044003</v>
      </c>
      <c r="B135" s="227" t="s">
        <v>167</v>
      </c>
      <c r="C135" s="29">
        <v>0</v>
      </c>
    </row>
    <row r="136" s="23" customFormat="1" customHeight="1" spans="1:3">
      <c r="A136" s="167">
        <v>101044099</v>
      </c>
      <c r="B136" s="227" t="s">
        <v>168</v>
      </c>
      <c r="C136" s="29">
        <v>0</v>
      </c>
    </row>
    <row r="137" s="23" customFormat="1" customHeight="1" spans="1:3">
      <c r="A137" s="167">
        <v>1010441</v>
      </c>
      <c r="B137" s="230" t="s">
        <v>169</v>
      </c>
      <c r="C137" s="29">
        <f>SUM(C138:C141)</f>
        <v>0</v>
      </c>
    </row>
    <row r="138" s="23" customFormat="1" customHeight="1" spans="1:3">
      <c r="A138" s="167">
        <v>101044101</v>
      </c>
      <c r="B138" s="227" t="s">
        <v>170</v>
      </c>
      <c r="C138" s="29">
        <v>0</v>
      </c>
    </row>
    <row r="139" s="23" customFormat="1" customHeight="1" spans="1:3">
      <c r="A139" s="167">
        <v>101044102</v>
      </c>
      <c r="B139" s="227" t="s">
        <v>171</v>
      </c>
      <c r="C139" s="29">
        <v>0</v>
      </c>
    </row>
    <row r="140" s="23" customFormat="1" customHeight="1" spans="1:3">
      <c r="A140" s="167">
        <v>101044103</v>
      </c>
      <c r="B140" s="227" t="s">
        <v>172</v>
      </c>
      <c r="C140" s="29">
        <v>0</v>
      </c>
    </row>
    <row r="141" s="23" customFormat="1" customHeight="1" spans="1:3">
      <c r="A141" s="167">
        <v>101044199</v>
      </c>
      <c r="B141" s="227" t="s">
        <v>173</v>
      </c>
      <c r="C141" s="29">
        <v>0</v>
      </c>
    </row>
    <row r="142" s="23" customFormat="1" customHeight="1" spans="1:3">
      <c r="A142" s="167">
        <v>1010442</v>
      </c>
      <c r="B142" s="230" t="s">
        <v>174</v>
      </c>
      <c r="C142" s="29">
        <f>SUM(C143:C146)</f>
        <v>0</v>
      </c>
    </row>
    <row r="143" s="23" customFormat="1" customHeight="1" spans="1:3">
      <c r="A143" s="167">
        <v>101044201</v>
      </c>
      <c r="B143" s="227" t="s">
        <v>175</v>
      </c>
      <c r="C143" s="29">
        <v>0</v>
      </c>
    </row>
    <row r="144" s="23" customFormat="1" customHeight="1" spans="1:3">
      <c r="A144" s="167">
        <v>101044202</v>
      </c>
      <c r="B144" s="227" t="s">
        <v>176</v>
      </c>
      <c r="C144" s="29">
        <v>0</v>
      </c>
    </row>
    <row r="145" s="23" customFormat="1" customHeight="1" spans="1:3">
      <c r="A145" s="167">
        <v>101044203</v>
      </c>
      <c r="B145" s="227" t="s">
        <v>177</v>
      </c>
      <c r="C145" s="29">
        <v>0</v>
      </c>
    </row>
    <row r="146" s="23" customFormat="1" customHeight="1" spans="1:3">
      <c r="A146" s="167">
        <v>101044299</v>
      </c>
      <c r="B146" s="227" t="s">
        <v>178</v>
      </c>
      <c r="C146" s="29">
        <v>0</v>
      </c>
    </row>
    <row r="147" s="23" customFormat="1" customHeight="1" spans="1:3">
      <c r="A147" s="167">
        <v>1010443</v>
      </c>
      <c r="B147" s="230" t="s">
        <v>179</v>
      </c>
      <c r="C147" s="29">
        <f>SUM(C148:C151)</f>
        <v>0</v>
      </c>
    </row>
    <row r="148" s="23" customFormat="1" customHeight="1" spans="1:3">
      <c r="A148" s="167">
        <v>101044301</v>
      </c>
      <c r="B148" s="227" t="s">
        <v>180</v>
      </c>
      <c r="C148" s="29">
        <v>0</v>
      </c>
    </row>
    <row r="149" s="23" customFormat="1" customHeight="1" spans="1:3">
      <c r="A149" s="167">
        <v>101044302</v>
      </c>
      <c r="B149" s="227" t="s">
        <v>181</v>
      </c>
      <c r="C149" s="29">
        <v>0</v>
      </c>
    </row>
    <row r="150" s="23" customFormat="1" customHeight="1" spans="1:3">
      <c r="A150" s="167">
        <v>101044303</v>
      </c>
      <c r="B150" s="227" t="s">
        <v>182</v>
      </c>
      <c r="C150" s="29">
        <v>0</v>
      </c>
    </row>
    <row r="151" s="23" customFormat="1" customHeight="1" spans="1:3">
      <c r="A151" s="167">
        <v>101044399</v>
      </c>
      <c r="B151" s="227" t="s">
        <v>183</v>
      </c>
      <c r="C151" s="29">
        <v>0</v>
      </c>
    </row>
    <row r="152" s="23" customFormat="1" customHeight="1" spans="1:3">
      <c r="A152" s="167">
        <v>1010444</v>
      </c>
      <c r="B152" s="230" t="s">
        <v>184</v>
      </c>
      <c r="C152" s="29">
        <f>SUM(C153:C156)</f>
        <v>0</v>
      </c>
    </row>
    <row r="153" s="23" customFormat="1" customHeight="1" spans="1:3">
      <c r="A153" s="167">
        <v>101044401</v>
      </c>
      <c r="B153" s="227" t="s">
        <v>165</v>
      </c>
      <c r="C153" s="29">
        <v>0</v>
      </c>
    </row>
    <row r="154" s="23" customFormat="1" customHeight="1" spans="1:3">
      <c r="A154" s="167">
        <v>101044402</v>
      </c>
      <c r="B154" s="227" t="s">
        <v>166</v>
      </c>
      <c r="C154" s="29">
        <v>0</v>
      </c>
    </row>
    <row r="155" s="23" customFormat="1" customHeight="1" spans="1:3">
      <c r="A155" s="167">
        <v>101044403</v>
      </c>
      <c r="B155" s="227" t="s">
        <v>167</v>
      </c>
      <c r="C155" s="29">
        <v>0</v>
      </c>
    </row>
    <row r="156" s="23" customFormat="1" customHeight="1" spans="1:3">
      <c r="A156" s="167">
        <v>101044499</v>
      </c>
      <c r="B156" s="227" t="s">
        <v>168</v>
      </c>
      <c r="C156" s="29">
        <v>0</v>
      </c>
    </row>
    <row r="157" s="23" customFormat="1" customHeight="1" spans="1:3">
      <c r="A157" s="167">
        <v>1010445</v>
      </c>
      <c r="B157" s="230" t="s">
        <v>185</v>
      </c>
      <c r="C157" s="29">
        <f>SUM(C158:C161)</f>
        <v>0</v>
      </c>
    </row>
    <row r="158" s="23" customFormat="1" customHeight="1" spans="1:3">
      <c r="A158" s="167">
        <v>101044501</v>
      </c>
      <c r="B158" s="227" t="s">
        <v>170</v>
      </c>
      <c r="C158" s="29">
        <v>0</v>
      </c>
    </row>
    <row r="159" s="23" customFormat="1" customHeight="1" spans="1:3">
      <c r="A159" s="167">
        <v>101044502</v>
      </c>
      <c r="B159" s="227" t="s">
        <v>171</v>
      </c>
      <c r="C159" s="29">
        <v>0</v>
      </c>
    </row>
    <row r="160" s="23" customFormat="1" customHeight="1" spans="1:3">
      <c r="A160" s="167">
        <v>101044503</v>
      </c>
      <c r="B160" s="227" t="s">
        <v>172</v>
      </c>
      <c r="C160" s="29">
        <v>0</v>
      </c>
    </row>
    <row r="161" s="23" customFormat="1" customHeight="1" spans="1:3">
      <c r="A161" s="167">
        <v>101044599</v>
      </c>
      <c r="B161" s="227" t="s">
        <v>173</v>
      </c>
      <c r="C161" s="29">
        <v>0</v>
      </c>
    </row>
    <row r="162" s="23" customFormat="1" customHeight="1" spans="1:3">
      <c r="A162" s="167">
        <v>1010446</v>
      </c>
      <c r="B162" s="230" t="s">
        <v>186</v>
      </c>
      <c r="C162" s="29">
        <f>SUM(C163:C166)</f>
        <v>0</v>
      </c>
    </row>
    <row r="163" s="23" customFormat="1" customHeight="1" spans="1:3">
      <c r="A163" s="167">
        <v>101044601</v>
      </c>
      <c r="B163" s="227" t="s">
        <v>175</v>
      </c>
      <c r="C163" s="29">
        <v>0</v>
      </c>
    </row>
    <row r="164" s="23" customFormat="1" customHeight="1" spans="1:3">
      <c r="A164" s="167">
        <v>101044602</v>
      </c>
      <c r="B164" s="227" t="s">
        <v>176</v>
      </c>
      <c r="C164" s="29">
        <v>0</v>
      </c>
    </row>
    <row r="165" s="23" customFormat="1" customHeight="1" spans="1:3">
      <c r="A165" s="167">
        <v>101044603</v>
      </c>
      <c r="B165" s="227" t="s">
        <v>177</v>
      </c>
      <c r="C165" s="29">
        <v>0</v>
      </c>
    </row>
    <row r="166" s="23" customFormat="1" customHeight="1" spans="1:3">
      <c r="A166" s="167">
        <v>101044699</v>
      </c>
      <c r="B166" s="227" t="s">
        <v>178</v>
      </c>
      <c r="C166" s="29">
        <v>0</v>
      </c>
    </row>
    <row r="167" s="23" customFormat="1" customHeight="1" spans="1:3">
      <c r="A167" s="167">
        <v>1010447</v>
      </c>
      <c r="B167" s="230" t="s">
        <v>187</v>
      </c>
      <c r="C167" s="29">
        <f>SUM(C168:C171)</f>
        <v>0</v>
      </c>
    </row>
    <row r="168" s="23" customFormat="1" customHeight="1" spans="1:3">
      <c r="A168" s="167">
        <v>101044701</v>
      </c>
      <c r="B168" s="227" t="s">
        <v>180</v>
      </c>
      <c r="C168" s="29">
        <v>0</v>
      </c>
    </row>
    <row r="169" s="23" customFormat="1" customHeight="1" spans="1:3">
      <c r="A169" s="167">
        <v>101044702</v>
      </c>
      <c r="B169" s="227" t="s">
        <v>181</v>
      </c>
      <c r="C169" s="29">
        <v>0</v>
      </c>
    </row>
    <row r="170" s="23" customFormat="1" customHeight="1" spans="1:3">
      <c r="A170" s="167">
        <v>101044703</v>
      </c>
      <c r="B170" s="227" t="s">
        <v>182</v>
      </c>
      <c r="C170" s="29">
        <v>0</v>
      </c>
    </row>
    <row r="171" s="23" customFormat="1" customHeight="1" spans="1:3">
      <c r="A171" s="167">
        <v>101044799</v>
      </c>
      <c r="B171" s="227" t="s">
        <v>183</v>
      </c>
      <c r="C171" s="29">
        <v>0</v>
      </c>
    </row>
    <row r="172" s="23" customFormat="1" customHeight="1" spans="1:3">
      <c r="A172" s="167">
        <v>1010448</v>
      </c>
      <c r="B172" s="230" t="s">
        <v>188</v>
      </c>
      <c r="C172" s="29">
        <f>SUM(C173:C176)</f>
        <v>0</v>
      </c>
    </row>
    <row r="173" s="23" customFormat="1" customHeight="1" spans="1:3">
      <c r="A173" s="167">
        <v>101044801</v>
      </c>
      <c r="B173" s="227" t="s">
        <v>189</v>
      </c>
      <c r="C173" s="29">
        <v>0</v>
      </c>
    </row>
    <row r="174" s="23" customFormat="1" customHeight="1" spans="1:3">
      <c r="A174" s="167">
        <v>101044802</v>
      </c>
      <c r="B174" s="227" t="s">
        <v>190</v>
      </c>
      <c r="C174" s="29">
        <v>0</v>
      </c>
    </row>
    <row r="175" s="23" customFormat="1" customHeight="1" spans="1:3">
      <c r="A175" s="167">
        <v>101044803</v>
      </c>
      <c r="B175" s="227" t="s">
        <v>191</v>
      </c>
      <c r="C175" s="29">
        <v>0</v>
      </c>
    </row>
    <row r="176" s="23" customFormat="1" customHeight="1" spans="1:3">
      <c r="A176" s="167">
        <v>101044899</v>
      </c>
      <c r="B176" s="227" t="s">
        <v>192</v>
      </c>
      <c r="C176" s="29">
        <v>0</v>
      </c>
    </row>
    <row r="177" s="23" customFormat="1" customHeight="1" spans="1:3">
      <c r="A177" s="167">
        <v>1010449</v>
      </c>
      <c r="B177" s="230" t="s">
        <v>193</v>
      </c>
      <c r="C177" s="29">
        <f>SUM(C178:C181)</f>
        <v>0</v>
      </c>
    </row>
    <row r="178" s="23" customFormat="1" customHeight="1" spans="1:3">
      <c r="A178" s="167">
        <v>101044901</v>
      </c>
      <c r="B178" s="227" t="s">
        <v>189</v>
      </c>
      <c r="C178" s="29">
        <v>0</v>
      </c>
    </row>
    <row r="179" s="23" customFormat="1" customHeight="1" spans="1:3">
      <c r="A179" s="167">
        <v>101044902</v>
      </c>
      <c r="B179" s="227" t="s">
        <v>190</v>
      </c>
      <c r="C179" s="29">
        <v>0</v>
      </c>
    </row>
    <row r="180" s="23" customFormat="1" customHeight="1" spans="1:3">
      <c r="A180" s="167">
        <v>101044903</v>
      </c>
      <c r="B180" s="227" t="s">
        <v>191</v>
      </c>
      <c r="C180" s="29">
        <v>0</v>
      </c>
    </row>
    <row r="181" s="23" customFormat="1" customHeight="1" spans="1:3">
      <c r="A181" s="167">
        <v>101044999</v>
      </c>
      <c r="B181" s="227" t="s">
        <v>192</v>
      </c>
      <c r="C181" s="29">
        <v>0</v>
      </c>
    </row>
    <row r="182" s="23" customFormat="1" customHeight="1" spans="1:3">
      <c r="A182" s="167">
        <v>1010450</v>
      </c>
      <c r="B182" s="230" t="s">
        <v>194</v>
      </c>
      <c r="C182" s="29">
        <f>SUM(C183:C185)</f>
        <v>29</v>
      </c>
    </row>
    <row r="183" s="23" customFormat="1" customHeight="1" spans="1:3">
      <c r="A183" s="167">
        <v>101045001</v>
      </c>
      <c r="B183" s="227" t="s">
        <v>195</v>
      </c>
      <c r="C183" s="29">
        <v>29</v>
      </c>
    </row>
    <row r="184" s="23" customFormat="1" customHeight="1" spans="1:3">
      <c r="A184" s="167">
        <v>101045002</v>
      </c>
      <c r="B184" s="227" t="s">
        <v>196</v>
      </c>
      <c r="C184" s="29">
        <v>0</v>
      </c>
    </row>
    <row r="185" s="23" customFormat="1" customHeight="1" spans="1:3">
      <c r="A185" s="167">
        <v>101045003</v>
      </c>
      <c r="B185" s="227" t="s">
        <v>197</v>
      </c>
      <c r="C185" s="29">
        <v>0</v>
      </c>
    </row>
    <row r="186" s="23" customFormat="1" customHeight="1" spans="1:3">
      <c r="A186" s="167">
        <v>10105</v>
      </c>
      <c r="B186" s="230" t="s">
        <v>198</v>
      </c>
      <c r="C186" s="29">
        <f>SUM(C187:C209,C213,C216,C217,C221:C226,C238:C240,C245,C250)</f>
        <v>0</v>
      </c>
    </row>
    <row r="187" s="23" customFormat="1" customHeight="1" spans="1:3">
      <c r="A187" s="167">
        <v>1010501</v>
      </c>
      <c r="B187" s="230" t="s">
        <v>199</v>
      </c>
      <c r="C187" s="29">
        <v>0</v>
      </c>
    </row>
    <row r="188" s="23" customFormat="1" customHeight="1" spans="1:3">
      <c r="A188" s="167">
        <v>1010502</v>
      </c>
      <c r="B188" s="230" t="s">
        <v>200</v>
      </c>
      <c r="C188" s="29">
        <v>0</v>
      </c>
    </row>
    <row r="189" s="23" customFormat="1" customHeight="1" spans="1:3">
      <c r="A189" s="167">
        <v>1010503</v>
      </c>
      <c r="B189" s="230" t="s">
        <v>201</v>
      </c>
      <c r="C189" s="29">
        <v>0</v>
      </c>
    </row>
    <row r="190" s="23" customFormat="1" customHeight="1" spans="1:3">
      <c r="A190" s="167">
        <v>1010504</v>
      </c>
      <c r="B190" s="230" t="s">
        <v>202</v>
      </c>
      <c r="C190" s="29">
        <v>0</v>
      </c>
    </row>
    <row r="191" s="23" customFormat="1" customHeight="1" spans="1:3">
      <c r="A191" s="167">
        <v>1010505</v>
      </c>
      <c r="B191" s="230" t="s">
        <v>203</v>
      </c>
      <c r="C191" s="29">
        <v>0</v>
      </c>
    </row>
    <row r="192" s="23" customFormat="1" customHeight="1" spans="1:3">
      <c r="A192" s="167">
        <v>1010506</v>
      </c>
      <c r="B192" s="230" t="s">
        <v>204</v>
      </c>
      <c r="C192" s="29">
        <v>0</v>
      </c>
    </row>
    <row r="193" s="23" customFormat="1" customHeight="1" spans="1:3">
      <c r="A193" s="167">
        <v>1010507</v>
      </c>
      <c r="B193" s="230" t="s">
        <v>205</v>
      </c>
      <c r="C193" s="29">
        <v>0</v>
      </c>
    </row>
    <row r="194" s="23" customFormat="1" customHeight="1" spans="1:3">
      <c r="A194" s="167">
        <v>1010508</v>
      </c>
      <c r="B194" s="230" t="s">
        <v>206</v>
      </c>
      <c r="C194" s="29">
        <v>0</v>
      </c>
    </row>
    <row r="195" s="23" customFormat="1" customHeight="1" spans="1:3">
      <c r="A195" s="167">
        <v>1010509</v>
      </c>
      <c r="B195" s="230" t="s">
        <v>207</v>
      </c>
      <c r="C195" s="29">
        <v>0</v>
      </c>
    </row>
    <row r="196" s="23" customFormat="1" customHeight="1" spans="1:3">
      <c r="A196" s="167">
        <v>1010510</v>
      </c>
      <c r="B196" s="230" t="s">
        <v>208</v>
      </c>
      <c r="C196" s="29">
        <v>0</v>
      </c>
    </row>
    <row r="197" s="23" customFormat="1" customHeight="1" spans="1:3">
      <c r="A197" s="167">
        <v>1010511</v>
      </c>
      <c r="B197" s="230" t="s">
        <v>209</v>
      </c>
      <c r="C197" s="29">
        <v>0</v>
      </c>
    </row>
    <row r="198" s="23" customFormat="1" customHeight="1" spans="1:3">
      <c r="A198" s="167">
        <v>1010512</v>
      </c>
      <c r="B198" s="230" t="s">
        <v>210</v>
      </c>
      <c r="C198" s="29">
        <v>0</v>
      </c>
    </row>
    <row r="199" s="23" customFormat="1" customHeight="1" spans="1:3">
      <c r="A199" s="167">
        <v>1010513</v>
      </c>
      <c r="B199" s="230" t="s">
        <v>211</v>
      </c>
      <c r="C199" s="29">
        <v>0</v>
      </c>
    </row>
    <row r="200" s="23" customFormat="1" customHeight="1" spans="1:3">
      <c r="A200" s="167">
        <v>1010514</v>
      </c>
      <c r="B200" s="230" t="s">
        <v>212</v>
      </c>
      <c r="C200" s="29">
        <v>0</v>
      </c>
    </row>
    <row r="201" s="23" customFormat="1" customHeight="1" spans="1:3">
      <c r="A201" s="167">
        <v>1010515</v>
      </c>
      <c r="B201" s="230" t="s">
        <v>213</v>
      </c>
      <c r="C201" s="29">
        <v>0</v>
      </c>
    </row>
    <row r="202" s="23" customFormat="1" customHeight="1" spans="1:3">
      <c r="A202" s="167">
        <v>1010516</v>
      </c>
      <c r="B202" s="230" t="s">
        <v>214</v>
      </c>
      <c r="C202" s="29">
        <v>0</v>
      </c>
    </row>
    <row r="203" s="23" customFormat="1" customHeight="1" spans="1:3">
      <c r="A203" s="167">
        <v>1010517</v>
      </c>
      <c r="B203" s="230" t="s">
        <v>215</v>
      </c>
      <c r="C203" s="29">
        <v>0</v>
      </c>
    </row>
    <row r="204" s="23" customFormat="1" customHeight="1" spans="1:3">
      <c r="A204" s="167">
        <v>1010518</v>
      </c>
      <c r="B204" s="230" t="s">
        <v>216</v>
      </c>
      <c r="C204" s="29">
        <v>0</v>
      </c>
    </row>
    <row r="205" s="23" customFormat="1" customHeight="1" spans="1:3">
      <c r="A205" s="167">
        <v>1010519</v>
      </c>
      <c r="B205" s="230" t="s">
        <v>217</v>
      </c>
      <c r="C205" s="29">
        <v>0</v>
      </c>
    </row>
    <row r="206" s="23" customFormat="1" customHeight="1" spans="1:3">
      <c r="A206" s="167">
        <v>1010520</v>
      </c>
      <c r="B206" s="230" t="s">
        <v>218</v>
      </c>
      <c r="C206" s="29">
        <v>0</v>
      </c>
    </row>
    <row r="207" s="23" customFormat="1" customHeight="1" spans="1:3">
      <c r="A207" s="167">
        <v>1010521</v>
      </c>
      <c r="B207" s="230" t="s">
        <v>219</v>
      </c>
      <c r="C207" s="29">
        <v>0</v>
      </c>
    </row>
    <row r="208" s="23" customFormat="1" customHeight="1" spans="1:3">
      <c r="A208" s="167">
        <v>1010522</v>
      </c>
      <c r="B208" s="230" t="s">
        <v>220</v>
      </c>
      <c r="C208" s="29">
        <v>0</v>
      </c>
    </row>
    <row r="209" s="23" customFormat="1" customHeight="1" spans="1:3">
      <c r="A209" s="167">
        <v>1010523</v>
      </c>
      <c r="B209" s="230" t="s">
        <v>221</v>
      </c>
      <c r="C209" s="29">
        <f>SUM(C210:C212)</f>
        <v>0</v>
      </c>
    </row>
    <row r="210" s="23" customFormat="1" customHeight="1" spans="1:3">
      <c r="A210" s="167">
        <v>101052303</v>
      </c>
      <c r="B210" s="227" t="s">
        <v>222</v>
      </c>
      <c r="C210" s="29">
        <v>0</v>
      </c>
    </row>
    <row r="211" s="23" customFormat="1" customHeight="1" spans="1:3">
      <c r="A211" s="167">
        <v>101052304</v>
      </c>
      <c r="B211" s="227" t="s">
        <v>223</v>
      </c>
      <c r="C211" s="29">
        <v>0</v>
      </c>
    </row>
    <row r="212" s="23" customFormat="1" customHeight="1" spans="1:3">
      <c r="A212" s="167">
        <v>101052309</v>
      </c>
      <c r="B212" s="227" t="s">
        <v>224</v>
      </c>
      <c r="C212" s="29">
        <v>0</v>
      </c>
    </row>
    <row r="213" s="23" customFormat="1" customHeight="1" spans="1:3">
      <c r="A213" s="167">
        <v>1010524</v>
      </c>
      <c r="B213" s="230" t="s">
        <v>225</v>
      </c>
      <c r="C213" s="29">
        <f>SUM(C214:C215)</f>
        <v>0</v>
      </c>
    </row>
    <row r="214" s="23" customFormat="1" customHeight="1" spans="1:3">
      <c r="A214" s="167">
        <v>101052401</v>
      </c>
      <c r="B214" s="227" t="s">
        <v>226</v>
      </c>
      <c r="C214" s="29">
        <v>0</v>
      </c>
    </row>
    <row r="215" s="23" customFormat="1" customHeight="1" spans="1:3">
      <c r="A215" s="167">
        <v>101052409</v>
      </c>
      <c r="B215" s="227" t="s">
        <v>227</v>
      </c>
      <c r="C215" s="29">
        <v>0</v>
      </c>
    </row>
    <row r="216" s="23" customFormat="1" customHeight="1" spans="1:3">
      <c r="A216" s="167">
        <v>1010525</v>
      </c>
      <c r="B216" s="230" t="s">
        <v>228</v>
      </c>
      <c r="C216" s="29">
        <v>0</v>
      </c>
    </row>
    <row r="217" s="23" customFormat="1" customHeight="1" spans="1:3">
      <c r="A217" s="167">
        <v>1010526</v>
      </c>
      <c r="B217" s="230" t="s">
        <v>229</v>
      </c>
      <c r="C217" s="29">
        <f>SUM(C218:C220)</f>
        <v>0</v>
      </c>
    </row>
    <row r="218" s="23" customFormat="1" customHeight="1" spans="1:3">
      <c r="A218" s="167">
        <v>101052601</v>
      </c>
      <c r="B218" s="227" t="s">
        <v>230</v>
      </c>
      <c r="C218" s="29">
        <v>0</v>
      </c>
    </row>
    <row r="219" s="23" customFormat="1" customHeight="1" spans="1:3">
      <c r="A219" s="167">
        <v>101052602</v>
      </c>
      <c r="B219" s="227" t="s">
        <v>231</v>
      </c>
      <c r="C219" s="29">
        <v>0</v>
      </c>
    </row>
    <row r="220" s="23" customFormat="1" customHeight="1" spans="1:3">
      <c r="A220" s="167">
        <v>101052609</v>
      </c>
      <c r="B220" s="227" t="s">
        <v>232</v>
      </c>
      <c r="C220" s="29">
        <v>0</v>
      </c>
    </row>
    <row r="221" s="23" customFormat="1" customHeight="1" spans="1:3">
      <c r="A221" s="167">
        <v>1010527</v>
      </c>
      <c r="B221" s="230" t="s">
        <v>233</v>
      </c>
      <c r="C221" s="29">
        <v>0</v>
      </c>
    </row>
    <row r="222" s="23" customFormat="1" customHeight="1" spans="1:3">
      <c r="A222" s="167">
        <v>1010528</v>
      </c>
      <c r="B222" s="230" t="s">
        <v>234</v>
      </c>
      <c r="C222" s="29">
        <v>0</v>
      </c>
    </row>
    <row r="223" s="23" customFormat="1" customHeight="1" spans="1:3">
      <c r="A223" s="167">
        <v>1010529</v>
      </c>
      <c r="B223" s="230" t="s">
        <v>235</v>
      </c>
      <c r="C223" s="29">
        <v>0</v>
      </c>
    </row>
    <row r="224" s="23" customFormat="1" customHeight="1" spans="1:3">
      <c r="A224" s="167">
        <v>1010530</v>
      </c>
      <c r="B224" s="230" t="s">
        <v>236</v>
      </c>
      <c r="C224" s="29">
        <v>0</v>
      </c>
    </row>
    <row r="225" s="23" customFormat="1" customHeight="1" spans="1:3">
      <c r="A225" s="167">
        <v>1010531</v>
      </c>
      <c r="B225" s="230" t="s">
        <v>237</v>
      </c>
      <c r="C225" s="29">
        <v>0</v>
      </c>
    </row>
    <row r="226" s="23" customFormat="1" customHeight="1" spans="1:3">
      <c r="A226" s="167">
        <v>1010532</v>
      </c>
      <c r="B226" s="230" t="s">
        <v>238</v>
      </c>
      <c r="C226" s="29">
        <f>SUM(C227:C237)</f>
        <v>0</v>
      </c>
    </row>
    <row r="227" s="23" customFormat="1" customHeight="1" spans="1:3">
      <c r="A227" s="167">
        <v>101053201</v>
      </c>
      <c r="B227" s="227" t="s">
        <v>239</v>
      </c>
      <c r="C227" s="29">
        <v>0</v>
      </c>
    </row>
    <row r="228" s="23" customFormat="1" customHeight="1" spans="1:3">
      <c r="A228" s="167">
        <v>101053202</v>
      </c>
      <c r="B228" s="227" t="s">
        <v>240</v>
      </c>
      <c r="C228" s="29">
        <v>0</v>
      </c>
    </row>
    <row r="229" s="23" customFormat="1" customHeight="1" spans="1:3">
      <c r="A229" s="167">
        <v>101053203</v>
      </c>
      <c r="B229" s="227" t="s">
        <v>241</v>
      </c>
      <c r="C229" s="29">
        <v>0</v>
      </c>
    </row>
    <row r="230" s="23" customFormat="1" customHeight="1" spans="1:3">
      <c r="A230" s="167">
        <v>101053205</v>
      </c>
      <c r="B230" s="227" t="s">
        <v>242</v>
      </c>
      <c r="C230" s="29">
        <v>0</v>
      </c>
    </row>
    <row r="231" s="23" customFormat="1" customHeight="1" spans="1:3">
      <c r="A231" s="167">
        <v>101053206</v>
      </c>
      <c r="B231" s="227" t="s">
        <v>243</v>
      </c>
      <c r="C231" s="29">
        <v>0</v>
      </c>
    </row>
    <row r="232" s="23" customFormat="1" customHeight="1" spans="1:3">
      <c r="A232" s="167">
        <v>101053215</v>
      </c>
      <c r="B232" s="227" t="s">
        <v>244</v>
      </c>
      <c r="C232" s="29">
        <v>0</v>
      </c>
    </row>
    <row r="233" s="23" customFormat="1" customHeight="1" spans="1:3">
      <c r="A233" s="167">
        <v>101053216</v>
      </c>
      <c r="B233" s="227" t="s">
        <v>245</v>
      </c>
      <c r="C233" s="29">
        <v>0</v>
      </c>
    </row>
    <row r="234" s="23" customFormat="1" customHeight="1" spans="1:3">
      <c r="A234" s="167">
        <v>101053218</v>
      </c>
      <c r="B234" s="227" t="s">
        <v>246</v>
      </c>
      <c r="C234" s="29">
        <v>0</v>
      </c>
    </row>
    <row r="235" s="23" customFormat="1" customHeight="1" spans="1:3">
      <c r="A235" s="167">
        <v>101053219</v>
      </c>
      <c r="B235" s="227" t="s">
        <v>247</v>
      </c>
      <c r="C235" s="29">
        <v>0</v>
      </c>
    </row>
    <row r="236" s="23" customFormat="1" customHeight="1" spans="1:3">
      <c r="A236" s="167">
        <v>101053220</v>
      </c>
      <c r="B236" s="227" t="s">
        <v>248</v>
      </c>
      <c r="C236" s="29">
        <v>0</v>
      </c>
    </row>
    <row r="237" s="23" customFormat="1" customHeight="1" spans="1:3">
      <c r="A237" s="167">
        <v>101053299</v>
      </c>
      <c r="B237" s="227" t="s">
        <v>249</v>
      </c>
      <c r="C237" s="29">
        <v>0</v>
      </c>
    </row>
    <row r="238" s="23" customFormat="1" customHeight="1" spans="1:3">
      <c r="A238" s="167">
        <v>1010533</v>
      </c>
      <c r="B238" s="230" t="s">
        <v>250</v>
      </c>
      <c r="C238" s="29">
        <v>0</v>
      </c>
    </row>
    <row r="239" s="23" customFormat="1" ht="17.25" customHeight="1" spans="1:3">
      <c r="A239" s="167">
        <v>1010534</v>
      </c>
      <c r="B239" s="230" t="s">
        <v>251</v>
      </c>
      <c r="C239" s="29">
        <v>0</v>
      </c>
    </row>
    <row r="240" s="23" customFormat="1" customHeight="1" spans="1:3">
      <c r="A240" s="167">
        <v>1010535</v>
      </c>
      <c r="B240" s="230" t="s">
        <v>252</v>
      </c>
      <c r="C240" s="29">
        <f>SUM(C241:C244)</f>
        <v>0</v>
      </c>
    </row>
    <row r="241" s="23" customFormat="1" customHeight="1" spans="1:3">
      <c r="A241" s="167">
        <v>101053501</v>
      </c>
      <c r="B241" s="227" t="s">
        <v>253</v>
      </c>
      <c r="C241" s="29">
        <v>0</v>
      </c>
    </row>
    <row r="242" s="23" customFormat="1" customHeight="1" spans="1:3">
      <c r="A242" s="167">
        <v>101053502</v>
      </c>
      <c r="B242" s="227" t="s">
        <v>254</v>
      </c>
      <c r="C242" s="29">
        <v>0</v>
      </c>
    </row>
    <row r="243" s="23" customFormat="1" customHeight="1" spans="1:3">
      <c r="A243" s="167">
        <v>101053503</v>
      </c>
      <c r="B243" s="227" t="s">
        <v>255</v>
      </c>
      <c r="C243" s="29">
        <v>0</v>
      </c>
    </row>
    <row r="244" s="23" customFormat="1" customHeight="1" spans="1:3">
      <c r="A244" s="167">
        <v>101053599</v>
      </c>
      <c r="B244" s="227" t="s">
        <v>256</v>
      </c>
      <c r="C244" s="29">
        <v>0</v>
      </c>
    </row>
    <row r="245" s="23" customFormat="1" customHeight="1" spans="1:3">
      <c r="A245" s="167">
        <v>1010536</v>
      </c>
      <c r="B245" s="230" t="s">
        <v>257</v>
      </c>
      <c r="C245" s="29">
        <f>SUM(C246:C249)</f>
        <v>0</v>
      </c>
    </row>
    <row r="246" s="23" customFormat="1" customHeight="1" spans="1:3">
      <c r="A246" s="167">
        <v>101053601</v>
      </c>
      <c r="B246" s="227" t="s">
        <v>258</v>
      </c>
      <c r="C246" s="29">
        <v>0</v>
      </c>
    </row>
    <row r="247" s="23" customFormat="1" customHeight="1" spans="1:3">
      <c r="A247" s="167">
        <v>101053602</v>
      </c>
      <c r="B247" s="227" t="s">
        <v>259</v>
      </c>
      <c r="C247" s="29">
        <v>0</v>
      </c>
    </row>
    <row r="248" s="23" customFormat="1" customHeight="1" spans="1:3">
      <c r="A248" s="167">
        <v>101053603</v>
      </c>
      <c r="B248" s="227" t="s">
        <v>260</v>
      </c>
      <c r="C248" s="29">
        <v>0</v>
      </c>
    </row>
    <row r="249" s="23" customFormat="1" customHeight="1" spans="1:3">
      <c r="A249" s="167">
        <v>101053699</v>
      </c>
      <c r="B249" s="227" t="s">
        <v>261</v>
      </c>
      <c r="C249" s="29">
        <v>0</v>
      </c>
    </row>
    <row r="250" s="23" customFormat="1" customHeight="1" spans="1:3">
      <c r="A250" s="167">
        <v>1010599</v>
      </c>
      <c r="B250" s="230" t="s">
        <v>262</v>
      </c>
      <c r="C250" s="29">
        <v>0</v>
      </c>
    </row>
    <row r="251" s="23" customFormat="1" customHeight="1" spans="1:3">
      <c r="A251" s="167">
        <v>10106</v>
      </c>
      <c r="B251" s="230" t="s">
        <v>263</v>
      </c>
      <c r="C251" s="29">
        <f>SUM(C252,C256:C258)</f>
        <v>501</v>
      </c>
    </row>
    <row r="252" s="23" customFormat="1" customHeight="1" spans="1:3">
      <c r="A252" s="167">
        <v>1010601</v>
      </c>
      <c r="B252" s="230" t="s">
        <v>264</v>
      </c>
      <c r="C252" s="29">
        <f>SUM(C253:C255)</f>
        <v>537</v>
      </c>
    </row>
    <row r="253" s="23" customFormat="1" customHeight="1" spans="1:3">
      <c r="A253" s="167">
        <v>101060101</v>
      </c>
      <c r="B253" s="227" t="s">
        <v>265</v>
      </c>
      <c r="C253" s="29">
        <v>0</v>
      </c>
    </row>
    <row r="254" s="23" customFormat="1" customHeight="1" spans="1:3">
      <c r="A254" s="167">
        <v>101060102</v>
      </c>
      <c r="B254" s="227" t="s">
        <v>266</v>
      </c>
      <c r="C254" s="29">
        <v>0</v>
      </c>
    </row>
    <row r="255" s="23" customFormat="1" customHeight="1" spans="1:3">
      <c r="A255" s="167">
        <v>101060109</v>
      </c>
      <c r="B255" s="227" t="s">
        <v>267</v>
      </c>
      <c r="C255" s="29">
        <v>537</v>
      </c>
    </row>
    <row r="256" s="23" customFormat="1" customHeight="1" spans="1:3">
      <c r="A256" s="167">
        <v>1010602</v>
      </c>
      <c r="B256" s="230" t="s">
        <v>268</v>
      </c>
      <c r="C256" s="29">
        <v>-38</v>
      </c>
    </row>
    <row r="257" s="23" customFormat="1" customHeight="1" spans="1:3">
      <c r="A257" s="167">
        <v>1010603</v>
      </c>
      <c r="B257" s="230" t="s">
        <v>269</v>
      </c>
      <c r="C257" s="29">
        <v>-3</v>
      </c>
    </row>
    <row r="258" s="23" customFormat="1" customHeight="1" spans="1:3">
      <c r="A258" s="167">
        <v>1010620</v>
      </c>
      <c r="B258" s="230" t="s">
        <v>270</v>
      </c>
      <c r="C258" s="29">
        <v>5</v>
      </c>
    </row>
    <row r="259" s="23" customFormat="1" customHeight="1" spans="1:3">
      <c r="A259" s="167">
        <v>10107</v>
      </c>
      <c r="B259" s="230" t="s">
        <v>271</v>
      </c>
      <c r="C259" s="29">
        <f>SUM(C260:C263)</f>
        <v>360</v>
      </c>
    </row>
    <row r="260" s="23" customFormat="1" customHeight="1" spans="1:3">
      <c r="A260" s="167">
        <v>1010701</v>
      </c>
      <c r="B260" s="230" t="s">
        <v>272</v>
      </c>
      <c r="C260" s="29">
        <v>0</v>
      </c>
    </row>
    <row r="261" s="23" customFormat="1" customHeight="1" spans="1:3">
      <c r="A261" s="167">
        <v>1010702</v>
      </c>
      <c r="B261" s="230" t="s">
        <v>273</v>
      </c>
      <c r="C261" s="29">
        <v>0</v>
      </c>
    </row>
    <row r="262" s="23" customFormat="1" customHeight="1" spans="1:3">
      <c r="A262" s="167">
        <v>1010719</v>
      </c>
      <c r="B262" s="230" t="s">
        <v>274</v>
      </c>
      <c r="C262" s="29">
        <v>347</v>
      </c>
    </row>
    <row r="263" s="23" customFormat="1" customHeight="1" spans="1:3">
      <c r="A263" s="167">
        <v>1010720</v>
      </c>
      <c r="B263" s="230" t="s">
        <v>275</v>
      </c>
      <c r="C263" s="29">
        <v>13</v>
      </c>
    </row>
    <row r="264" s="23" customFormat="1" customHeight="1" spans="1:3">
      <c r="A264" s="167">
        <v>10109</v>
      </c>
      <c r="B264" s="230" t="s">
        <v>276</v>
      </c>
      <c r="C264" s="29">
        <f>SUM(C265,C268:C277)</f>
        <v>995</v>
      </c>
    </row>
    <row r="265" s="23" customFormat="1" customHeight="1" spans="1:3">
      <c r="A265" s="167">
        <v>1010901</v>
      </c>
      <c r="B265" s="230" t="s">
        <v>277</v>
      </c>
      <c r="C265" s="29">
        <f>SUM(C266:C267)</f>
        <v>96</v>
      </c>
    </row>
    <row r="266" s="23" customFormat="1" customHeight="1" spans="1:3">
      <c r="A266" s="167">
        <v>101090101</v>
      </c>
      <c r="B266" s="227" t="s">
        <v>278</v>
      </c>
      <c r="C266" s="29">
        <v>0</v>
      </c>
    </row>
    <row r="267" s="23" customFormat="1" customHeight="1" spans="1:3">
      <c r="A267" s="167">
        <v>101090109</v>
      </c>
      <c r="B267" s="227" t="s">
        <v>279</v>
      </c>
      <c r="C267" s="29">
        <v>96</v>
      </c>
    </row>
    <row r="268" s="23" customFormat="1" customHeight="1" spans="1:3">
      <c r="A268" s="167">
        <v>1010902</v>
      </c>
      <c r="B268" s="230" t="s">
        <v>280</v>
      </c>
      <c r="C268" s="29">
        <v>64</v>
      </c>
    </row>
    <row r="269" s="23" customFormat="1" customHeight="1" spans="1:3">
      <c r="A269" s="167">
        <v>1010903</v>
      </c>
      <c r="B269" s="230" t="s">
        <v>281</v>
      </c>
      <c r="C269" s="29">
        <v>347</v>
      </c>
    </row>
    <row r="270" s="23" customFormat="1" customHeight="1" spans="1:3">
      <c r="A270" s="167">
        <v>1010904</v>
      </c>
      <c r="B270" s="230" t="s">
        <v>282</v>
      </c>
      <c r="C270" s="29">
        <v>0</v>
      </c>
    </row>
    <row r="271" s="23" customFormat="1" customHeight="1" spans="1:3">
      <c r="A271" s="167">
        <v>1010905</v>
      </c>
      <c r="B271" s="230" t="s">
        <v>283</v>
      </c>
      <c r="C271" s="29">
        <v>2</v>
      </c>
    </row>
    <row r="272" s="23" customFormat="1" customHeight="1" spans="1:3">
      <c r="A272" s="167">
        <v>1010906</v>
      </c>
      <c r="B272" s="230" t="s">
        <v>284</v>
      </c>
      <c r="C272" s="29">
        <v>428</v>
      </c>
    </row>
    <row r="273" s="23" customFormat="1" customHeight="1" spans="1:3">
      <c r="A273" s="167">
        <v>1010918</v>
      </c>
      <c r="B273" s="230" t="s">
        <v>285</v>
      </c>
      <c r="C273" s="29">
        <v>0</v>
      </c>
    </row>
    <row r="274" s="23" customFormat="1" customHeight="1" spans="1:3">
      <c r="A274" s="167">
        <v>1010919</v>
      </c>
      <c r="B274" s="230" t="s">
        <v>286</v>
      </c>
      <c r="C274" s="29">
        <v>49</v>
      </c>
    </row>
    <row r="275" s="23" customFormat="1" customHeight="1" spans="1:3">
      <c r="A275" s="167">
        <v>1010920</v>
      </c>
      <c r="B275" s="230" t="s">
        <v>287</v>
      </c>
      <c r="C275" s="29">
        <v>9</v>
      </c>
    </row>
    <row r="276" s="23" customFormat="1" customHeight="1" spans="1:3">
      <c r="A276" s="167">
        <v>1010921</v>
      </c>
      <c r="B276" s="230" t="s">
        <v>288</v>
      </c>
      <c r="C276" s="29">
        <v>0</v>
      </c>
    </row>
    <row r="277" s="23" customFormat="1" customHeight="1" spans="1:3">
      <c r="A277" s="167">
        <v>1010922</v>
      </c>
      <c r="B277" s="230" t="s">
        <v>289</v>
      </c>
      <c r="C277" s="29">
        <v>0</v>
      </c>
    </row>
    <row r="278" s="23" customFormat="1" customHeight="1" spans="1:3">
      <c r="A278" s="167">
        <v>10110</v>
      </c>
      <c r="B278" s="230" t="s">
        <v>290</v>
      </c>
      <c r="C278" s="29">
        <f>SUM(C279:C286)</f>
        <v>710</v>
      </c>
    </row>
    <row r="279" s="23" customFormat="1" customHeight="1" spans="1:3">
      <c r="A279" s="167">
        <v>1011001</v>
      </c>
      <c r="B279" s="230" t="s">
        <v>291</v>
      </c>
      <c r="C279" s="29">
        <v>76</v>
      </c>
    </row>
    <row r="280" s="23" customFormat="1" customHeight="1" spans="1:3">
      <c r="A280" s="167">
        <v>1011002</v>
      </c>
      <c r="B280" s="230" t="s">
        <v>292</v>
      </c>
      <c r="C280" s="29">
        <v>2</v>
      </c>
    </row>
    <row r="281" s="23" customFormat="1" customHeight="1" spans="1:3">
      <c r="A281" s="167">
        <v>1011003</v>
      </c>
      <c r="B281" s="230" t="s">
        <v>293</v>
      </c>
      <c r="C281" s="29">
        <v>336</v>
      </c>
    </row>
    <row r="282" s="23" customFormat="1" customHeight="1" spans="1:3">
      <c r="A282" s="167">
        <v>1011004</v>
      </c>
      <c r="B282" s="230" t="s">
        <v>294</v>
      </c>
      <c r="C282" s="29">
        <v>0</v>
      </c>
    </row>
    <row r="283" s="23" customFormat="1" customHeight="1" spans="1:3">
      <c r="A283" s="167">
        <v>1011005</v>
      </c>
      <c r="B283" s="230" t="s">
        <v>295</v>
      </c>
      <c r="C283" s="29">
        <v>7</v>
      </c>
    </row>
    <row r="284" s="23" customFormat="1" customHeight="1" spans="1:3">
      <c r="A284" s="167">
        <v>1011006</v>
      </c>
      <c r="B284" s="230" t="s">
        <v>296</v>
      </c>
      <c r="C284" s="29">
        <v>194</v>
      </c>
    </row>
    <row r="285" s="23" customFormat="1" customHeight="1" spans="1:3">
      <c r="A285" s="167">
        <v>1011019</v>
      </c>
      <c r="B285" s="230" t="s">
        <v>297</v>
      </c>
      <c r="C285" s="29">
        <v>70</v>
      </c>
    </row>
    <row r="286" s="23" customFormat="1" customHeight="1" spans="1:3">
      <c r="A286" s="167">
        <v>1011020</v>
      </c>
      <c r="B286" s="230" t="s">
        <v>298</v>
      </c>
      <c r="C286" s="29">
        <v>25</v>
      </c>
    </row>
    <row r="287" s="23" customFormat="1" customHeight="1" spans="1:3">
      <c r="A287" s="167">
        <v>10111</v>
      </c>
      <c r="B287" s="230" t="s">
        <v>299</v>
      </c>
      <c r="C287" s="29">
        <f>SUM(C288,C291:C292)</f>
        <v>376</v>
      </c>
    </row>
    <row r="288" s="23" customFormat="1" customHeight="1" spans="1:3">
      <c r="A288" s="167">
        <v>1011101</v>
      </c>
      <c r="B288" s="230" t="s">
        <v>300</v>
      </c>
      <c r="C288" s="29">
        <f>SUM(C289:C290)</f>
        <v>0</v>
      </c>
    </row>
    <row r="289" s="23" customFormat="1" customHeight="1" spans="1:3">
      <c r="A289" s="167">
        <v>101110101</v>
      </c>
      <c r="B289" s="227" t="s">
        <v>301</v>
      </c>
      <c r="C289" s="29">
        <v>0</v>
      </c>
    </row>
    <row r="290" s="23" customFormat="1" customHeight="1" spans="1:3">
      <c r="A290" s="167">
        <v>101110109</v>
      </c>
      <c r="B290" s="227" t="s">
        <v>302</v>
      </c>
      <c r="C290" s="29">
        <v>0</v>
      </c>
    </row>
    <row r="291" s="23" customFormat="1" customHeight="1" spans="1:3">
      <c r="A291" s="167">
        <v>1011119</v>
      </c>
      <c r="B291" s="230" t="s">
        <v>303</v>
      </c>
      <c r="C291" s="29">
        <v>364</v>
      </c>
    </row>
    <row r="292" s="23" customFormat="1" customHeight="1" spans="1:3">
      <c r="A292" s="167">
        <v>1011120</v>
      </c>
      <c r="B292" s="230" t="s">
        <v>304</v>
      </c>
      <c r="C292" s="29">
        <v>12</v>
      </c>
    </row>
    <row r="293" s="23" customFormat="1" customHeight="1" spans="1:3">
      <c r="A293" s="167">
        <v>10112</v>
      </c>
      <c r="B293" s="230" t="s">
        <v>305</v>
      </c>
      <c r="C293" s="29">
        <f>SUM(C294:C301)</f>
        <v>250</v>
      </c>
    </row>
    <row r="294" s="23" customFormat="1" customHeight="1" spans="1:3">
      <c r="A294" s="167">
        <v>1011201</v>
      </c>
      <c r="B294" s="230" t="s">
        <v>306</v>
      </c>
      <c r="C294" s="29">
        <v>16</v>
      </c>
    </row>
    <row r="295" s="23" customFormat="1" customHeight="1" spans="1:3">
      <c r="A295" s="167">
        <v>1011202</v>
      </c>
      <c r="B295" s="230" t="s">
        <v>307</v>
      </c>
      <c r="C295" s="29">
        <v>4</v>
      </c>
    </row>
    <row r="296" s="23" customFormat="1" customHeight="1" spans="1:3">
      <c r="A296" s="167">
        <v>1011203</v>
      </c>
      <c r="B296" s="230" t="s">
        <v>308</v>
      </c>
      <c r="C296" s="29">
        <v>87</v>
      </c>
    </row>
    <row r="297" s="23" customFormat="1" customHeight="1" spans="1:3">
      <c r="A297" s="167">
        <v>1011204</v>
      </c>
      <c r="B297" s="230" t="s">
        <v>309</v>
      </c>
      <c r="C297" s="29">
        <v>0</v>
      </c>
    </row>
    <row r="298" s="23" customFormat="1" customHeight="1" spans="1:3">
      <c r="A298" s="167">
        <v>1011205</v>
      </c>
      <c r="B298" s="230" t="s">
        <v>310</v>
      </c>
      <c r="C298" s="29">
        <v>128</v>
      </c>
    </row>
    <row r="299" s="23" customFormat="1" customHeight="1" spans="1:3">
      <c r="A299" s="167">
        <v>1011206</v>
      </c>
      <c r="B299" s="230" t="s">
        <v>311</v>
      </c>
      <c r="C299" s="29">
        <v>4</v>
      </c>
    </row>
    <row r="300" s="23" customFormat="1" customHeight="1" spans="1:3">
      <c r="A300" s="167">
        <v>1011219</v>
      </c>
      <c r="B300" s="230" t="s">
        <v>312</v>
      </c>
      <c r="C300" s="29">
        <v>7</v>
      </c>
    </row>
    <row r="301" s="23" customFormat="1" customHeight="1" spans="1:3">
      <c r="A301" s="167">
        <v>1011220</v>
      </c>
      <c r="B301" s="230" t="s">
        <v>313</v>
      </c>
      <c r="C301" s="29">
        <v>4</v>
      </c>
    </row>
    <row r="302" s="23" customFormat="1" customHeight="1" spans="1:3">
      <c r="A302" s="167">
        <v>10113</v>
      </c>
      <c r="B302" s="230" t="s">
        <v>314</v>
      </c>
      <c r="C302" s="29">
        <f>SUM(C303:C310)</f>
        <v>5824</v>
      </c>
    </row>
    <row r="303" s="23" customFormat="1" customHeight="1" spans="1:3">
      <c r="A303" s="167">
        <v>1011301</v>
      </c>
      <c r="B303" s="230" t="s">
        <v>315</v>
      </c>
      <c r="C303" s="29">
        <v>0</v>
      </c>
    </row>
    <row r="304" s="23" customFormat="1" customHeight="1" spans="1:3">
      <c r="A304" s="167">
        <v>1011302</v>
      </c>
      <c r="B304" s="230" t="s">
        <v>316</v>
      </c>
      <c r="C304" s="29">
        <v>0</v>
      </c>
    </row>
    <row r="305" s="23" customFormat="1" customHeight="1" spans="1:3">
      <c r="A305" s="167">
        <v>1011303</v>
      </c>
      <c r="B305" s="230" t="s">
        <v>317</v>
      </c>
      <c r="C305" s="29">
        <v>501</v>
      </c>
    </row>
    <row r="306" s="23" customFormat="1" customHeight="1" spans="1:3">
      <c r="A306" s="167">
        <v>1011304</v>
      </c>
      <c r="B306" s="230" t="s">
        <v>318</v>
      </c>
      <c r="C306" s="29">
        <v>0</v>
      </c>
    </row>
    <row r="307" s="23" customFormat="1" customHeight="1" spans="1:3">
      <c r="A307" s="167">
        <v>1011305</v>
      </c>
      <c r="B307" s="230" t="s">
        <v>319</v>
      </c>
      <c r="C307" s="29">
        <v>0</v>
      </c>
    </row>
    <row r="308" s="23" customFormat="1" customHeight="1" spans="1:3">
      <c r="A308" s="167">
        <v>1011306</v>
      </c>
      <c r="B308" s="230" t="s">
        <v>320</v>
      </c>
      <c r="C308" s="29">
        <v>1491</v>
      </c>
    </row>
    <row r="309" s="23" customFormat="1" customHeight="1" spans="1:3">
      <c r="A309" s="167">
        <v>1011319</v>
      </c>
      <c r="B309" s="230" t="s">
        <v>321</v>
      </c>
      <c r="C309" s="29">
        <v>3734</v>
      </c>
    </row>
    <row r="310" s="23" customFormat="1" customHeight="1" spans="1:3">
      <c r="A310" s="167">
        <v>1011320</v>
      </c>
      <c r="B310" s="230" t="s">
        <v>322</v>
      </c>
      <c r="C310" s="29">
        <v>98</v>
      </c>
    </row>
    <row r="311" s="23" customFormat="1" customHeight="1" spans="1:3">
      <c r="A311" s="167">
        <v>10114</v>
      </c>
      <c r="B311" s="230" t="s">
        <v>323</v>
      </c>
      <c r="C311" s="29">
        <f>SUM(C312:C313)</f>
        <v>623</v>
      </c>
    </row>
    <row r="312" s="23" customFormat="1" customHeight="1" spans="1:3">
      <c r="A312" s="167">
        <v>1011401</v>
      </c>
      <c r="B312" s="230" t="s">
        <v>324</v>
      </c>
      <c r="C312" s="29">
        <v>623</v>
      </c>
    </row>
    <row r="313" s="23" customFormat="1" customHeight="1" spans="1:3">
      <c r="A313" s="167">
        <v>1011420</v>
      </c>
      <c r="B313" s="230" t="s">
        <v>325</v>
      </c>
      <c r="C313" s="29">
        <v>0</v>
      </c>
    </row>
    <row r="314" s="23" customFormat="1" customHeight="1" spans="1:3">
      <c r="A314" s="167">
        <v>10115</v>
      </c>
      <c r="B314" s="230" t="s">
        <v>326</v>
      </c>
      <c r="C314" s="29">
        <f>SUM(C315:C316)</f>
        <v>0</v>
      </c>
    </row>
    <row r="315" s="23" customFormat="1" customHeight="1" spans="1:3">
      <c r="A315" s="167">
        <v>1011501</v>
      </c>
      <c r="B315" s="230" t="s">
        <v>327</v>
      </c>
      <c r="C315" s="29">
        <v>0</v>
      </c>
    </row>
    <row r="316" s="23" customFormat="1" customHeight="1" spans="1:3">
      <c r="A316" s="167">
        <v>1011520</v>
      </c>
      <c r="B316" s="230" t="s">
        <v>328</v>
      </c>
      <c r="C316" s="29">
        <v>0</v>
      </c>
    </row>
    <row r="317" s="23" customFormat="1" customHeight="1" spans="1:3">
      <c r="A317" s="167">
        <v>10116</v>
      </c>
      <c r="B317" s="230" t="s">
        <v>329</v>
      </c>
      <c r="C317" s="29">
        <f>SUM(C318:C319)</f>
        <v>0</v>
      </c>
    </row>
    <row r="318" s="23" customFormat="1" customHeight="1" spans="1:3">
      <c r="A318" s="167">
        <v>1011601</v>
      </c>
      <c r="B318" s="230" t="s">
        <v>330</v>
      </c>
      <c r="C318" s="29">
        <v>0</v>
      </c>
    </row>
    <row r="319" s="23" customFormat="1" customHeight="1" spans="1:3">
      <c r="A319" s="167">
        <v>1011620</v>
      </c>
      <c r="B319" s="230" t="s">
        <v>331</v>
      </c>
      <c r="C319" s="29">
        <v>0</v>
      </c>
    </row>
    <row r="320" s="23" customFormat="1" customHeight="1" spans="1:3">
      <c r="A320" s="167">
        <v>10117</v>
      </c>
      <c r="B320" s="230" t="s">
        <v>332</v>
      </c>
      <c r="C320" s="29">
        <f>SUM(C321,C325,C330:C331)</f>
        <v>0</v>
      </c>
    </row>
    <row r="321" s="23" customFormat="1" customHeight="1" spans="1:3">
      <c r="A321" s="167">
        <v>1011701</v>
      </c>
      <c r="B321" s="230" t="s">
        <v>333</v>
      </c>
      <c r="C321" s="29">
        <f>SUM(C322:C324)</f>
        <v>0</v>
      </c>
    </row>
    <row r="322" s="23" customFormat="1" customHeight="1" spans="1:3">
      <c r="A322" s="167">
        <v>101170101</v>
      </c>
      <c r="B322" s="227" t="s">
        <v>334</v>
      </c>
      <c r="C322" s="29">
        <v>0</v>
      </c>
    </row>
    <row r="323" s="23" customFormat="1" customHeight="1" spans="1:3">
      <c r="A323" s="167">
        <v>101170102</v>
      </c>
      <c r="B323" s="227" t="s">
        <v>335</v>
      </c>
      <c r="C323" s="29">
        <v>0</v>
      </c>
    </row>
    <row r="324" s="23" customFormat="1" customHeight="1" spans="1:3">
      <c r="A324" s="167">
        <v>101170103</v>
      </c>
      <c r="B324" s="227" t="s">
        <v>336</v>
      </c>
      <c r="C324" s="29">
        <v>0</v>
      </c>
    </row>
    <row r="325" s="23" customFormat="1" customHeight="1" spans="1:3">
      <c r="A325" s="167">
        <v>1011703</v>
      </c>
      <c r="B325" s="230" t="s">
        <v>337</v>
      </c>
      <c r="C325" s="29">
        <f>SUM(C326:C329)</f>
        <v>0</v>
      </c>
    </row>
    <row r="326" s="23" customFormat="1" customHeight="1" spans="1:3">
      <c r="A326" s="167">
        <v>101170301</v>
      </c>
      <c r="B326" s="227" t="s">
        <v>338</v>
      </c>
      <c r="C326" s="29">
        <v>0</v>
      </c>
    </row>
    <row r="327" s="23" customFormat="1" customHeight="1" spans="1:3">
      <c r="A327" s="167">
        <v>101170302</v>
      </c>
      <c r="B327" s="227" t="s">
        <v>339</v>
      </c>
      <c r="C327" s="29">
        <v>0</v>
      </c>
    </row>
    <row r="328" s="23" customFormat="1" customHeight="1" spans="1:3">
      <c r="A328" s="167">
        <v>101170303</v>
      </c>
      <c r="B328" s="227" t="s">
        <v>340</v>
      </c>
      <c r="C328" s="29">
        <v>0</v>
      </c>
    </row>
    <row r="329" s="23" customFormat="1" customHeight="1" spans="1:3">
      <c r="A329" s="167">
        <v>101170304</v>
      </c>
      <c r="B329" s="227" t="s">
        <v>341</v>
      </c>
      <c r="C329" s="29">
        <v>0</v>
      </c>
    </row>
    <row r="330" s="23" customFormat="1" customHeight="1" spans="1:3">
      <c r="A330" s="167">
        <v>1011720</v>
      </c>
      <c r="B330" s="230" t="s">
        <v>342</v>
      </c>
      <c r="C330" s="29">
        <v>0</v>
      </c>
    </row>
    <row r="331" s="23" customFormat="1" customHeight="1" spans="1:3">
      <c r="A331" s="167">
        <v>1011721</v>
      </c>
      <c r="B331" s="230" t="s">
        <v>343</v>
      </c>
      <c r="C331" s="29">
        <v>0</v>
      </c>
    </row>
    <row r="332" s="23" customFormat="1" customHeight="1" spans="1:3">
      <c r="A332" s="167">
        <v>10118</v>
      </c>
      <c r="B332" s="230" t="s">
        <v>344</v>
      </c>
      <c r="C332" s="29">
        <f>SUM(C333:C335)</f>
        <v>6151</v>
      </c>
    </row>
    <row r="333" s="23" customFormat="1" customHeight="1" spans="1:3">
      <c r="A333" s="167">
        <v>1011801</v>
      </c>
      <c r="B333" s="230" t="s">
        <v>345</v>
      </c>
      <c r="C333" s="29">
        <v>5841</v>
      </c>
    </row>
    <row r="334" s="23" customFormat="1" customHeight="1" spans="1:3">
      <c r="A334" s="167">
        <v>1011802</v>
      </c>
      <c r="B334" s="230" t="s">
        <v>346</v>
      </c>
      <c r="C334" s="29">
        <v>0</v>
      </c>
    </row>
    <row r="335" s="23" customFormat="1" customHeight="1" spans="1:3">
      <c r="A335" s="167">
        <v>1011820</v>
      </c>
      <c r="B335" s="230" t="s">
        <v>347</v>
      </c>
      <c r="C335" s="29">
        <v>310</v>
      </c>
    </row>
    <row r="336" s="23" customFormat="1" customHeight="1" spans="1:3">
      <c r="A336" s="167">
        <v>10119</v>
      </c>
      <c r="B336" s="230" t="s">
        <v>348</v>
      </c>
      <c r="C336" s="29">
        <f>SUM(C337:C338)</f>
        <v>2970</v>
      </c>
    </row>
    <row r="337" s="23" customFormat="1" customHeight="1" spans="1:3">
      <c r="A337" s="167">
        <v>1011901</v>
      </c>
      <c r="B337" s="230" t="s">
        <v>349</v>
      </c>
      <c r="C337" s="29">
        <v>2970</v>
      </c>
    </row>
    <row r="338" s="23" customFormat="1" customHeight="1" spans="1:3">
      <c r="A338" s="167">
        <v>1011920</v>
      </c>
      <c r="B338" s="230" t="s">
        <v>350</v>
      </c>
      <c r="C338" s="29">
        <v>0</v>
      </c>
    </row>
    <row r="339" s="23" customFormat="1" customHeight="1" spans="1:3">
      <c r="A339" s="167">
        <v>10120</v>
      </c>
      <c r="B339" s="230" t="s">
        <v>351</v>
      </c>
      <c r="C339" s="29">
        <f>SUM(C340:C341)</f>
        <v>474</v>
      </c>
    </row>
    <row r="340" s="23" customFormat="1" customHeight="1" spans="1:3">
      <c r="A340" s="167">
        <v>1012001</v>
      </c>
      <c r="B340" s="230" t="s">
        <v>352</v>
      </c>
      <c r="C340" s="29">
        <v>474</v>
      </c>
    </row>
    <row r="341" s="23" customFormat="1" customHeight="1" spans="1:3">
      <c r="A341" s="167">
        <v>1012020</v>
      </c>
      <c r="B341" s="230" t="s">
        <v>353</v>
      </c>
      <c r="C341" s="29">
        <v>0</v>
      </c>
    </row>
    <row r="342" s="23" customFormat="1" customHeight="1" spans="1:3">
      <c r="A342" s="167">
        <v>10121</v>
      </c>
      <c r="B342" s="230" t="s">
        <v>354</v>
      </c>
      <c r="C342" s="29">
        <f>C343+C344</f>
        <v>40</v>
      </c>
    </row>
    <row r="343" s="23" customFormat="1" customHeight="1" spans="1:3">
      <c r="A343" s="167">
        <v>1012101</v>
      </c>
      <c r="B343" s="230" t="s">
        <v>355</v>
      </c>
      <c r="C343" s="29">
        <v>40</v>
      </c>
    </row>
    <row r="344" s="23" customFormat="1" customHeight="1" spans="1:3">
      <c r="A344" s="167">
        <v>1012120</v>
      </c>
      <c r="B344" s="230" t="s">
        <v>356</v>
      </c>
      <c r="C344" s="29">
        <v>0</v>
      </c>
    </row>
    <row r="345" s="23" customFormat="1" customHeight="1" spans="1:3">
      <c r="A345" s="167">
        <v>10199</v>
      </c>
      <c r="B345" s="230" t="s">
        <v>357</v>
      </c>
      <c r="C345" s="29">
        <f>SUM(C346:C347)</f>
        <v>35</v>
      </c>
    </row>
    <row r="346" s="23" customFormat="1" customHeight="1" spans="1:3">
      <c r="A346" s="167">
        <v>1019901</v>
      </c>
      <c r="B346" s="230" t="s">
        <v>358</v>
      </c>
      <c r="C346" s="29">
        <v>35</v>
      </c>
    </row>
    <row r="347" s="23" customFormat="1" customHeight="1" spans="1:3">
      <c r="A347" s="167">
        <v>1019920</v>
      </c>
      <c r="B347" s="230" t="s">
        <v>359</v>
      </c>
      <c r="C347" s="29">
        <v>0</v>
      </c>
    </row>
    <row r="348" s="23" customFormat="1" customHeight="1" spans="1:3">
      <c r="A348" s="167">
        <v>103</v>
      </c>
      <c r="B348" s="230" t="s">
        <v>360</v>
      </c>
      <c r="C348" s="29">
        <f>SUM(C349,C374,C570,C603,C622,C675,C678,C684)</f>
        <v>10360</v>
      </c>
    </row>
    <row r="349" s="23" customFormat="1" customHeight="1" spans="1:3">
      <c r="A349" s="167">
        <v>10302</v>
      </c>
      <c r="B349" s="230" t="s">
        <v>361</v>
      </c>
      <c r="C349" s="29">
        <f>SUM(C350,C357:C360,C363:C371)</f>
        <v>2326</v>
      </c>
    </row>
    <row r="350" s="23" customFormat="1" customHeight="1" spans="1:3">
      <c r="A350" s="167">
        <v>1030203</v>
      </c>
      <c r="B350" s="230" t="s">
        <v>362</v>
      </c>
      <c r="C350" s="29">
        <f>SUM(C351:C356)</f>
        <v>604</v>
      </c>
    </row>
    <row r="351" s="23" customFormat="1" customHeight="1" spans="1:3">
      <c r="A351" s="167">
        <v>103020301</v>
      </c>
      <c r="B351" s="227" t="s">
        <v>363</v>
      </c>
      <c r="C351" s="29">
        <v>604</v>
      </c>
    </row>
    <row r="352" s="23" customFormat="1" customHeight="1" spans="1:3">
      <c r="A352" s="167">
        <v>103020302</v>
      </c>
      <c r="B352" s="227" t="s">
        <v>364</v>
      </c>
      <c r="C352" s="29">
        <v>0</v>
      </c>
    </row>
    <row r="353" s="23" customFormat="1" customHeight="1" spans="1:3">
      <c r="A353" s="167">
        <v>103020303</v>
      </c>
      <c r="B353" s="227" t="s">
        <v>365</v>
      </c>
      <c r="C353" s="29">
        <v>0</v>
      </c>
    </row>
    <row r="354" s="23" customFormat="1" customHeight="1" spans="1:3">
      <c r="A354" s="167">
        <v>103020304</v>
      </c>
      <c r="B354" s="227" t="s">
        <v>366</v>
      </c>
      <c r="C354" s="29">
        <v>0</v>
      </c>
    </row>
    <row r="355" s="23" customFormat="1" customHeight="1" spans="1:3">
      <c r="A355" s="167">
        <v>103020305</v>
      </c>
      <c r="B355" s="227" t="s">
        <v>367</v>
      </c>
      <c r="C355" s="29">
        <v>0</v>
      </c>
    </row>
    <row r="356" s="23" customFormat="1" customHeight="1" spans="1:3">
      <c r="A356" s="167">
        <v>103020399</v>
      </c>
      <c r="B356" s="227" t="s">
        <v>368</v>
      </c>
      <c r="C356" s="29">
        <v>0</v>
      </c>
    </row>
    <row r="357" s="23" customFormat="1" customHeight="1" spans="1:3">
      <c r="A357" s="167">
        <v>1030205</v>
      </c>
      <c r="B357" s="230" t="s">
        <v>369</v>
      </c>
      <c r="C357" s="29">
        <v>0</v>
      </c>
    </row>
    <row r="358" s="23" customFormat="1" customHeight="1" spans="1:3">
      <c r="A358" s="167">
        <v>1030210</v>
      </c>
      <c r="B358" s="230" t="s">
        <v>370</v>
      </c>
      <c r="C358" s="29">
        <v>0</v>
      </c>
    </row>
    <row r="359" s="23" customFormat="1" customHeight="1" spans="1:3">
      <c r="A359" s="167">
        <v>1030212</v>
      </c>
      <c r="B359" s="230" t="s">
        <v>371</v>
      </c>
      <c r="C359" s="29">
        <v>0</v>
      </c>
    </row>
    <row r="360" s="23" customFormat="1" customHeight="1" spans="1:3">
      <c r="A360" s="167">
        <v>1030216</v>
      </c>
      <c r="B360" s="230" t="s">
        <v>372</v>
      </c>
      <c r="C360" s="29">
        <f>SUM(C361:C362)</f>
        <v>403</v>
      </c>
    </row>
    <row r="361" s="23" customFormat="1" customHeight="1" spans="1:3">
      <c r="A361" s="167">
        <v>103021601</v>
      </c>
      <c r="B361" s="227" t="s">
        <v>373</v>
      </c>
      <c r="C361" s="29">
        <v>403</v>
      </c>
    </row>
    <row r="362" s="23" customFormat="1" customHeight="1" spans="1:3">
      <c r="A362" s="167">
        <v>103021699</v>
      </c>
      <c r="B362" s="227" t="s">
        <v>374</v>
      </c>
      <c r="C362" s="29">
        <v>0</v>
      </c>
    </row>
    <row r="363" s="23" customFormat="1" customHeight="1" spans="1:3">
      <c r="A363" s="167">
        <v>1030217</v>
      </c>
      <c r="B363" s="230" t="s">
        <v>375</v>
      </c>
      <c r="C363" s="29">
        <v>0</v>
      </c>
    </row>
    <row r="364" s="23" customFormat="1" customHeight="1" spans="1:3">
      <c r="A364" s="167">
        <v>1030218</v>
      </c>
      <c r="B364" s="230" t="s">
        <v>376</v>
      </c>
      <c r="C364" s="29">
        <v>165</v>
      </c>
    </row>
    <row r="365" s="23" customFormat="1" customHeight="1" spans="1:3">
      <c r="A365" s="167">
        <v>1030219</v>
      </c>
      <c r="B365" s="230" t="s">
        <v>377</v>
      </c>
      <c r="C365" s="29">
        <v>0</v>
      </c>
    </row>
    <row r="366" s="23" customFormat="1" customHeight="1" spans="1:3">
      <c r="A366" s="167">
        <v>1030220</v>
      </c>
      <c r="B366" s="230" t="s">
        <v>378</v>
      </c>
      <c r="C366" s="29">
        <v>0</v>
      </c>
    </row>
    <row r="367" s="23" customFormat="1" customHeight="1" spans="1:3">
      <c r="A367" s="167">
        <v>1030222</v>
      </c>
      <c r="B367" s="230" t="s">
        <v>379</v>
      </c>
      <c r="C367" s="29">
        <v>629</v>
      </c>
    </row>
    <row r="368" s="23" customFormat="1" customHeight="1" spans="1:3">
      <c r="A368" s="167">
        <v>1030223</v>
      </c>
      <c r="B368" s="230" t="s">
        <v>380</v>
      </c>
      <c r="C368" s="29">
        <v>484</v>
      </c>
    </row>
    <row r="369" s="23" customFormat="1" customHeight="1" spans="1:3">
      <c r="A369" s="167">
        <v>1030224</v>
      </c>
      <c r="B369" s="230" t="s">
        <v>381</v>
      </c>
      <c r="C369" s="29">
        <v>0</v>
      </c>
    </row>
    <row r="370" s="23" customFormat="1" customHeight="1" spans="1:3">
      <c r="A370" s="167">
        <v>1030225</v>
      </c>
      <c r="B370" s="230" t="s">
        <v>382</v>
      </c>
      <c r="C370" s="29">
        <v>0</v>
      </c>
    </row>
    <row r="371" s="23" customFormat="1" customHeight="1" spans="1:3">
      <c r="A371" s="167">
        <v>1030299</v>
      </c>
      <c r="B371" s="230" t="s">
        <v>383</v>
      </c>
      <c r="C371" s="29">
        <f>C372+C373</f>
        <v>41</v>
      </c>
    </row>
    <row r="372" s="23" customFormat="1" customHeight="1" spans="1:3">
      <c r="A372" s="167">
        <v>103029901</v>
      </c>
      <c r="B372" s="227" t="s">
        <v>384</v>
      </c>
      <c r="C372" s="29">
        <v>41</v>
      </c>
    </row>
    <row r="373" s="23" customFormat="1" customHeight="1" spans="1:3">
      <c r="A373" s="167">
        <v>103029999</v>
      </c>
      <c r="B373" s="227" t="s">
        <v>385</v>
      </c>
      <c r="C373" s="29">
        <v>0</v>
      </c>
    </row>
    <row r="374" s="23" customFormat="1" customHeight="1" spans="1:3">
      <c r="A374" s="167">
        <v>10304</v>
      </c>
      <c r="B374" s="230" t="s">
        <v>386</v>
      </c>
      <c r="C374" s="29">
        <f>C375+C392+C396+C399+C404+C406+C409+C411+C413+C416+C419+C421+C423+C434+C437+C439+C441+C443+C445+C448+C453+C456+C461+C465+C467+C470+C476+C482+C488+C492+C495+C502+C507+C514+C517+C521+C531+C535+C539+C543+C548+C553+C556+C558+C560+C562+C565+C568</f>
        <v>1572</v>
      </c>
    </row>
    <row r="375" s="23" customFormat="1" customHeight="1" spans="1:3">
      <c r="A375" s="167">
        <v>1030401</v>
      </c>
      <c r="B375" s="230" t="s">
        <v>387</v>
      </c>
      <c r="C375" s="29">
        <f>SUM(C376:C391)</f>
        <v>191</v>
      </c>
    </row>
    <row r="376" s="23" customFormat="1" customHeight="1" spans="1:3">
      <c r="A376" s="167">
        <v>103040101</v>
      </c>
      <c r="B376" s="227" t="s">
        <v>388</v>
      </c>
      <c r="C376" s="29">
        <v>0</v>
      </c>
    </row>
    <row r="377" s="23" customFormat="1" customHeight="1" spans="1:3">
      <c r="A377" s="167">
        <v>103040102</v>
      </c>
      <c r="B377" s="227" t="s">
        <v>389</v>
      </c>
      <c r="C377" s="29">
        <v>0</v>
      </c>
    </row>
    <row r="378" s="23" customFormat="1" customHeight="1" spans="1:3">
      <c r="A378" s="167">
        <v>103040103</v>
      </c>
      <c r="B378" s="227" t="s">
        <v>390</v>
      </c>
      <c r="C378" s="29">
        <v>0</v>
      </c>
    </row>
    <row r="379" s="23" customFormat="1" customHeight="1" spans="1:3">
      <c r="A379" s="167">
        <v>103040104</v>
      </c>
      <c r="B379" s="227" t="s">
        <v>391</v>
      </c>
      <c r="C379" s="29">
        <v>0</v>
      </c>
    </row>
    <row r="380" s="23" customFormat="1" customHeight="1" spans="1:3">
      <c r="A380" s="167">
        <v>103040109</v>
      </c>
      <c r="B380" s="227" t="s">
        <v>392</v>
      </c>
      <c r="C380" s="29">
        <v>0</v>
      </c>
    </row>
    <row r="381" s="23" customFormat="1" customHeight="1" spans="1:3">
      <c r="A381" s="167">
        <v>103040110</v>
      </c>
      <c r="B381" s="227" t="s">
        <v>393</v>
      </c>
      <c r="C381" s="29">
        <v>0</v>
      </c>
    </row>
    <row r="382" s="23" customFormat="1" customHeight="1" spans="1:3">
      <c r="A382" s="167">
        <v>103040111</v>
      </c>
      <c r="B382" s="227" t="s">
        <v>394</v>
      </c>
      <c r="C382" s="29">
        <v>70</v>
      </c>
    </row>
    <row r="383" s="23" customFormat="1" customHeight="1" spans="1:3">
      <c r="A383" s="167">
        <v>103040112</v>
      </c>
      <c r="B383" s="227" t="s">
        <v>395</v>
      </c>
      <c r="C383" s="29">
        <v>9</v>
      </c>
    </row>
    <row r="384" s="23" customFormat="1" customHeight="1" spans="1:3">
      <c r="A384" s="167">
        <v>103040113</v>
      </c>
      <c r="B384" s="227" t="s">
        <v>396</v>
      </c>
      <c r="C384" s="29">
        <v>8</v>
      </c>
    </row>
    <row r="385" s="23" customFormat="1" customHeight="1" spans="1:3">
      <c r="A385" s="167">
        <v>103040116</v>
      </c>
      <c r="B385" s="227" t="s">
        <v>397</v>
      </c>
      <c r="C385" s="29">
        <v>9</v>
      </c>
    </row>
    <row r="386" s="23" customFormat="1" customHeight="1" spans="1:3">
      <c r="A386" s="167">
        <v>103040117</v>
      </c>
      <c r="B386" s="227" t="s">
        <v>398</v>
      </c>
      <c r="C386" s="29">
        <v>95</v>
      </c>
    </row>
    <row r="387" s="23" customFormat="1" customHeight="1" spans="1:3">
      <c r="A387" s="167">
        <v>103040120</v>
      </c>
      <c r="B387" s="227" t="s">
        <v>399</v>
      </c>
      <c r="C387" s="29">
        <v>0</v>
      </c>
    </row>
    <row r="388" s="23" customFormat="1" customHeight="1" spans="1:3">
      <c r="A388" s="167">
        <v>103040121</v>
      </c>
      <c r="B388" s="227" t="s">
        <v>400</v>
      </c>
      <c r="C388" s="29">
        <v>0</v>
      </c>
    </row>
    <row r="389" s="23" customFormat="1" customHeight="1" spans="1:3">
      <c r="A389" s="167">
        <v>103040122</v>
      </c>
      <c r="B389" s="227" t="s">
        <v>401</v>
      </c>
      <c r="C389" s="29">
        <v>0</v>
      </c>
    </row>
    <row r="390" s="23" customFormat="1" customHeight="1" spans="1:3">
      <c r="A390" s="167">
        <v>103040123</v>
      </c>
      <c r="B390" s="227" t="s">
        <v>402</v>
      </c>
      <c r="C390" s="29">
        <v>0</v>
      </c>
    </row>
    <row r="391" s="23" customFormat="1" customHeight="1" spans="1:3">
      <c r="A391" s="167">
        <v>103040150</v>
      </c>
      <c r="B391" s="227" t="s">
        <v>403</v>
      </c>
      <c r="C391" s="29">
        <v>0</v>
      </c>
    </row>
    <row r="392" s="23" customFormat="1" customHeight="1" spans="1:3">
      <c r="A392" s="167">
        <v>1030402</v>
      </c>
      <c r="B392" s="230" t="s">
        <v>404</v>
      </c>
      <c r="C392" s="29">
        <f>SUM(C393:C395)</f>
        <v>0</v>
      </c>
    </row>
    <row r="393" s="23" customFormat="1" customHeight="1" spans="1:3">
      <c r="A393" s="167">
        <v>103040201</v>
      </c>
      <c r="B393" s="227" t="s">
        <v>405</v>
      </c>
      <c r="C393" s="29">
        <v>0</v>
      </c>
    </row>
    <row r="394" s="23" customFormat="1" customHeight="1" spans="1:3">
      <c r="A394" s="167">
        <v>103040202</v>
      </c>
      <c r="B394" s="227" t="s">
        <v>406</v>
      </c>
      <c r="C394" s="29">
        <v>0</v>
      </c>
    </row>
    <row r="395" s="23" customFormat="1" customHeight="1" spans="1:3">
      <c r="A395" s="167">
        <v>103040250</v>
      </c>
      <c r="B395" s="227" t="s">
        <v>407</v>
      </c>
      <c r="C395" s="29">
        <v>0</v>
      </c>
    </row>
    <row r="396" s="23" customFormat="1" customHeight="1" spans="1:3">
      <c r="A396" s="167">
        <v>1030403</v>
      </c>
      <c r="B396" s="230" t="s">
        <v>408</v>
      </c>
      <c r="C396" s="29">
        <f>SUM(C397:C398)</f>
        <v>0</v>
      </c>
    </row>
    <row r="397" s="23" customFormat="1" customHeight="1" spans="1:3">
      <c r="A397" s="167">
        <v>103040305</v>
      </c>
      <c r="B397" s="227" t="s">
        <v>409</v>
      </c>
      <c r="C397" s="29">
        <v>0</v>
      </c>
    </row>
    <row r="398" s="23" customFormat="1" customHeight="1" spans="1:3">
      <c r="A398" s="167">
        <v>103040350</v>
      </c>
      <c r="B398" s="227" t="s">
        <v>410</v>
      </c>
      <c r="C398" s="29">
        <v>0</v>
      </c>
    </row>
    <row r="399" s="23" customFormat="1" customHeight="1" spans="1:3">
      <c r="A399" s="167">
        <v>1030404</v>
      </c>
      <c r="B399" s="230" t="s">
        <v>411</v>
      </c>
      <c r="C399" s="29">
        <f>SUM(C400:C403)</f>
        <v>0</v>
      </c>
    </row>
    <row r="400" s="23" customFormat="1" customHeight="1" spans="1:3">
      <c r="A400" s="167">
        <v>103040402</v>
      </c>
      <c r="B400" s="227" t="s">
        <v>412</v>
      </c>
      <c r="C400" s="29">
        <v>0</v>
      </c>
    </row>
    <row r="401" s="23" customFormat="1" customHeight="1" spans="1:3">
      <c r="A401" s="167">
        <v>103040403</v>
      </c>
      <c r="B401" s="227" t="s">
        <v>413</v>
      </c>
      <c r="C401" s="29">
        <v>0</v>
      </c>
    </row>
    <row r="402" s="23" customFormat="1" customHeight="1" spans="1:3">
      <c r="A402" s="167">
        <v>103040404</v>
      </c>
      <c r="B402" s="227" t="s">
        <v>414</v>
      </c>
      <c r="C402" s="29">
        <v>0</v>
      </c>
    </row>
    <row r="403" s="23" customFormat="1" customHeight="1" spans="1:3">
      <c r="A403" s="167">
        <v>103040450</v>
      </c>
      <c r="B403" s="227" t="s">
        <v>415</v>
      </c>
      <c r="C403" s="29">
        <v>0</v>
      </c>
    </row>
    <row r="404" s="23" customFormat="1" customHeight="1" spans="1:3">
      <c r="A404" s="167">
        <v>1030406</v>
      </c>
      <c r="B404" s="230" t="s">
        <v>416</v>
      </c>
      <c r="C404" s="29">
        <f>C405</f>
        <v>0</v>
      </c>
    </row>
    <row r="405" s="23" customFormat="1" customHeight="1" spans="1:3">
      <c r="A405" s="167">
        <v>103040650</v>
      </c>
      <c r="B405" s="227" t="s">
        <v>417</v>
      </c>
      <c r="C405" s="29">
        <v>0</v>
      </c>
    </row>
    <row r="406" s="23" customFormat="1" customHeight="1" spans="1:3">
      <c r="A406" s="167">
        <v>1030407</v>
      </c>
      <c r="B406" s="230" t="s">
        <v>418</v>
      </c>
      <c r="C406" s="29">
        <f>SUM(C407:C408)</f>
        <v>0</v>
      </c>
    </row>
    <row r="407" s="23" customFormat="1" customHeight="1" spans="1:3">
      <c r="A407" s="167">
        <v>103040702</v>
      </c>
      <c r="B407" s="227" t="s">
        <v>419</v>
      </c>
      <c r="C407" s="29">
        <v>0</v>
      </c>
    </row>
    <row r="408" s="23" customFormat="1" customHeight="1" spans="1:3">
      <c r="A408" s="167">
        <v>103040750</v>
      </c>
      <c r="B408" s="227" t="s">
        <v>420</v>
      </c>
      <c r="C408" s="29">
        <v>0</v>
      </c>
    </row>
    <row r="409" s="23" customFormat="1" customHeight="1" spans="1:3">
      <c r="A409" s="167">
        <v>1030408</v>
      </c>
      <c r="B409" s="230" t="s">
        <v>421</v>
      </c>
      <c r="C409" s="29">
        <f>C410</f>
        <v>0</v>
      </c>
    </row>
    <row r="410" s="23" customFormat="1" customHeight="1" spans="1:3">
      <c r="A410" s="167">
        <v>103040850</v>
      </c>
      <c r="B410" s="227" t="s">
        <v>422</v>
      </c>
      <c r="C410" s="29">
        <v>0</v>
      </c>
    </row>
    <row r="411" s="23" customFormat="1" customHeight="1" spans="1:3">
      <c r="A411" s="167">
        <v>1030409</v>
      </c>
      <c r="B411" s="230" t="s">
        <v>423</v>
      </c>
      <c r="C411" s="29">
        <f>C412</f>
        <v>0</v>
      </c>
    </row>
    <row r="412" s="23" customFormat="1" customHeight="1" spans="1:3">
      <c r="A412" s="167">
        <v>103040950</v>
      </c>
      <c r="B412" s="227" t="s">
        <v>424</v>
      </c>
      <c r="C412" s="29">
        <v>0</v>
      </c>
    </row>
    <row r="413" s="23" customFormat="1" customHeight="1" spans="1:3">
      <c r="A413" s="167">
        <v>1030410</v>
      </c>
      <c r="B413" s="230" t="s">
        <v>425</v>
      </c>
      <c r="C413" s="29">
        <f>SUM(C414:C415)</f>
        <v>0</v>
      </c>
    </row>
    <row r="414" s="23" customFormat="1" customHeight="1" spans="1:3">
      <c r="A414" s="167">
        <v>103041001</v>
      </c>
      <c r="B414" s="227" t="s">
        <v>419</v>
      </c>
      <c r="C414" s="29">
        <v>0</v>
      </c>
    </row>
    <row r="415" s="23" customFormat="1" customHeight="1" spans="1:3">
      <c r="A415" s="167">
        <v>103041050</v>
      </c>
      <c r="B415" s="227" t="s">
        <v>426</v>
      </c>
      <c r="C415" s="29">
        <v>0</v>
      </c>
    </row>
    <row r="416" s="23" customFormat="1" customHeight="1" spans="1:3">
      <c r="A416" s="167">
        <v>1030413</v>
      </c>
      <c r="B416" s="230" t="s">
        <v>427</v>
      </c>
      <c r="C416" s="29">
        <f>SUM(C417:C418)</f>
        <v>0</v>
      </c>
    </row>
    <row r="417" s="23" customFormat="1" customHeight="1" spans="1:3">
      <c r="A417" s="167">
        <v>103041303</v>
      </c>
      <c r="B417" s="227" t="s">
        <v>428</v>
      </c>
      <c r="C417" s="29">
        <v>0</v>
      </c>
    </row>
    <row r="418" s="23" customFormat="1" customHeight="1" spans="1:3">
      <c r="A418" s="167">
        <v>103041350</v>
      </c>
      <c r="B418" s="231" t="s">
        <v>429</v>
      </c>
      <c r="C418" s="31">
        <v>0</v>
      </c>
    </row>
    <row r="419" s="23" customFormat="1" customHeight="1" spans="1:3">
      <c r="A419" s="227">
        <v>1030414</v>
      </c>
      <c r="B419" s="230" t="s">
        <v>430</v>
      </c>
      <c r="C419" s="29">
        <f>C420</f>
        <v>0</v>
      </c>
    </row>
    <row r="420" s="23" customFormat="1" customHeight="1" spans="1:3">
      <c r="A420" s="227">
        <v>103041450</v>
      </c>
      <c r="B420" s="227" t="s">
        <v>431</v>
      </c>
      <c r="C420" s="29">
        <v>0</v>
      </c>
    </row>
    <row r="421" s="23" customFormat="1" customHeight="1" spans="1:3">
      <c r="A421" s="167">
        <v>1030415</v>
      </c>
      <c r="B421" s="232" t="s">
        <v>432</v>
      </c>
      <c r="C421" s="34">
        <f>C422</f>
        <v>0</v>
      </c>
    </row>
    <row r="422" s="23" customFormat="1" customHeight="1" spans="1:3">
      <c r="A422" s="167">
        <v>103041550</v>
      </c>
      <c r="B422" s="227" t="s">
        <v>433</v>
      </c>
      <c r="C422" s="29">
        <v>0</v>
      </c>
    </row>
    <row r="423" s="23" customFormat="1" customHeight="1" spans="1:3">
      <c r="A423" s="167">
        <v>1030416</v>
      </c>
      <c r="B423" s="230" t="s">
        <v>434</v>
      </c>
      <c r="C423" s="29">
        <f>SUM(C424:C433)</f>
        <v>0</v>
      </c>
    </row>
    <row r="424" s="23" customFormat="1" customHeight="1" spans="1:3">
      <c r="A424" s="167">
        <v>103041601</v>
      </c>
      <c r="B424" s="227" t="s">
        <v>435</v>
      </c>
      <c r="C424" s="29">
        <v>0</v>
      </c>
    </row>
    <row r="425" s="23" customFormat="1" customHeight="1" spans="1:3">
      <c r="A425" s="167">
        <v>103041602</v>
      </c>
      <c r="B425" s="227" t="s">
        <v>436</v>
      </c>
      <c r="C425" s="29">
        <v>0</v>
      </c>
    </row>
    <row r="426" s="23" customFormat="1" customHeight="1" spans="1:3">
      <c r="A426" s="167">
        <v>103041603</v>
      </c>
      <c r="B426" s="227" t="s">
        <v>437</v>
      </c>
      <c r="C426" s="29">
        <v>0</v>
      </c>
    </row>
    <row r="427" s="23" customFormat="1" customHeight="1" spans="1:3">
      <c r="A427" s="167">
        <v>103041604</v>
      </c>
      <c r="B427" s="227" t="s">
        <v>438</v>
      </c>
      <c r="C427" s="29">
        <v>0</v>
      </c>
    </row>
    <row r="428" s="23" customFormat="1" customHeight="1" spans="1:3">
      <c r="A428" s="167">
        <v>103041605</v>
      </c>
      <c r="B428" s="227" t="s">
        <v>439</v>
      </c>
      <c r="C428" s="29">
        <v>0</v>
      </c>
    </row>
    <row r="429" s="23" customFormat="1" customHeight="1" spans="1:3">
      <c r="A429" s="167">
        <v>103041607</v>
      </c>
      <c r="B429" s="227" t="s">
        <v>440</v>
      </c>
      <c r="C429" s="29">
        <v>0</v>
      </c>
    </row>
    <row r="430" s="23" customFormat="1" customHeight="1" spans="1:3">
      <c r="A430" s="167">
        <v>103041608</v>
      </c>
      <c r="B430" s="227" t="s">
        <v>419</v>
      </c>
      <c r="C430" s="29">
        <v>0</v>
      </c>
    </row>
    <row r="431" s="23" customFormat="1" customHeight="1" spans="1:3">
      <c r="A431" s="167">
        <v>103041616</v>
      </c>
      <c r="B431" s="227" t="s">
        <v>441</v>
      </c>
      <c r="C431" s="29">
        <v>0</v>
      </c>
    </row>
    <row r="432" s="23" customFormat="1" customHeight="1" spans="1:3">
      <c r="A432" s="167">
        <v>103041617</v>
      </c>
      <c r="B432" s="227" t="s">
        <v>442</v>
      </c>
      <c r="C432" s="29">
        <v>0</v>
      </c>
    </row>
    <row r="433" s="23" customFormat="1" customHeight="1" spans="1:3">
      <c r="A433" s="167">
        <v>103041650</v>
      </c>
      <c r="B433" s="227" t="s">
        <v>443</v>
      </c>
      <c r="C433" s="29">
        <v>0</v>
      </c>
    </row>
    <row r="434" s="23" customFormat="1" customHeight="1" spans="1:3">
      <c r="A434" s="167">
        <v>1030417</v>
      </c>
      <c r="B434" s="230" t="s">
        <v>444</v>
      </c>
      <c r="C434" s="29">
        <f>SUM(C435:C436)</f>
        <v>0</v>
      </c>
    </row>
    <row r="435" s="23" customFormat="1" customHeight="1" spans="1:3">
      <c r="A435" s="167">
        <v>103041704</v>
      </c>
      <c r="B435" s="227" t="s">
        <v>419</v>
      </c>
      <c r="C435" s="29">
        <v>0</v>
      </c>
    </row>
    <row r="436" s="23" customFormat="1" customHeight="1" spans="1:3">
      <c r="A436" s="167">
        <v>103041750</v>
      </c>
      <c r="B436" s="227" t="s">
        <v>445</v>
      </c>
      <c r="C436" s="29">
        <v>0</v>
      </c>
    </row>
    <row r="437" s="23" customFormat="1" customHeight="1" spans="1:3">
      <c r="A437" s="167">
        <v>1030418</v>
      </c>
      <c r="B437" s="230" t="s">
        <v>446</v>
      </c>
      <c r="C437" s="29">
        <f t="shared" ref="C437:C441" si="0">C438</f>
        <v>0</v>
      </c>
    </row>
    <row r="438" s="23" customFormat="1" customHeight="1" spans="1:3">
      <c r="A438" s="167">
        <v>103041850</v>
      </c>
      <c r="B438" s="227" t="s">
        <v>447</v>
      </c>
      <c r="C438" s="29">
        <v>0</v>
      </c>
    </row>
    <row r="439" s="23" customFormat="1" customHeight="1" spans="1:3">
      <c r="A439" s="167">
        <v>1030419</v>
      </c>
      <c r="B439" s="230" t="s">
        <v>448</v>
      </c>
      <c r="C439" s="29">
        <f t="shared" si="0"/>
        <v>0</v>
      </c>
    </row>
    <row r="440" s="23" customFormat="1" customHeight="1" spans="1:3">
      <c r="A440" s="167">
        <v>103041950</v>
      </c>
      <c r="B440" s="227" t="s">
        <v>449</v>
      </c>
      <c r="C440" s="29">
        <v>0</v>
      </c>
    </row>
    <row r="441" s="23" customFormat="1" customHeight="1" spans="1:3">
      <c r="A441" s="167">
        <v>1030420</v>
      </c>
      <c r="B441" s="230" t="s">
        <v>450</v>
      </c>
      <c r="C441" s="29">
        <f t="shared" si="0"/>
        <v>0</v>
      </c>
    </row>
    <row r="442" s="23" customFormat="1" customHeight="1" spans="1:3">
      <c r="A442" s="167">
        <v>103042050</v>
      </c>
      <c r="B442" s="227" t="s">
        <v>451</v>
      </c>
      <c r="C442" s="29">
        <v>0</v>
      </c>
    </row>
    <row r="443" s="23" customFormat="1" customHeight="1" spans="1:3">
      <c r="A443" s="167">
        <v>1030422</v>
      </c>
      <c r="B443" s="230" t="s">
        <v>452</v>
      </c>
      <c r="C443" s="29">
        <f>C444</f>
        <v>0</v>
      </c>
    </row>
    <row r="444" s="23" customFormat="1" customHeight="1" spans="1:3">
      <c r="A444" s="167">
        <v>103042250</v>
      </c>
      <c r="B444" s="227" t="s">
        <v>453</v>
      </c>
      <c r="C444" s="29">
        <v>0</v>
      </c>
    </row>
    <row r="445" s="23" customFormat="1" customHeight="1" spans="1:3">
      <c r="A445" s="167">
        <v>1030424</v>
      </c>
      <c r="B445" s="230" t="s">
        <v>454</v>
      </c>
      <c r="C445" s="29">
        <f>SUM(C446:C447)</f>
        <v>298</v>
      </c>
    </row>
    <row r="446" s="23" customFormat="1" customHeight="1" spans="1:3">
      <c r="A446" s="167">
        <v>103042401</v>
      </c>
      <c r="B446" s="227" t="s">
        <v>455</v>
      </c>
      <c r="C446" s="29">
        <v>298</v>
      </c>
    </row>
    <row r="447" s="23" customFormat="1" customHeight="1" spans="1:3">
      <c r="A447" s="167">
        <v>103042450</v>
      </c>
      <c r="B447" s="227" t="s">
        <v>456</v>
      </c>
      <c r="C447" s="29">
        <v>0</v>
      </c>
    </row>
    <row r="448" s="23" customFormat="1" customHeight="1" spans="1:3">
      <c r="A448" s="167">
        <v>1030425</v>
      </c>
      <c r="B448" s="230" t="s">
        <v>457</v>
      </c>
      <c r="C448" s="29">
        <f>SUM(C449:C452)</f>
        <v>0</v>
      </c>
    </row>
    <row r="449" s="23" customFormat="1" customHeight="1" spans="1:3">
      <c r="A449" s="167">
        <v>103042502</v>
      </c>
      <c r="B449" s="227" t="s">
        <v>458</v>
      </c>
      <c r="C449" s="29">
        <v>0</v>
      </c>
    </row>
    <row r="450" s="23" customFormat="1" customHeight="1" spans="1:3">
      <c r="A450" s="167">
        <v>103042507</v>
      </c>
      <c r="B450" s="227" t="s">
        <v>459</v>
      </c>
      <c r="C450" s="29">
        <v>0</v>
      </c>
    </row>
    <row r="451" s="23" customFormat="1" customHeight="1" spans="1:3">
      <c r="A451" s="167">
        <v>103042508</v>
      </c>
      <c r="B451" s="227" t="s">
        <v>460</v>
      </c>
      <c r="C451" s="29">
        <v>0</v>
      </c>
    </row>
    <row r="452" s="23" customFormat="1" customHeight="1" spans="1:3">
      <c r="A452" s="167">
        <v>103042550</v>
      </c>
      <c r="B452" s="227" t="s">
        <v>461</v>
      </c>
      <c r="C452" s="29">
        <v>0</v>
      </c>
    </row>
    <row r="453" s="23" customFormat="1" customHeight="1" spans="1:3">
      <c r="A453" s="167">
        <v>1030426</v>
      </c>
      <c r="B453" s="230" t="s">
        <v>462</v>
      </c>
      <c r="C453" s="29">
        <f>SUM(C454:C455)</f>
        <v>0</v>
      </c>
    </row>
    <row r="454" s="23" customFormat="1" customHeight="1" spans="1:3">
      <c r="A454" s="167">
        <v>103042604</v>
      </c>
      <c r="B454" s="227" t="s">
        <v>463</v>
      </c>
      <c r="C454" s="29">
        <v>0</v>
      </c>
    </row>
    <row r="455" s="23" customFormat="1" customHeight="1" spans="1:3">
      <c r="A455" s="167">
        <v>103042650</v>
      </c>
      <c r="B455" s="227" t="s">
        <v>464</v>
      </c>
      <c r="C455" s="29">
        <v>0</v>
      </c>
    </row>
    <row r="456" s="23" customFormat="1" customHeight="1" spans="1:3">
      <c r="A456" s="167">
        <v>1030427</v>
      </c>
      <c r="B456" s="230" t="s">
        <v>465</v>
      </c>
      <c r="C456" s="29">
        <f>SUM(C457:C460)</f>
        <v>6</v>
      </c>
    </row>
    <row r="457" s="23" customFormat="1" customHeight="1" spans="1:3">
      <c r="A457" s="167">
        <v>103042707</v>
      </c>
      <c r="B457" s="227" t="s">
        <v>466</v>
      </c>
      <c r="C457" s="29">
        <v>0</v>
      </c>
    </row>
    <row r="458" s="23" customFormat="1" customHeight="1" spans="1:3">
      <c r="A458" s="167">
        <v>103042750</v>
      </c>
      <c r="B458" s="227" t="s">
        <v>467</v>
      </c>
      <c r="C458" s="29">
        <v>6</v>
      </c>
    </row>
    <row r="459" s="23" customFormat="1" customHeight="1" spans="1:3">
      <c r="A459" s="167">
        <v>103042751</v>
      </c>
      <c r="B459" s="227" t="s">
        <v>468</v>
      </c>
      <c r="C459" s="29">
        <v>0</v>
      </c>
    </row>
    <row r="460" s="23" customFormat="1" customHeight="1" spans="1:3">
      <c r="A460" s="167">
        <v>103042752</v>
      </c>
      <c r="B460" s="227" t="s">
        <v>469</v>
      </c>
      <c r="C460" s="29">
        <v>0</v>
      </c>
    </row>
    <row r="461" s="23" customFormat="1" customHeight="1" spans="1:3">
      <c r="A461" s="167">
        <v>1030429</v>
      </c>
      <c r="B461" s="230" t="s">
        <v>470</v>
      </c>
      <c r="C461" s="29">
        <f>SUM(C462:C464)</f>
        <v>0</v>
      </c>
    </row>
    <row r="462" s="23" customFormat="1" customHeight="1" spans="1:3">
      <c r="A462" s="167">
        <v>103042907</v>
      </c>
      <c r="B462" s="227" t="s">
        <v>471</v>
      </c>
      <c r="C462" s="29">
        <v>0</v>
      </c>
    </row>
    <row r="463" s="23" customFormat="1" customHeight="1" spans="1:3">
      <c r="A463" s="167">
        <v>103042908</v>
      </c>
      <c r="B463" s="227" t="s">
        <v>472</v>
      </c>
      <c r="C463" s="29">
        <v>0</v>
      </c>
    </row>
    <row r="464" s="23" customFormat="1" customHeight="1" spans="1:3">
      <c r="A464" s="167">
        <v>103042950</v>
      </c>
      <c r="B464" s="227" t="s">
        <v>473</v>
      </c>
      <c r="C464" s="29">
        <v>0</v>
      </c>
    </row>
    <row r="465" s="23" customFormat="1" customHeight="1" spans="1:3">
      <c r="A465" s="167">
        <v>1030430</v>
      </c>
      <c r="B465" s="230" t="s">
        <v>474</v>
      </c>
      <c r="C465" s="29">
        <f>C466</f>
        <v>0</v>
      </c>
    </row>
    <row r="466" s="23" customFormat="1" customHeight="1" spans="1:3">
      <c r="A466" s="167">
        <v>103043050</v>
      </c>
      <c r="B466" s="227" t="s">
        <v>475</v>
      </c>
      <c r="C466" s="29">
        <v>0</v>
      </c>
    </row>
    <row r="467" s="23" customFormat="1" customHeight="1" spans="1:3">
      <c r="A467" s="167">
        <v>1030431</v>
      </c>
      <c r="B467" s="230" t="s">
        <v>476</v>
      </c>
      <c r="C467" s="29">
        <f>SUM(C468:C469)</f>
        <v>0</v>
      </c>
    </row>
    <row r="468" s="23" customFormat="1" customHeight="1" spans="1:3">
      <c r="A468" s="167">
        <v>103043101</v>
      </c>
      <c r="B468" s="227" t="s">
        <v>477</v>
      </c>
      <c r="C468" s="29">
        <v>0</v>
      </c>
    </row>
    <row r="469" s="23" customFormat="1" customHeight="1" spans="1:3">
      <c r="A469" s="167">
        <v>103043150</v>
      </c>
      <c r="B469" s="227" t="s">
        <v>478</v>
      </c>
      <c r="C469" s="29">
        <v>0</v>
      </c>
    </row>
    <row r="470" s="23" customFormat="1" customHeight="1" spans="1:3">
      <c r="A470" s="167">
        <v>1030432</v>
      </c>
      <c r="B470" s="230" t="s">
        <v>479</v>
      </c>
      <c r="C470" s="29">
        <f>SUM(C471:C475)</f>
        <v>565</v>
      </c>
    </row>
    <row r="471" s="23" customFormat="1" customHeight="1" spans="1:3">
      <c r="A471" s="167">
        <v>103043204</v>
      </c>
      <c r="B471" s="227" t="s">
        <v>480</v>
      </c>
      <c r="C471" s="29">
        <v>0</v>
      </c>
    </row>
    <row r="472" s="23" customFormat="1" customHeight="1" spans="1:3">
      <c r="A472" s="167">
        <v>103043205</v>
      </c>
      <c r="B472" s="227" t="s">
        <v>481</v>
      </c>
      <c r="C472" s="29">
        <v>0</v>
      </c>
    </row>
    <row r="473" s="23" customFormat="1" customHeight="1" spans="1:3">
      <c r="A473" s="167">
        <v>103043208</v>
      </c>
      <c r="B473" s="227" t="s">
        <v>482</v>
      </c>
      <c r="C473" s="29">
        <v>466</v>
      </c>
    </row>
    <row r="474" s="23" customFormat="1" customHeight="1" spans="1:3">
      <c r="A474" s="167">
        <v>103043211</v>
      </c>
      <c r="B474" s="227" t="s">
        <v>483</v>
      </c>
      <c r="C474" s="29">
        <v>99</v>
      </c>
    </row>
    <row r="475" s="23" customFormat="1" customHeight="1" spans="1:3">
      <c r="A475" s="167">
        <v>103043250</v>
      </c>
      <c r="B475" s="227" t="s">
        <v>484</v>
      </c>
      <c r="C475" s="29">
        <v>0</v>
      </c>
    </row>
    <row r="476" s="23" customFormat="1" customHeight="1" spans="1:3">
      <c r="A476" s="167">
        <v>1030433</v>
      </c>
      <c r="B476" s="230" t="s">
        <v>485</v>
      </c>
      <c r="C476" s="29">
        <f>SUM(C477:C481)</f>
        <v>457</v>
      </c>
    </row>
    <row r="477" s="23" customFormat="1" customHeight="1" spans="1:3">
      <c r="A477" s="167">
        <v>103043306</v>
      </c>
      <c r="B477" s="227" t="s">
        <v>486</v>
      </c>
      <c r="C477" s="29">
        <v>32</v>
      </c>
    </row>
    <row r="478" s="23" customFormat="1" customHeight="1" spans="1:3">
      <c r="A478" s="167">
        <v>103043310</v>
      </c>
      <c r="B478" s="227" t="s">
        <v>419</v>
      </c>
      <c r="C478" s="29">
        <v>0</v>
      </c>
    </row>
    <row r="479" s="23" customFormat="1" customHeight="1" spans="1:3">
      <c r="A479" s="167">
        <v>103043311</v>
      </c>
      <c r="B479" s="227" t="s">
        <v>487</v>
      </c>
      <c r="C479" s="29">
        <v>0</v>
      </c>
    </row>
    <row r="480" s="23" customFormat="1" customHeight="1" spans="1:3">
      <c r="A480" s="167">
        <v>103043313</v>
      </c>
      <c r="B480" s="227" t="s">
        <v>488</v>
      </c>
      <c r="C480" s="29">
        <v>425</v>
      </c>
    </row>
    <row r="481" s="23" customFormat="1" customHeight="1" spans="1:3">
      <c r="A481" s="167">
        <v>103043350</v>
      </c>
      <c r="B481" s="227" t="s">
        <v>489</v>
      </c>
      <c r="C481" s="29">
        <v>0</v>
      </c>
    </row>
    <row r="482" s="23" customFormat="1" customHeight="1" spans="1:3">
      <c r="A482" s="167">
        <v>1030434</v>
      </c>
      <c r="B482" s="230" t="s">
        <v>490</v>
      </c>
      <c r="C482" s="29">
        <f>SUM(C483:C487)</f>
        <v>0</v>
      </c>
    </row>
    <row r="483" s="23" customFormat="1" customHeight="1" spans="1:3">
      <c r="A483" s="167">
        <v>103043401</v>
      </c>
      <c r="B483" s="227" t="s">
        <v>491</v>
      </c>
      <c r="C483" s="29">
        <v>0</v>
      </c>
    </row>
    <row r="484" s="23" customFormat="1" customHeight="1" spans="1:3">
      <c r="A484" s="167">
        <v>103043402</v>
      </c>
      <c r="B484" s="227" t="s">
        <v>492</v>
      </c>
      <c r="C484" s="29">
        <v>0</v>
      </c>
    </row>
    <row r="485" s="23" customFormat="1" customHeight="1" spans="1:3">
      <c r="A485" s="167">
        <v>103043403</v>
      </c>
      <c r="B485" s="227" t="s">
        <v>493</v>
      </c>
      <c r="C485" s="29">
        <v>0</v>
      </c>
    </row>
    <row r="486" s="23" customFormat="1" customHeight="1" spans="1:3">
      <c r="A486" s="167">
        <v>103043404</v>
      </c>
      <c r="B486" s="227" t="s">
        <v>494</v>
      </c>
      <c r="C486" s="29">
        <v>0</v>
      </c>
    </row>
    <row r="487" s="23" customFormat="1" customHeight="1" spans="1:3">
      <c r="A487" s="167">
        <v>103043450</v>
      </c>
      <c r="B487" s="227" t="s">
        <v>495</v>
      </c>
      <c r="C487" s="29">
        <v>0</v>
      </c>
    </row>
    <row r="488" s="23" customFormat="1" customHeight="1" spans="1:3">
      <c r="A488" s="167">
        <v>1030435</v>
      </c>
      <c r="B488" s="230" t="s">
        <v>496</v>
      </c>
      <c r="C488" s="29">
        <f>SUM(C489:C491)</f>
        <v>0</v>
      </c>
    </row>
    <row r="489" s="23" customFormat="1" customHeight="1" spans="1:3">
      <c r="A489" s="167">
        <v>103043506</v>
      </c>
      <c r="B489" s="227" t="s">
        <v>419</v>
      </c>
      <c r="C489" s="29">
        <v>0</v>
      </c>
    </row>
    <row r="490" s="23" customFormat="1" customHeight="1" spans="1:3">
      <c r="A490" s="167">
        <v>103043507</v>
      </c>
      <c r="B490" s="227" t="s">
        <v>497</v>
      </c>
      <c r="C490" s="29">
        <v>0</v>
      </c>
    </row>
    <row r="491" s="23" customFormat="1" customHeight="1" spans="1:3">
      <c r="A491" s="167">
        <v>103043550</v>
      </c>
      <c r="B491" s="227" t="s">
        <v>498</v>
      </c>
      <c r="C491" s="29">
        <v>0</v>
      </c>
    </row>
    <row r="492" s="23" customFormat="1" customHeight="1" spans="1:3">
      <c r="A492" s="167">
        <v>1030440</v>
      </c>
      <c r="B492" s="230" t="s">
        <v>499</v>
      </c>
      <c r="C492" s="29">
        <f>SUM(C493:C494)</f>
        <v>0</v>
      </c>
    </row>
    <row r="493" s="23" customFormat="1" customHeight="1" spans="1:3">
      <c r="A493" s="167">
        <v>103044001</v>
      </c>
      <c r="B493" s="227" t="s">
        <v>419</v>
      </c>
      <c r="C493" s="29">
        <v>0</v>
      </c>
    </row>
    <row r="494" s="23" customFormat="1" customHeight="1" spans="1:3">
      <c r="A494" s="167">
        <v>103044050</v>
      </c>
      <c r="B494" s="227" t="s">
        <v>500</v>
      </c>
      <c r="C494" s="29">
        <v>0</v>
      </c>
    </row>
    <row r="495" s="23" customFormat="1" customHeight="1" spans="1:3">
      <c r="A495" s="167">
        <v>1030442</v>
      </c>
      <c r="B495" s="230" t="s">
        <v>501</v>
      </c>
      <c r="C495" s="29">
        <f>SUM(C496:C501)</f>
        <v>0</v>
      </c>
    </row>
    <row r="496" s="23" customFormat="1" customHeight="1" spans="1:3">
      <c r="A496" s="167">
        <v>103044203</v>
      </c>
      <c r="B496" s="227" t="s">
        <v>419</v>
      </c>
      <c r="C496" s="29">
        <v>0</v>
      </c>
    </row>
    <row r="497" s="23" customFormat="1" customHeight="1" spans="1:3">
      <c r="A497" s="167">
        <v>103044208</v>
      </c>
      <c r="B497" s="227" t="s">
        <v>502</v>
      </c>
      <c r="C497" s="29">
        <v>0</v>
      </c>
    </row>
    <row r="498" s="23" customFormat="1" customHeight="1" spans="1:3">
      <c r="A498" s="167">
        <v>103044209</v>
      </c>
      <c r="B498" s="227" t="s">
        <v>503</v>
      </c>
      <c r="C498" s="29">
        <v>0</v>
      </c>
    </row>
    <row r="499" s="23" customFormat="1" customHeight="1" spans="1:3">
      <c r="A499" s="167">
        <v>103044220</v>
      </c>
      <c r="B499" s="227" t="s">
        <v>504</v>
      </c>
      <c r="C499" s="29">
        <v>0</v>
      </c>
    </row>
    <row r="500" s="23" customFormat="1" customHeight="1" spans="1:3">
      <c r="A500" s="167">
        <v>103044221</v>
      </c>
      <c r="B500" s="227" t="s">
        <v>505</v>
      </c>
      <c r="C500" s="29">
        <v>0</v>
      </c>
    </row>
    <row r="501" s="23" customFormat="1" customHeight="1" spans="1:3">
      <c r="A501" s="167">
        <v>103044250</v>
      </c>
      <c r="B501" s="227" t="s">
        <v>506</v>
      </c>
      <c r="C501" s="29">
        <v>0</v>
      </c>
    </row>
    <row r="502" s="23" customFormat="1" customHeight="1" spans="1:3">
      <c r="A502" s="167">
        <v>1030443</v>
      </c>
      <c r="B502" s="230" t="s">
        <v>507</v>
      </c>
      <c r="C502" s="29">
        <f>SUM(C503:C506)</f>
        <v>0</v>
      </c>
    </row>
    <row r="503" s="23" customFormat="1" customHeight="1" spans="1:3">
      <c r="A503" s="167">
        <v>103044306</v>
      </c>
      <c r="B503" s="227" t="s">
        <v>419</v>
      </c>
      <c r="C503" s="29">
        <v>0</v>
      </c>
    </row>
    <row r="504" s="23" customFormat="1" customHeight="1" spans="1:3">
      <c r="A504" s="167">
        <v>103044307</v>
      </c>
      <c r="B504" s="227" t="s">
        <v>508</v>
      </c>
      <c r="C504" s="29">
        <v>0</v>
      </c>
    </row>
    <row r="505" s="23" customFormat="1" customHeight="1" spans="1:3">
      <c r="A505" s="167">
        <v>103044308</v>
      </c>
      <c r="B505" s="227" t="s">
        <v>509</v>
      </c>
      <c r="C505" s="29">
        <v>0</v>
      </c>
    </row>
    <row r="506" s="23" customFormat="1" customHeight="1" spans="1:3">
      <c r="A506" s="167">
        <v>103044350</v>
      </c>
      <c r="B506" s="227" t="s">
        <v>510</v>
      </c>
      <c r="C506" s="29">
        <v>0</v>
      </c>
    </row>
    <row r="507" s="23" customFormat="1" customHeight="1" spans="1:3">
      <c r="A507" s="167">
        <v>1030444</v>
      </c>
      <c r="B507" s="230" t="s">
        <v>511</v>
      </c>
      <c r="C507" s="29">
        <f>SUM(C508:C513)</f>
        <v>0</v>
      </c>
    </row>
    <row r="508" s="23" customFormat="1" customHeight="1" spans="1:3">
      <c r="A508" s="167">
        <v>103044414</v>
      </c>
      <c r="B508" s="227" t="s">
        <v>512</v>
      </c>
      <c r="C508" s="29">
        <v>0</v>
      </c>
    </row>
    <row r="509" s="23" customFormat="1" customHeight="1" spans="1:3">
      <c r="A509" s="167">
        <v>103044416</v>
      </c>
      <c r="B509" s="227" t="s">
        <v>513</v>
      </c>
      <c r="C509" s="29">
        <v>0</v>
      </c>
    </row>
    <row r="510" s="23" customFormat="1" customHeight="1" spans="1:3">
      <c r="A510" s="167">
        <v>103044433</v>
      </c>
      <c r="B510" s="227" t="s">
        <v>514</v>
      </c>
      <c r="C510" s="29">
        <v>0</v>
      </c>
    </row>
    <row r="511" s="23" customFormat="1" customHeight="1" spans="1:3">
      <c r="A511" s="167">
        <v>103044434</v>
      </c>
      <c r="B511" s="227" t="s">
        <v>515</v>
      </c>
      <c r="C511" s="29">
        <v>0</v>
      </c>
    </row>
    <row r="512" s="23" customFormat="1" customHeight="1" spans="1:3">
      <c r="A512" s="167">
        <v>103044435</v>
      </c>
      <c r="B512" s="227" t="s">
        <v>516</v>
      </c>
      <c r="C512" s="29">
        <v>0</v>
      </c>
    </row>
    <row r="513" s="23" customFormat="1" customHeight="1" spans="1:3">
      <c r="A513" s="167">
        <v>103044450</v>
      </c>
      <c r="B513" s="227" t="s">
        <v>517</v>
      </c>
      <c r="C513" s="29">
        <v>0</v>
      </c>
    </row>
    <row r="514" s="23" customFormat="1" customHeight="1" spans="1:3">
      <c r="A514" s="167">
        <v>1030445</v>
      </c>
      <c r="B514" s="230" t="s">
        <v>518</v>
      </c>
      <c r="C514" s="29">
        <f>SUM(C515:C516)</f>
        <v>0</v>
      </c>
    </row>
    <row r="515" s="23" customFormat="1" customHeight="1" spans="1:3">
      <c r="A515" s="167">
        <v>103044507</v>
      </c>
      <c r="B515" s="227" t="s">
        <v>519</v>
      </c>
      <c r="C515" s="29">
        <v>0</v>
      </c>
    </row>
    <row r="516" s="23" customFormat="1" customHeight="1" spans="1:3">
      <c r="A516" s="167">
        <v>103044550</v>
      </c>
      <c r="B516" s="227" t="s">
        <v>520</v>
      </c>
      <c r="C516" s="29">
        <v>0</v>
      </c>
    </row>
    <row r="517" s="23" customFormat="1" customHeight="1" spans="1:3">
      <c r="A517" s="167">
        <v>1030446</v>
      </c>
      <c r="B517" s="230" t="s">
        <v>521</v>
      </c>
      <c r="C517" s="29">
        <f>SUM(C518:C520)</f>
        <v>45</v>
      </c>
    </row>
    <row r="518" s="23" customFormat="1" customHeight="1" spans="1:3">
      <c r="A518" s="167">
        <v>103044608</v>
      </c>
      <c r="B518" s="227" t="s">
        <v>419</v>
      </c>
      <c r="C518" s="29">
        <v>0</v>
      </c>
    </row>
    <row r="519" s="23" customFormat="1" customHeight="1" spans="1:3">
      <c r="A519" s="167">
        <v>103044609</v>
      </c>
      <c r="B519" s="227" t="s">
        <v>522</v>
      </c>
      <c r="C519" s="29">
        <v>45</v>
      </c>
    </row>
    <row r="520" s="23" customFormat="1" customHeight="1" spans="1:3">
      <c r="A520" s="167">
        <v>103044650</v>
      </c>
      <c r="B520" s="227" t="s">
        <v>523</v>
      </c>
      <c r="C520" s="29">
        <v>0</v>
      </c>
    </row>
    <row r="521" s="23" customFormat="1" customHeight="1" spans="1:3">
      <c r="A521" s="167">
        <v>1030447</v>
      </c>
      <c r="B521" s="230" t="s">
        <v>524</v>
      </c>
      <c r="C521" s="29">
        <f>SUM(C522:C530)</f>
        <v>10</v>
      </c>
    </row>
    <row r="522" s="23" customFormat="1" customHeight="1" spans="1:3">
      <c r="A522" s="167">
        <v>103044709</v>
      </c>
      <c r="B522" s="227" t="s">
        <v>525</v>
      </c>
      <c r="C522" s="29">
        <v>0</v>
      </c>
    </row>
    <row r="523" s="23" customFormat="1" customHeight="1" spans="1:3">
      <c r="A523" s="167">
        <v>103044712</v>
      </c>
      <c r="B523" s="227" t="s">
        <v>526</v>
      </c>
      <c r="C523" s="29">
        <v>0</v>
      </c>
    </row>
    <row r="524" s="23" customFormat="1" customHeight="1" spans="1:3">
      <c r="A524" s="167">
        <v>103044713</v>
      </c>
      <c r="B524" s="227" t="s">
        <v>419</v>
      </c>
      <c r="C524" s="29">
        <v>0</v>
      </c>
    </row>
    <row r="525" s="23" customFormat="1" customHeight="1" spans="1:3">
      <c r="A525" s="167">
        <v>103044715</v>
      </c>
      <c r="B525" s="227" t="s">
        <v>527</v>
      </c>
      <c r="C525" s="29">
        <v>0</v>
      </c>
    </row>
    <row r="526" s="23" customFormat="1" customHeight="1" spans="1:3">
      <c r="A526" s="167">
        <v>103044730</v>
      </c>
      <c r="B526" s="227" t="s">
        <v>528</v>
      </c>
      <c r="C526" s="29">
        <v>0</v>
      </c>
    </row>
    <row r="527" s="23" customFormat="1" customHeight="1" spans="1:3">
      <c r="A527" s="167">
        <v>103044731</v>
      </c>
      <c r="B527" s="227" t="s">
        <v>529</v>
      </c>
      <c r="C527" s="29">
        <v>0</v>
      </c>
    </row>
    <row r="528" s="23" customFormat="1" customHeight="1" spans="1:3">
      <c r="A528" s="167">
        <v>103044732</v>
      </c>
      <c r="B528" s="227" t="s">
        <v>530</v>
      </c>
      <c r="C528" s="29">
        <v>10</v>
      </c>
    </row>
    <row r="529" s="23" customFormat="1" customHeight="1" spans="1:3">
      <c r="A529" s="167">
        <v>103044733</v>
      </c>
      <c r="B529" s="227" t="s">
        <v>531</v>
      </c>
      <c r="C529" s="29">
        <v>0</v>
      </c>
    </row>
    <row r="530" s="23" customFormat="1" ht="17.25" customHeight="1" spans="1:3">
      <c r="A530" s="167">
        <v>103044750</v>
      </c>
      <c r="B530" s="227" t="s">
        <v>532</v>
      </c>
      <c r="C530" s="29">
        <v>0</v>
      </c>
    </row>
    <row r="531" s="23" customFormat="1" customHeight="1" spans="1:3">
      <c r="A531" s="167">
        <v>1030448</v>
      </c>
      <c r="B531" s="230" t="s">
        <v>533</v>
      </c>
      <c r="C531" s="29">
        <f>SUM(C532:C534)</f>
        <v>0</v>
      </c>
    </row>
    <row r="532" s="23" customFormat="1" customHeight="1" spans="1:3">
      <c r="A532" s="167">
        <v>103044801</v>
      </c>
      <c r="B532" s="227" t="s">
        <v>534</v>
      </c>
      <c r="C532" s="29">
        <v>0</v>
      </c>
    </row>
    <row r="533" s="23" customFormat="1" customHeight="1" spans="1:3">
      <c r="A533" s="167">
        <v>103044802</v>
      </c>
      <c r="B533" s="227" t="s">
        <v>535</v>
      </c>
      <c r="C533" s="29">
        <v>0</v>
      </c>
    </row>
    <row r="534" s="23" customFormat="1" customHeight="1" spans="1:3">
      <c r="A534" s="167">
        <v>103044850</v>
      </c>
      <c r="B534" s="227" t="s">
        <v>536</v>
      </c>
      <c r="C534" s="29">
        <v>0</v>
      </c>
    </row>
    <row r="535" s="23" customFormat="1" customHeight="1" spans="1:3">
      <c r="A535" s="167">
        <v>1030449</v>
      </c>
      <c r="B535" s="230" t="s">
        <v>537</v>
      </c>
      <c r="C535" s="29">
        <f>SUM(C536:C538)</f>
        <v>0</v>
      </c>
    </row>
    <row r="536" s="23" customFormat="1" customHeight="1" spans="1:3">
      <c r="A536" s="167">
        <v>103044907</v>
      </c>
      <c r="B536" s="227" t="s">
        <v>459</v>
      </c>
      <c r="C536" s="29">
        <v>0</v>
      </c>
    </row>
    <row r="537" s="23" customFormat="1" customHeight="1" spans="1:3">
      <c r="A537" s="167">
        <v>103044908</v>
      </c>
      <c r="B537" s="227" t="s">
        <v>538</v>
      </c>
      <c r="C537" s="29">
        <v>0</v>
      </c>
    </row>
    <row r="538" s="23" customFormat="1" customHeight="1" spans="1:3">
      <c r="A538" s="167">
        <v>103044950</v>
      </c>
      <c r="B538" s="227" t="s">
        <v>539</v>
      </c>
      <c r="C538" s="29">
        <v>0</v>
      </c>
    </row>
    <row r="539" s="23" customFormat="1" customHeight="1" spans="1:3">
      <c r="A539" s="167">
        <v>1030450</v>
      </c>
      <c r="B539" s="230" t="s">
        <v>540</v>
      </c>
      <c r="C539" s="29">
        <f>SUM(C540:C542)</f>
        <v>0</v>
      </c>
    </row>
    <row r="540" s="23" customFormat="1" customHeight="1" spans="1:3">
      <c r="A540" s="167">
        <v>103045002</v>
      </c>
      <c r="B540" s="227" t="s">
        <v>541</v>
      </c>
      <c r="C540" s="29">
        <v>0</v>
      </c>
    </row>
    <row r="541" s="23" customFormat="1" customHeight="1" spans="1:3">
      <c r="A541" s="167">
        <v>103045004</v>
      </c>
      <c r="B541" s="227" t="s">
        <v>542</v>
      </c>
      <c r="C541" s="29">
        <v>0</v>
      </c>
    </row>
    <row r="542" s="23" customFormat="1" customHeight="1" spans="1:3">
      <c r="A542" s="167">
        <v>103045050</v>
      </c>
      <c r="B542" s="227" t="s">
        <v>543</v>
      </c>
      <c r="C542" s="29">
        <v>0</v>
      </c>
    </row>
    <row r="543" s="23" customFormat="1" customHeight="1" spans="1:3">
      <c r="A543" s="167">
        <v>1030451</v>
      </c>
      <c r="B543" s="230" t="s">
        <v>544</v>
      </c>
      <c r="C543" s="29">
        <f>SUM(C544:C547)</f>
        <v>0</v>
      </c>
    </row>
    <row r="544" s="23" customFormat="1" customHeight="1" spans="1:3">
      <c r="A544" s="167">
        <v>103045101</v>
      </c>
      <c r="B544" s="227" t="s">
        <v>545</v>
      </c>
      <c r="C544" s="29">
        <v>0</v>
      </c>
    </row>
    <row r="545" s="23" customFormat="1" customHeight="1" spans="1:3">
      <c r="A545" s="167">
        <v>103045102</v>
      </c>
      <c r="B545" s="227" t="s">
        <v>546</v>
      </c>
      <c r="C545" s="29">
        <v>0</v>
      </c>
    </row>
    <row r="546" s="23" customFormat="1" customHeight="1" spans="1:3">
      <c r="A546" s="167">
        <v>103045103</v>
      </c>
      <c r="B546" s="227" t="s">
        <v>547</v>
      </c>
      <c r="C546" s="29">
        <v>0</v>
      </c>
    </row>
    <row r="547" s="23" customFormat="1" customHeight="1" spans="1:3">
      <c r="A547" s="167">
        <v>103045150</v>
      </c>
      <c r="B547" s="227" t="s">
        <v>548</v>
      </c>
      <c r="C547" s="29">
        <v>0</v>
      </c>
    </row>
    <row r="548" s="23" customFormat="1" customHeight="1" spans="1:3">
      <c r="A548" s="167">
        <v>1030452</v>
      </c>
      <c r="B548" s="230" t="s">
        <v>549</v>
      </c>
      <c r="C548" s="29">
        <f>SUM(C549:C552)</f>
        <v>0</v>
      </c>
    </row>
    <row r="549" s="23" customFormat="1" customHeight="1" spans="1:3">
      <c r="A549" s="167">
        <v>103045201</v>
      </c>
      <c r="B549" s="227" t="s">
        <v>550</v>
      </c>
      <c r="C549" s="29">
        <v>0</v>
      </c>
    </row>
    <row r="550" s="23" customFormat="1" customHeight="1" spans="1:3">
      <c r="A550" s="167">
        <v>103045202</v>
      </c>
      <c r="B550" s="227" t="s">
        <v>551</v>
      </c>
      <c r="C550" s="29">
        <v>0</v>
      </c>
    </row>
    <row r="551" s="23" customFormat="1" customHeight="1" spans="1:3">
      <c r="A551" s="167">
        <v>103045203</v>
      </c>
      <c r="B551" s="227" t="s">
        <v>419</v>
      </c>
      <c r="C551" s="29">
        <v>0</v>
      </c>
    </row>
    <row r="552" s="23" customFormat="1" customHeight="1" spans="1:3">
      <c r="A552" s="167">
        <v>103045250</v>
      </c>
      <c r="B552" s="227" t="s">
        <v>552</v>
      </c>
      <c r="C552" s="29">
        <v>0</v>
      </c>
    </row>
    <row r="553" s="23" customFormat="1" customHeight="1" spans="1:3">
      <c r="A553" s="167">
        <v>1030455</v>
      </c>
      <c r="B553" s="230" t="s">
        <v>553</v>
      </c>
      <c r="C553" s="29">
        <f>SUM(C554:C555)</f>
        <v>0</v>
      </c>
    </row>
    <row r="554" s="23" customFormat="1" customHeight="1" spans="1:3">
      <c r="A554" s="167">
        <v>103045501</v>
      </c>
      <c r="B554" s="227" t="s">
        <v>554</v>
      </c>
      <c r="C554" s="29">
        <v>0</v>
      </c>
    </row>
    <row r="555" s="23" customFormat="1" customHeight="1" spans="1:3">
      <c r="A555" s="167">
        <v>103045550</v>
      </c>
      <c r="B555" s="227" t="s">
        <v>555</v>
      </c>
      <c r="C555" s="29">
        <v>0</v>
      </c>
    </row>
    <row r="556" s="23" customFormat="1" customHeight="1" spans="1:3">
      <c r="A556" s="167">
        <v>1030456</v>
      </c>
      <c r="B556" s="230" t="s">
        <v>556</v>
      </c>
      <c r="C556" s="29">
        <f t="shared" ref="C556:C560" si="1">C557</f>
        <v>0</v>
      </c>
    </row>
    <row r="557" s="23" customFormat="1" customHeight="1" spans="1:3">
      <c r="A557" s="167">
        <v>103045650</v>
      </c>
      <c r="B557" s="227" t="s">
        <v>557</v>
      </c>
      <c r="C557" s="29">
        <v>0</v>
      </c>
    </row>
    <row r="558" s="23" customFormat="1" customHeight="1" spans="1:3">
      <c r="A558" s="167">
        <v>1030457</v>
      </c>
      <c r="B558" s="230" t="s">
        <v>558</v>
      </c>
      <c r="C558" s="29">
        <f t="shared" si="1"/>
        <v>0</v>
      </c>
    </row>
    <row r="559" s="23" customFormat="1" customHeight="1" spans="1:3">
      <c r="A559" s="167">
        <v>103045750</v>
      </c>
      <c r="B559" s="227" t="s">
        <v>559</v>
      </c>
      <c r="C559" s="29">
        <v>0</v>
      </c>
    </row>
    <row r="560" s="23" customFormat="1" customHeight="1" spans="1:3">
      <c r="A560" s="167">
        <v>1030458</v>
      </c>
      <c r="B560" s="230" t="s">
        <v>560</v>
      </c>
      <c r="C560" s="29">
        <f t="shared" si="1"/>
        <v>0</v>
      </c>
    </row>
    <row r="561" s="23" customFormat="1" customHeight="1" spans="1:3">
      <c r="A561" s="167">
        <v>103045850</v>
      </c>
      <c r="B561" s="227" t="s">
        <v>561</v>
      </c>
      <c r="C561" s="29">
        <v>0</v>
      </c>
    </row>
    <row r="562" s="23" customFormat="1" customHeight="1" spans="1:3">
      <c r="A562" s="167">
        <v>1030459</v>
      </c>
      <c r="B562" s="230" t="s">
        <v>562</v>
      </c>
      <c r="C562" s="29">
        <f>SUM(C563:C564)</f>
        <v>0</v>
      </c>
    </row>
    <row r="563" s="23" customFormat="1" customHeight="1" spans="1:3">
      <c r="A563" s="167">
        <v>103045901</v>
      </c>
      <c r="B563" s="227" t="s">
        <v>563</v>
      </c>
      <c r="C563" s="29">
        <v>0</v>
      </c>
    </row>
    <row r="564" s="23" customFormat="1" customHeight="1" spans="1:3">
      <c r="A564" s="167">
        <v>103045950</v>
      </c>
      <c r="B564" s="227" t="s">
        <v>564</v>
      </c>
      <c r="C564" s="29">
        <v>0</v>
      </c>
    </row>
    <row r="565" s="23" customFormat="1" customHeight="1" spans="1:3">
      <c r="A565" s="167">
        <v>1030461</v>
      </c>
      <c r="B565" s="230" t="s">
        <v>565</v>
      </c>
      <c r="C565" s="29">
        <f>SUM(C566:C567)</f>
        <v>0</v>
      </c>
    </row>
    <row r="566" s="23" customFormat="1" customHeight="1" spans="1:3">
      <c r="A566" s="167">
        <v>103046101</v>
      </c>
      <c r="B566" s="227" t="s">
        <v>419</v>
      </c>
      <c r="C566" s="29">
        <v>0</v>
      </c>
    </row>
    <row r="567" s="23" customFormat="1" customHeight="1" spans="1:3">
      <c r="A567" s="167">
        <v>103046150</v>
      </c>
      <c r="B567" s="227" t="s">
        <v>566</v>
      </c>
      <c r="C567" s="29">
        <v>0</v>
      </c>
    </row>
    <row r="568" s="23" customFormat="1" customHeight="1" spans="1:3">
      <c r="A568" s="167">
        <v>1030499</v>
      </c>
      <c r="B568" s="230" t="s">
        <v>567</v>
      </c>
      <c r="C568" s="29">
        <f>C569</f>
        <v>0</v>
      </c>
    </row>
    <row r="569" s="23" customFormat="1" customHeight="1" spans="1:3">
      <c r="A569" s="167">
        <v>103049950</v>
      </c>
      <c r="B569" s="227" t="s">
        <v>568</v>
      </c>
      <c r="C569" s="29">
        <v>0</v>
      </c>
    </row>
    <row r="570" s="23" customFormat="1" customHeight="1" spans="1:3">
      <c r="A570" s="167">
        <v>10305</v>
      </c>
      <c r="B570" s="230" t="s">
        <v>569</v>
      </c>
      <c r="C570" s="29">
        <f>SUM(C571,C596,C601:C602)</f>
        <v>3448</v>
      </c>
    </row>
    <row r="571" s="23" customFormat="1" customHeight="1" spans="1:3">
      <c r="A571" s="167">
        <v>1030501</v>
      </c>
      <c r="B571" s="230" t="s">
        <v>570</v>
      </c>
      <c r="C571" s="29">
        <f>SUM(C572:C595)</f>
        <v>3448</v>
      </c>
    </row>
    <row r="572" s="23" customFormat="1" customHeight="1" spans="1:3">
      <c r="A572" s="167">
        <v>103050101</v>
      </c>
      <c r="B572" s="227" t="s">
        <v>571</v>
      </c>
      <c r="C572" s="29">
        <v>910</v>
      </c>
    </row>
    <row r="573" s="23" customFormat="1" customHeight="1" spans="1:3">
      <c r="A573" s="167">
        <v>103050102</v>
      </c>
      <c r="B573" s="227" t="s">
        <v>572</v>
      </c>
      <c r="C573" s="29">
        <v>0</v>
      </c>
    </row>
    <row r="574" s="23" customFormat="1" customHeight="1" spans="1:3">
      <c r="A574" s="167">
        <v>103050103</v>
      </c>
      <c r="B574" s="227" t="s">
        <v>573</v>
      </c>
      <c r="C574" s="29">
        <v>0</v>
      </c>
    </row>
    <row r="575" s="23" customFormat="1" customHeight="1" spans="1:3">
      <c r="A575" s="167">
        <v>103050105</v>
      </c>
      <c r="B575" s="227" t="s">
        <v>574</v>
      </c>
      <c r="C575" s="29">
        <v>0</v>
      </c>
    </row>
    <row r="576" s="23" customFormat="1" customHeight="1" spans="1:3">
      <c r="A576" s="167">
        <v>103050107</v>
      </c>
      <c r="B576" s="227" t="s">
        <v>575</v>
      </c>
      <c r="C576" s="29">
        <v>0</v>
      </c>
    </row>
    <row r="577" s="23" customFormat="1" customHeight="1" spans="1:3">
      <c r="A577" s="167">
        <v>103050108</v>
      </c>
      <c r="B577" s="227" t="s">
        <v>576</v>
      </c>
      <c r="C577" s="29">
        <v>0</v>
      </c>
    </row>
    <row r="578" s="23" customFormat="1" customHeight="1" spans="1:3">
      <c r="A578" s="167">
        <v>103050109</v>
      </c>
      <c r="B578" s="227" t="s">
        <v>577</v>
      </c>
      <c r="C578" s="29">
        <v>39</v>
      </c>
    </row>
    <row r="579" s="23" customFormat="1" customHeight="1" spans="1:3">
      <c r="A579" s="167">
        <v>103050110</v>
      </c>
      <c r="B579" s="227" t="s">
        <v>578</v>
      </c>
      <c r="C579" s="29">
        <v>137</v>
      </c>
    </row>
    <row r="580" s="23" customFormat="1" customHeight="1" spans="1:3">
      <c r="A580" s="167">
        <v>103050111</v>
      </c>
      <c r="B580" s="227" t="s">
        <v>579</v>
      </c>
      <c r="C580" s="29">
        <v>0</v>
      </c>
    </row>
    <row r="581" s="23" customFormat="1" customHeight="1" spans="1:3">
      <c r="A581" s="167">
        <v>103050112</v>
      </c>
      <c r="B581" s="227" t="s">
        <v>580</v>
      </c>
      <c r="C581" s="29">
        <v>0</v>
      </c>
    </row>
    <row r="582" s="23" customFormat="1" customHeight="1" spans="1:3">
      <c r="A582" s="167">
        <v>103050113</v>
      </c>
      <c r="B582" s="227" t="s">
        <v>581</v>
      </c>
      <c r="C582" s="29">
        <v>0</v>
      </c>
    </row>
    <row r="583" s="23" customFormat="1" customHeight="1" spans="1:3">
      <c r="A583" s="167">
        <v>103050114</v>
      </c>
      <c r="B583" s="227" t="s">
        <v>582</v>
      </c>
      <c r="C583" s="29">
        <v>919</v>
      </c>
    </row>
    <row r="584" s="23" customFormat="1" customHeight="1" spans="1:3">
      <c r="A584" s="167">
        <v>103050115</v>
      </c>
      <c r="B584" s="227" t="s">
        <v>583</v>
      </c>
      <c r="C584" s="29">
        <v>0</v>
      </c>
    </row>
    <row r="585" s="23" customFormat="1" customHeight="1" spans="1:3">
      <c r="A585" s="167">
        <v>103050116</v>
      </c>
      <c r="B585" s="227" t="s">
        <v>584</v>
      </c>
      <c r="C585" s="29">
        <v>0</v>
      </c>
    </row>
    <row r="586" s="23" customFormat="1" customHeight="1" spans="1:3">
      <c r="A586" s="167">
        <v>103050117</v>
      </c>
      <c r="B586" s="227" t="s">
        <v>585</v>
      </c>
      <c r="C586" s="29">
        <v>0</v>
      </c>
    </row>
    <row r="587" s="23" customFormat="1" customHeight="1" spans="1:3">
      <c r="A587" s="167">
        <v>103050119</v>
      </c>
      <c r="B587" s="227" t="s">
        <v>586</v>
      </c>
      <c r="C587" s="29">
        <v>0</v>
      </c>
    </row>
    <row r="588" s="23" customFormat="1" customHeight="1" spans="1:3">
      <c r="A588" s="167">
        <v>103050120</v>
      </c>
      <c r="B588" s="227" t="s">
        <v>587</v>
      </c>
      <c r="C588" s="29">
        <v>0</v>
      </c>
    </row>
    <row r="589" s="23" customFormat="1" customHeight="1" spans="1:3">
      <c r="A589" s="167">
        <v>103050121</v>
      </c>
      <c r="B589" s="227" t="s">
        <v>588</v>
      </c>
      <c r="C589" s="29">
        <v>0</v>
      </c>
    </row>
    <row r="590" s="23" customFormat="1" customHeight="1" spans="1:3">
      <c r="A590" s="167">
        <v>103050122</v>
      </c>
      <c r="B590" s="227" t="s">
        <v>589</v>
      </c>
      <c r="C590" s="29">
        <v>0</v>
      </c>
    </row>
    <row r="591" s="23" customFormat="1" customHeight="1" spans="1:3">
      <c r="A591" s="167">
        <v>103050123</v>
      </c>
      <c r="B591" s="227" t="s">
        <v>590</v>
      </c>
      <c r="C591" s="29">
        <v>243</v>
      </c>
    </row>
    <row r="592" s="23" customFormat="1" customHeight="1" spans="1:3">
      <c r="A592" s="167">
        <v>103050124</v>
      </c>
      <c r="B592" s="227" t="s">
        <v>591</v>
      </c>
      <c r="C592" s="29">
        <v>0</v>
      </c>
    </row>
    <row r="593" s="23" customFormat="1" customHeight="1" spans="1:3">
      <c r="A593" s="167">
        <v>103050125</v>
      </c>
      <c r="B593" s="227" t="s">
        <v>592</v>
      </c>
      <c r="C593" s="29">
        <v>0</v>
      </c>
    </row>
    <row r="594" s="23" customFormat="1" customHeight="1" spans="1:3">
      <c r="A594" s="167">
        <v>103050126</v>
      </c>
      <c r="B594" s="227" t="s">
        <v>593</v>
      </c>
      <c r="C594" s="29">
        <v>0</v>
      </c>
    </row>
    <row r="595" s="23" customFormat="1" customHeight="1" spans="1:3">
      <c r="A595" s="167">
        <v>103050199</v>
      </c>
      <c r="B595" s="227" t="s">
        <v>594</v>
      </c>
      <c r="C595" s="29">
        <v>1200</v>
      </c>
    </row>
    <row r="596" s="23" customFormat="1" customHeight="1" spans="1:3">
      <c r="A596" s="167">
        <v>1030502</v>
      </c>
      <c r="B596" s="230" t="s">
        <v>595</v>
      </c>
      <c r="C596" s="29">
        <f>SUM(C597:C600)</f>
        <v>0</v>
      </c>
    </row>
    <row r="597" s="23" customFormat="1" customHeight="1" spans="1:3">
      <c r="A597" s="167">
        <v>103050201</v>
      </c>
      <c r="B597" s="227" t="s">
        <v>596</v>
      </c>
      <c r="C597" s="29">
        <v>0</v>
      </c>
    </row>
    <row r="598" s="23" customFormat="1" customHeight="1" spans="1:3">
      <c r="A598" s="167">
        <v>103050202</v>
      </c>
      <c r="B598" s="227" t="s">
        <v>597</v>
      </c>
      <c r="C598" s="29">
        <v>0</v>
      </c>
    </row>
    <row r="599" s="23" customFormat="1" customHeight="1" spans="1:3">
      <c r="A599" s="167">
        <v>103050203</v>
      </c>
      <c r="B599" s="227" t="s">
        <v>598</v>
      </c>
      <c r="C599" s="29">
        <v>0</v>
      </c>
    </row>
    <row r="600" s="23" customFormat="1" customHeight="1" spans="1:3">
      <c r="A600" s="167">
        <v>103050299</v>
      </c>
      <c r="B600" s="227" t="s">
        <v>599</v>
      </c>
      <c r="C600" s="29">
        <v>0</v>
      </c>
    </row>
    <row r="601" s="23" customFormat="1" customHeight="1" spans="1:3">
      <c r="A601" s="167">
        <v>1030503</v>
      </c>
      <c r="B601" s="230" t="s">
        <v>600</v>
      </c>
      <c r="C601" s="29">
        <v>0</v>
      </c>
    </row>
    <row r="602" s="23" customFormat="1" customHeight="1" spans="1:3">
      <c r="A602" s="167">
        <v>1030509</v>
      </c>
      <c r="B602" s="230" t="s">
        <v>601</v>
      </c>
      <c r="C602" s="29">
        <v>0</v>
      </c>
    </row>
    <row r="603" s="23" customFormat="1" customHeight="1" spans="1:3">
      <c r="A603" s="167">
        <v>10306</v>
      </c>
      <c r="B603" s="230" t="s">
        <v>602</v>
      </c>
      <c r="C603" s="29">
        <f>SUM(C604,C608,C611,C613,C615,C616,C620,C621)</f>
        <v>0</v>
      </c>
    </row>
    <row r="604" s="23" customFormat="1" customHeight="1" spans="1:3">
      <c r="A604" s="167">
        <v>1030601</v>
      </c>
      <c r="B604" s="230" t="s">
        <v>603</v>
      </c>
      <c r="C604" s="29">
        <f>SUM(C605:C607)</f>
        <v>0</v>
      </c>
    </row>
    <row r="605" s="23" customFormat="1" customHeight="1" spans="1:3">
      <c r="A605" s="167">
        <v>103060101</v>
      </c>
      <c r="B605" s="227" t="s">
        <v>604</v>
      </c>
      <c r="C605" s="29">
        <v>0</v>
      </c>
    </row>
    <row r="606" s="23" customFormat="1" customHeight="1" spans="1:3">
      <c r="A606" s="167">
        <v>103060102</v>
      </c>
      <c r="B606" s="227" t="s">
        <v>605</v>
      </c>
      <c r="C606" s="29">
        <v>0</v>
      </c>
    </row>
    <row r="607" s="23" customFormat="1" customHeight="1" spans="1:3">
      <c r="A607" s="167">
        <v>103060199</v>
      </c>
      <c r="B607" s="227" t="s">
        <v>606</v>
      </c>
      <c r="C607" s="29">
        <v>0</v>
      </c>
    </row>
    <row r="608" s="23" customFormat="1" customHeight="1" spans="1:3">
      <c r="A608" s="167">
        <v>1030602</v>
      </c>
      <c r="B608" s="230" t="s">
        <v>607</v>
      </c>
      <c r="C608" s="29">
        <f>SUM(C609:C610)</f>
        <v>0</v>
      </c>
    </row>
    <row r="609" s="23" customFormat="1" customHeight="1" spans="1:3">
      <c r="A609" s="167">
        <v>103060201</v>
      </c>
      <c r="B609" s="227" t="s">
        <v>608</v>
      </c>
      <c r="C609" s="29">
        <v>0</v>
      </c>
    </row>
    <row r="610" s="23" customFormat="1" customHeight="1" spans="1:3">
      <c r="A610" s="167">
        <v>103060299</v>
      </c>
      <c r="B610" s="227" t="s">
        <v>609</v>
      </c>
      <c r="C610" s="29">
        <v>0</v>
      </c>
    </row>
    <row r="611" s="23" customFormat="1" customHeight="1" spans="1:3">
      <c r="A611" s="167">
        <v>1030603</v>
      </c>
      <c r="B611" s="230" t="s">
        <v>610</v>
      </c>
      <c r="C611" s="29">
        <f>C612</f>
        <v>0</v>
      </c>
    </row>
    <row r="612" s="23" customFormat="1" customHeight="1" spans="1:3">
      <c r="A612" s="167">
        <v>103060399</v>
      </c>
      <c r="B612" s="227" t="s">
        <v>611</v>
      </c>
      <c r="C612" s="29">
        <v>0</v>
      </c>
    </row>
    <row r="613" s="23" customFormat="1" customHeight="1" spans="1:3">
      <c r="A613" s="167">
        <v>1030604</v>
      </c>
      <c r="B613" s="230" t="s">
        <v>612</v>
      </c>
      <c r="C613" s="29">
        <f>C614</f>
        <v>0</v>
      </c>
    </row>
    <row r="614" s="23" customFormat="1" customHeight="1" spans="1:3">
      <c r="A614" s="167">
        <v>103060499</v>
      </c>
      <c r="B614" s="227" t="s">
        <v>613</v>
      </c>
      <c r="C614" s="29">
        <v>0</v>
      </c>
    </row>
    <row r="615" s="23" customFormat="1" customHeight="1" spans="1:3">
      <c r="A615" s="167">
        <v>1030605</v>
      </c>
      <c r="B615" s="230" t="s">
        <v>614</v>
      </c>
      <c r="C615" s="29">
        <v>0</v>
      </c>
    </row>
    <row r="616" s="23" customFormat="1" customHeight="1" spans="1:3">
      <c r="A616" s="167">
        <v>1030606</v>
      </c>
      <c r="B616" s="230" t="s">
        <v>615</v>
      </c>
      <c r="C616" s="29">
        <f>SUM(C617:C619)</f>
        <v>0</v>
      </c>
    </row>
    <row r="617" s="23" customFormat="1" customHeight="1" spans="1:3">
      <c r="A617" s="167">
        <v>103060601</v>
      </c>
      <c r="B617" s="227" t="s">
        <v>616</v>
      </c>
      <c r="C617" s="29">
        <v>0</v>
      </c>
    </row>
    <row r="618" s="23" customFormat="1" customHeight="1" spans="1:3">
      <c r="A618" s="167">
        <v>103060602</v>
      </c>
      <c r="B618" s="227" t="s">
        <v>617</v>
      </c>
      <c r="C618" s="29">
        <v>0</v>
      </c>
    </row>
    <row r="619" s="23" customFormat="1" customHeight="1" spans="1:3">
      <c r="A619" s="167">
        <v>103060699</v>
      </c>
      <c r="B619" s="227" t="s">
        <v>618</v>
      </c>
      <c r="C619" s="29">
        <v>0</v>
      </c>
    </row>
    <row r="620" s="23" customFormat="1" customHeight="1" spans="1:3">
      <c r="A620" s="167">
        <v>1030607</v>
      </c>
      <c r="B620" s="230" t="s">
        <v>619</v>
      </c>
      <c r="C620" s="29">
        <v>0</v>
      </c>
    </row>
    <row r="621" s="23" customFormat="1" customHeight="1" spans="1:3">
      <c r="A621" s="167">
        <v>1030699</v>
      </c>
      <c r="B621" s="230" t="s">
        <v>620</v>
      </c>
      <c r="C621" s="29">
        <v>0</v>
      </c>
    </row>
    <row r="622" s="23" customFormat="1" customHeight="1" spans="1:3">
      <c r="A622" s="167">
        <v>10307</v>
      </c>
      <c r="B622" s="230" t="s">
        <v>621</v>
      </c>
      <c r="C622" s="29">
        <f>SUM(C623,C626,C633:C635,C640,C646:C647,C650,C651,C654:C657,C662:C666,C669:C670,C674)</f>
        <v>2810</v>
      </c>
    </row>
    <row r="623" s="23" customFormat="1" customHeight="1" spans="1:3">
      <c r="A623" s="167">
        <v>1030701</v>
      </c>
      <c r="B623" s="230" t="s">
        <v>622</v>
      </c>
      <c r="C623" s="29">
        <f>SUM(C624:C625)</f>
        <v>0</v>
      </c>
    </row>
    <row r="624" s="23" customFormat="1" customHeight="1" spans="1:3">
      <c r="A624" s="167">
        <v>103070101</v>
      </c>
      <c r="B624" s="227" t="s">
        <v>623</v>
      </c>
      <c r="C624" s="29">
        <v>0</v>
      </c>
    </row>
    <row r="625" s="23" customFormat="1" customHeight="1" spans="1:3">
      <c r="A625" s="167">
        <v>103070102</v>
      </c>
      <c r="B625" s="227" t="s">
        <v>624</v>
      </c>
      <c r="C625" s="29">
        <v>0</v>
      </c>
    </row>
    <row r="626" s="23" customFormat="1" customHeight="1" spans="1:3">
      <c r="A626" s="167">
        <v>1030702</v>
      </c>
      <c r="B626" s="230" t="s">
        <v>625</v>
      </c>
      <c r="C626" s="29">
        <f>SUM(C627:C632)</f>
        <v>0</v>
      </c>
    </row>
    <row r="627" s="23" customFormat="1" customHeight="1" spans="1:3">
      <c r="A627" s="167">
        <v>103070201</v>
      </c>
      <c r="B627" s="227" t="s">
        <v>626</v>
      </c>
      <c r="C627" s="29">
        <v>0</v>
      </c>
    </row>
    <row r="628" s="23" customFormat="1" customHeight="1" spans="1:3">
      <c r="A628" s="167">
        <v>103070202</v>
      </c>
      <c r="B628" s="227" t="s">
        <v>627</v>
      </c>
      <c r="C628" s="29">
        <v>0</v>
      </c>
    </row>
    <row r="629" s="23" customFormat="1" customHeight="1" spans="1:3">
      <c r="A629" s="167">
        <v>103070203</v>
      </c>
      <c r="B629" s="227" t="s">
        <v>628</v>
      </c>
      <c r="C629" s="29">
        <v>0</v>
      </c>
    </row>
    <row r="630" s="23" customFormat="1" customHeight="1" spans="1:3">
      <c r="A630" s="167">
        <v>103070204</v>
      </c>
      <c r="B630" s="227" t="s">
        <v>629</v>
      </c>
      <c r="C630" s="29">
        <v>0</v>
      </c>
    </row>
    <row r="631" s="23" customFormat="1" customHeight="1" spans="1:3">
      <c r="A631" s="167">
        <v>103070205</v>
      </c>
      <c r="B631" s="227" t="s">
        <v>630</v>
      </c>
      <c r="C631" s="29">
        <v>0</v>
      </c>
    </row>
    <row r="632" s="23" customFormat="1" customHeight="1" spans="1:3">
      <c r="A632" s="167">
        <v>103070206</v>
      </c>
      <c r="B632" s="227" t="s">
        <v>631</v>
      </c>
      <c r="C632" s="29">
        <v>0</v>
      </c>
    </row>
    <row r="633" s="23" customFormat="1" customHeight="1" spans="1:3">
      <c r="A633" s="167">
        <v>1030703</v>
      </c>
      <c r="B633" s="230" t="s">
        <v>632</v>
      </c>
      <c r="C633" s="29">
        <v>0</v>
      </c>
    </row>
    <row r="634" s="23" customFormat="1" customHeight="1" spans="1:3">
      <c r="A634" s="167">
        <v>1030704</v>
      </c>
      <c r="B634" s="230" t="s">
        <v>633</v>
      </c>
      <c r="C634" s="29">
        <v>0</v>
      </c>
    </row>
    <row r="635" s="23" customFormat="1" customHeight="1" spans="1:3">
      <c r="A635" s="167">
        <v>1030705</v>
      </c>
      <c r="B635" s="230" t="s">
        <v>634</v>
      </c>
      <c r="C635" s="29">
        <f>SUM(C636:C639)</f>
        <v>556</v>
      </c>
    </row>
    <row r="636" s="23" customFormat="1" customHeight="1" spans="1:3">
      <c r="A636" s="167">
        <v>103070501</v>
      </c>
      <c r="B636" s="227" t="s">
        <v>635</v>
      </c>
      <c r="C636" s="29">
        <v>29</v>
      </c>
    </row>
    <row r="637" s="23" customFormat="1" customHeight="1" spans="1:3">
      <c r="A637" s="167">
        <v>103070502</v>
      </c>
      <c r="B637" s="227" t="s">
        <v>636</v>
      </c>
      <c r="C637" s="29">
        <v>0</v>
      </c>
    </row>
    <row r="638" s="23" customFormat="1" customHeight="1" spans="1:3">
      <c r="A638" s="167">
        <v>103070503</v>
      </c>
      <c r="B638" s="227" t="s">
        <v>637</v>
      </c>
      <c r="C638" s="29">
        <v>0</v>
      </c>
    </row>
    <row r="639" s="23" customFormat="1" customHeight="1" spans="1:3">
      <c r="A639" s="167">
        <v>103070599</v>
      </c>
      <c r="B639" s="227" t="s">
        <v>638</v>
      </c>
      <c r="C639" s="29">
        <v>527</v>
      </c>
    </row>
    <row r="640" s="23" customFormat="1" customHeight="1" spans="1:3">
      <c r="A640" s="167">
        <v>1030706</v>
      </c>
      <c r="B640" s="230" t="s">
        <v>639</v>
      </c>
      <c r="C640" s="29">
        <f>SUM(C641:C645)</f>
        <v>1783</v>
      </c>
    </row>
    <row r="641" s="23" customFormat="1" customHeight="1" spans="1:3">
      <c r="A641" s="167">
        <v>103070601</v>
      </c>
      <c r="B641" s="227" t="s">
        <v>640</v>
      </c>
      <c r="C641" s="29">
        <v>1157</v>
      </c>
    </row>
    <row r="642" s="23" customFormat="1" customHeight="1" spans="1:3">
      <c r="A642" s="167">
        <v>103070602</v>
      </c>
      <c r="B642" s="227" t="s">
        <v>641</v>
      </c>
      <c r="C642" s="29">
        <v>626</v>
      </c>
    </row>
    <row r="643" s="23" customFormat="1" customHeight="1" spans="1:3">
      <c r="A643" s="167">
        <v>103070603</v>
      </c>
      <c r="B643" s="227" t="s">
        <v>642</v>
      </c>
      <c r="C643" s="29">
        <v>0</v>
      </c>
    </row>
    <row r="644" s="23" customFormat="1" customHeight="1" spans="1:3">
      <c r="A644" s="167">
        <v>103070604</v>
      </c>
      <c r="B644" s="227" t="s">
        <v>643</v>
      </c>
      <c r="C644" s="29">
        <v>0</v>
      </c>
    </row>
    <row r="645" s="23" customFormat="1" customHeight="1" spans="1:3">
      <c r="A645" s="167">
        <v>103070699</v>
      </c>
      <c r="B645" s="227" t="s">
        <v>644</v>
      </c>
      <c r="C645" s="29">
        <v>0</v>
      </c>
    </row>
    <row r="646" s="23" customFormat="1" customHeight="1" spans="1:3">
      <c r="A646" s="167">
        <v>1030707</v>
      </c>
      <c r="B646" s="230" t="s">
        <v>645</v>
      </c>
      <c r="C646" s="29">
        <v>0</v>
      </c>
    </row>
    <row r="647" s="23" customFormat="1" customHeight="1" spans="1:3">
      <c r="A647" s="167">
        <v>1030708</v>
      </c>
      <c r="B647" s="230" t="s">
        <v>646</v>
      </c>
      <c r="C647" s="29">
        <f>SUM(C648:C649)</f>
        <v>0</v>
      </c>
    </row>
    <row r="648" s="23" customFormat="1" customHeight="1" spans="1:3">
      <c r="A648" s="167">
        <v>103070801</v>
      </c>
      <c r="B648" s="227" t="s">
        <v>647</v>
      </c>
      <c r="C648" s="29">
        <v>0</v>
      </c>
    </row>
    <row r="649" s="23" customFormat="1" customHeight="1" spans="1:3">
      <c r="A649" s="167">
        <v>103070802</v>
      </c>
      <c r="B649" s="227" t="s">
        <v>648</v>
      </c>
      <c r="C649" s="29">
        <v>0</v>
      </c>
    </row>
    <row r="650" s="23" customFormat="1" customHeight="1" spans="1:3">
      <c r="A650" s="167">
        <v>1030709</v>
      </c>
      <c r="B650" s="230" t="s">
        <v>649</v>
      </c>
      <c r="C650" s="29">
        <v>0</v>
      </c>
    </row>
    <row r="651" s="23" customFormat="1" customHeight="1" spans="1:3">
      <c r="A651" s="167">
        <v>1030710</v>
      </c>
      <c r="B651" s="230" t="s">
        <v>650</v>
      </c>
      <c r="C651" s="29">
        <f>C652+C653</f>
        <v>0</v>
      </c>
    </row>
    <row r="652" s="23" customFormat="1" customHeight="1" spans="1:3">
      <c r="A652" s="167">
        <v>103071001</v>
      </c>
      <c r="B652" s="227" t="s">
        <v>651</v>
      </c>
      <c r="C652" s="29">
        <v>0</v>
      </c>
    </row>
    <row r="653" s="23" customFormat="1" customHeight="1" spans="1:3">
      <c r="A653" s="167">
        <v>103071002</v>
      </c>
      <c r="B653" s="227" t="s">
        <v>652</v>
      </c>
      <c r="C653" s="29">
        <v>0</v>
      </c>
    </row>
    <row r="654" s="23" customFormat="1" customHeight="1" spans="1:3">
      <c r="A654" s="167">
        <v>1030711</v>
      </c>
      <c r="B654" s="230" t="s">
        <v>653</v>
      </c>
      <c r="C654" s="29">
        <v>0</v>
      </c>
    </row>
    <row r="655" s="23" customFormat="1" customHeight="1" spans="1:3">
      <c r="A655" s="167">
        <v>1030712</v>
      </c>
      <c r="B655" s="230" t="s">
        <v>654</v>
      </c>
      <c r="C655" s="29">
        <v>0</v>
      </c>
    </row>
    <row r="656" s="23" customFormat="1" customHeight="1" spans="1:3">
      <c r="A656" s="167">
        <v>1030713</v>
      </c>
      <c r="B656" s="230" t="s">
        <v>655</v>
      </c>
      <c r="C656" s="29">
        <v>0</v>
      </c>
    </row>
    <row r="657" s="23" customFormat="1" customHeight="1" spans="1:3">
      <c r="A657" s="167">
        <v>1030714</v>
      </c>
      <c r="B657" s="230" t="s">
        <v>656</v>
      </c>
      <c r="C657" s="29">
        <f>SUM(C658:C661)</f>
        <v>311</v>
      </c>
    </row>
    <row r="658" s="23" customFormat="1" customHeight="1" spans="1:3">
      <c r="A658" s="167">
        <v>103071401</v>
      </c>
      <c r="B658" s="227" t="s">
        <v>657</v>
      </c>
      <c r="C658" s="29">
        <v>0</v>
      </c>
    </row>
    <row r="659" s="23" customFormat="1" customHeight="1" spans="1:3">
      <c r="A659" s="167">
        <v>103071402</v>
      </c>
      <c r="B659" s="227" t="s">
        <v>658</v>
      </c>
      <c r="C659" s="29">
        <v>0</v>
      </c>
    </row>
    <row r="660" s="23" customFormat="1" customHeight="1" spans="1:3">
      <c r="A660" s="167">
        <v>103071404</v>
      </c>
      <c r="B660" s="227" t="s">
        <v>659</v>
      </c>
      <c r="C660" s="29">
        <v>311</v>
      </c>
    </row>
    <row r="661" s="23" customFormat="1" customHeight="1" spans="1:3">
      <c r="A661" s="167">
        <v>103071405</v>
      </c>
      <c r="B661" s="227" t="s">
        <v>660</v>
      </c>
      <c r="C661" s="29">
        <v>0</v>
      </c>
    </row>
    <row r="662" s="23" customFormat="1" customHeight="1" spans="1:3">
      <c r="A662" s="167">
        <v>1030715</v>
      </c>
      <c r="B662" s="230" t="s">
        <v>661</v>
      </c>
      <c r="C662" s="29">
        <v>59</v>
      </c>
    </row>
    <row r="663" s="23" customFormat="1" customHeight="1" spans="1:3">
      <c r="A663" s="167">
        <v>1030716</v>
      </c>
      <c r="B663" s="230" t="s">
        <v>662</v>
      </c>
      <c r="C663" s="29">
        <v>0</v>
      </c>
    </row>
    <row r="664" s="23" customFormat="1" customHeight="1" spans="1:3">
      <c r="A664" s="167">
        <v>1030717</v>
      </c>
      <c r="B664" s="230" t="s">
        <v>663</v>
      </c>
      <c r="C664" s="29">
        <v>0</v>
      </c>
    </row>
    <row r="665" s="23" customFormat="1" customHeight="1" spans="1:3">
      <c r="A665" s="167">
        <v>1030718</v>
      </c>
      <c r="B665" s="230" t="s">
        <v>664</v>
      </c>
      <c r="C665" s="29">
        <v>0</v>
      </c>
    </row>
    <row r="666" s="23" customFormat="1" customHeight="1" spans="1:3">
      <c r="A666" s="167">
        <v>1030719</v>
      </c>
      <c r="B666" s="230" t="s">
        <v>665</v>
      </c>
      <c r="C666" s="29">
        <f>C667+C668</f>
        <v>92</v>
      </c>
    </row>
    <row r="667" s="23" customFormat="1" customHeight="1" spans="1:3">
      <c r="A667" s="167">
        <v>103071901</v>
      </c>
      <c r="B667" s="227" t="s">
        <v>666</v>
      </c>
      <c r="C667" s="29">
        <v>0</v>
      </c>
    </row>
    <row r="668" s="23" customFormat="1" customHeight="1" spans="1:3">
      <c r="A668" s="167">
        <v>103071999</v>
      </c>
      <c r="B668" s="227" t="s">
        <v>667</v>
      </c>
      <c r="C668" s="29">
        <v>92</v>
      </c>
    </row>
    <row r="669" s="23" customFormat="1" customHeight="1" spans="1:3">
      <c r="A669" s="167">
        <v>1030720</v>
      </c>
      <c r="B669" s="230" t="s">
        <v>668</v>
      </c>
      <c r="C669" s="29">
        <v>0</v>
      </c>
    </row>
    <row r="670" s="23" customFormat="1" customHeight="1" spans="1:3">
      <c r="A670" s="167">
        <v>1030721</v>
      </c>
      <c r="B670" s="230" t="s">
        <v>669</v>
      </c>
      <c r="C670" s="29">
        <f>SUM(C671:C673)</f>
        <v>0</v>
      </c>
    </row>
    <row r="671" s="23" customFormat="1" customHeight="1" spans="1:3">
      <c r="A671" s="167">
        <v>103072101</v>
      </c>
      <c r="B671" s="227" t="s">
        <v>670</v>
      </c>
      <c r="C671" s="29">
        <v>0</v>
      </c>
    </row>
    <row r="672" s="23" customFormat="1" customHeight="1" spans="1:3">
      <c r="A672" s="167">
        <v>103072102</v>
      </c>
      <c r="B672" s="227" t="s">
        <v>671</v>
      </c>
      <c r="C672" s="29">
        <v>0</v>
      </c>
    </row>
    <row r="673" s="23" customFormat="1" customHeight="1" spans="1:3">
      <c r="A673" s="167">
        <v>103072199</v>
      </c>
      <c r="B673" s="227" t="s">
        <v>672</v>
      </c>
      <c r="C673" s="29">
        <v>0</v>
      </c>
    </row>
    <row r="674" s="23" customFormat="1" customHeight="1" spans="1:3">
      <c r="A674" s="167">
        <v>1030799</v>
      </c>
      <c r="B674" s="230" t="s">
        <v>673</v>
      </c>
      <c r="C674" s="29">
        <v>9</v>
      </c>
    </row>
    <row r="675" s="23" customFormat="1" customHeight="1" spans="1:3">
      <c r="A675" s="167">
        <v>10308</v>
      </c>
      <c r="B675" s="230" t="s">
        <v>674</v>
      </c>
      <c r="C675" s="29">
        <f>C676+C677</f>
        <v>0</v>
      </c>
    </row>
    <row r="676" s="23" customFormat="1" customHeight="1" spans="1:3">
      <c r="A676" s="167">
        <v>1030801</v>
      </c>
      <c r="B676" s="230" t="s">
        <v>675</v>
      </c>
      <c r="C676" s="29">
        <v>0</v>
      </c>
    </row>
    <row r="677" s="23" customFormat="1" customHeight="1" spans="1:3">
      <c r="A677" s="167">
        <v>1030802</v>
      </c>
      <c r="B677" s="230" t="s">
        <v>676</v>
      </c>
      <c r="C677" s="29">
        <v>0</v>
      </c>
    </row>
    <row r="678" s="23" customFormat="1" customHeight="1" spans="1:3">
      <c r="A678" s="167">
        <v>10309</v>
      </c>
      <c r="B678" s="230" t="s">
        <v>677</v>
      </c>
      <c r="C678" s="29">
        <f>SUM(C679:C683)</f>
        <v>203</v>
      </c>
    </row>
    <row r="679" s="23" customFormat="1" customHeight="1" spans="1:3">
      <c r="A679" s="167">
        <v>1030901</v>
      </c>
      <c r="B679" s="230" t="s">
        <v>678</v>
      </c>
      <c r="C679" s="29">
        <v>0</v>
      </c>
    </row>
    <row r="680" s="23" customFormat="1" customHeight="1" spans="1:3">
      <c r="A680" s="167">
        <v>1030902</v>
      </c>
      <c r="B680" s="230" t="s">
        <v>679</v>
      </c>
      <c r="C680" s="29">
        <v>0</v>
      </c>
    </row>
    <row r="681" s="23" customFormat="1" customHeight="1" spans="1:3">
      <c r="A681" s="167">
        <v>1030903</v>
      </c>
      <c r="B681" s="230" t="s">
        <v>680</v>
      </c>
      <c r="C681" s="29">
        <v>203</v>
      </c>
    </row>
    <row r="682" s="23" customFormat="1" customHeight="1" spans="1:3">
      <c r="A682" s="167">
        <v>1030904</v>
      </c>
      <c r="B682" s="230" t="s">
        <v>681</v>
      </c>
      <c r="C682" s="29">
        <v>0</v>
      </c>
    </row>
    <row r="683" s="23" customFormat="1" customHeight="1" spans="1:3">
      <c r="A683" s="167">
        <v>1030999</v>
      </c>
      <c r="B683" s="230" t="s">
        <v>682</v>
      </c>
      <c r="C683" s="29">
        <v>0</v>
      </c>
    </row>
    <row r="684" s="23" customFormat="1" customHeight="1" spans="1:3">
      <c r="A684" s="167">
        <v>10399</v>
      </c>
      <c r="B684" s="230" t="s">
        <v>683</v>
      </c>
      <c r="C684" s="29">
        <f>SUM(C685:C692)</f>
        <v>1</v>
      </c>
    </row>
    <row r="685" s="23" customFormat="1" customHeight="1" spans="1:3">
      <c r="A685" s="167">
        <v>1039904</v>
      </c>
      <c r="B685" s="230" t="s">
        <v>684</v>
      </c>
      <c r="C685" s="29">
        <v>0</v>
      </c>
    </row>
    <row r="686" s="23" customFormat="1" customHeight="1" spans="1:3">
      <c r="A686" s="167">
        <v>1039907</v>
      </c>
      <c r="B686" s="230" t="s">
        <v>685</v>
      </c>
      <c r="C686" s="29">
        <v>0</v>
      </c>
    </row>
    <row r="687" s="23" customFormat="1" customHeight="1" spans="1:3">
      <c r="A687" s="167">
        <v>1039908</v>
      </c>
      <c r="B687" s="230" t="s">
        <v>686</v>
      </c>
      <c r="C687" s="29">
        <v>0</v>
      </c>
    </row>
    <row r="688" s="23" customFormat="1" customHeight="1" spans="1:3">
      <c r="A688" s="167">
        <v>1039912</v>
      </c>
      <c r="B688" s="230" t="s">
        <v>687</v>
      </c>
      <c r="C688" s="29">
        <v>0</v>
      </c>
    </row>
    <row r="689" s="23" customFormat="1" customHeight="1" spans="1:3">
      <c r="A689" s="167">
        <v>1039913</v>
      </c>
      <c r="B689" s="230" t="s">
        <v>688</v>
      </c>
      <c r="C689" s="31">
        <v>0</v>
      </c>
    </row>
    <row r="690" s="23" customFormat="1" customHeight="1" spans="1:3">
      <c r="A690" s="167">
        <v>1039914</v>
      </c>
      <c r="B690" s="230" t="s">
        <v>689</v>
      </c>
      <c r="C690" s="29">
        <v>0</v>
      </c>
    </row>
    <row r="691" s="23" customFormat="1" customHeight="1" spans="1:3">
      <c r="A691" s="167">
        <v>1039915</v>
      </c>
      <c r="B691" s="230" t="s">
        <v>690</v>
      </c>
      <c r="C691" s="34">
        <v>1</v>
      </c>
    </row>
    <row r="692" s="23" customFormat="1" customHeight="1" spans="1:3">
      <c r="A692" s="167">
        <v>1039999</v>
      </c>
      <c r="B692" s="230" t="s">
        <v>691</v>
      </c>
      <c r="C692" s="29">
        <v>0</v>
      </c>
    </row>
  </sheetData>
  <mergeCells count="2">
    <mergeCell ref="A1:C1"/>
    <mergeCell ref="A2:C2"/>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E7" sqref="E7"/>
    </sheetView>
  </sheetViews>
  <sheetFormatPr defaultColWidth="8.88333333333333" defaultRowHeight="15"/>
  <cols>
    <col min="1" max="1" width="23.1333333333333" style="129" customWidth="1"/>
    <col min="2" max="2" width="11.5" style="129" customWidth="1"/>
    <col min="3" max="3" width="9.63333333333333" style="129" customWidth="1"/>
    <col min="4" max="4" width="9.75" style="129" customWidth="1"/>
    <col min="5" max="5" width="11" style="129" customWidth="1"/>
    <col min="6" max="7" width="10.1333333333333" style="129" customWidth="1"/>
    <col min="8" max="8" width="10.6333333333333" style="129" customWidth="1"/>
    <col min="9" max="9" width="12.1333333333333" style="129" customWidth="1"/>
    <col min="10" max="11" width="12.75" style="129" customWidth="1"/>
    <col min="12" max="12" width="13" style="129" customWidth="1"/>
    <col min="13" max="16384" width="8.88333333333333" style="129"/>
  </cols>
  <sheetData>
    <row r="1" s="129" customFormat="1" ht="29.25" customHeight="1" spans="1:12">
      <c r="A1" s="131" t="s">
        <v>2497</v>
      </c>
      <c r="B1" s="132"/>
      <c r="C1" s="132"/>
      <c r="D1" s="132"/>
      <c r="E1" s="132"/>
      <c r="F1" s="132"/>
      <c r="G1" s="132"/>
      <c r="H1" s="132"/>
      <c r="I1" s="132"/>
      <c r="J1" s="132"/>
      <c r="K1" s="132"/>
      <c r="L1" s="132"/>
    </row>
    <row r="2" s="129" customFormat="1" ht="22.5" customHeight="1" spans="12:12">
      <c r="L2" s="150" t="s">
        <v>693</v>
      </c>
    </row>
    <row r="3" s="129" customFormat="1" ht="21.75" customHeight="1" spans="1:12">
      <c r="A3" s="133" t="s">
        <v>2498</v>
      </c>
      <c r="B3" s="134" t="s">
        <v>2499</v>
      </c>
      <c r="C3" s="135" t="s">
        <v>2500</v>
      </c>
      <c r="D3" s="135"/>
      <c r="E3" s="135"/>
      <c r="F3" s="135"/>
      <c r="G3" s="135"/>
      <c r="H3" s="135" t="s">
        <v>2501</v>
      </c>
      <c r="I3" s="135"/>
      <c r="J3" s="135"/>
      <c r="K3" s="135"/>
      <c r="L3" s="134" t="s">
        <v>2502</v>
      </c>
    </row>
    <row r="4" s="129" customFormat="1" ht="27" spans="1:12">
      <c r="A4" s="136"/>
      <c r="B4" s="136"/>
      <c r="C4" s="137" t="s">
        <v>2503</v>
      </c>
      <c r="D4" s="137" t="s">
        <v>2504</v>
      </c>
      <c r="E4" s="135" t="s">
        <v>2505</v>
      </c>
      <c r="F4" s="135" t="s">
        <v>2506</v>
      </c>
      <c r="G4" s="135" t="s">
        <v>2507</v>
      </c>
      <c r="H4" s="135" t="s">
        <v>2508</v>
      </c>
      <c r="I4" s="135" t="s">
        <v>2509</v>
      </c>
      <c r="J4" s="135" t="s">
        <v>2510</v>
      </c>
      <c r="K4" s="135" t="s">
        <v>2507</v>
      </c>
      <c r="L4" s="136"/>
    </row>
    <row r="5" s="129" customFormat="1" ht="24.95" customHeight="1" spans="1:12">
      <c r="A5" s="138" t="s">
        <v>2511</v>
      </c>
      <c r="B5" s="139">
        <f t="shared" ref="B5:L5" si="0">B6+B14+B18</f>
        <v>348513.3651</v>
      </c>
      <c r="C5" s="139">
        <f t="shared" si="0"/>
        <v>0</v>
      </c>
      <c r="D5" s="139">
        <f t="shared" si="0"/>
        <v>0</v>
      </c>
      <c r="E5" s="139">
        <f t="shared" si="0"/>
        <v>12672.1801</v>
      </c>
      <c r="F5" s="139">
        <f t="shared" si="0"/>
        <v>30638.94</v>
      </c>
      <c r="G5" s="139">
        <f t="shared" si="0"/>
        <v>43311.1201</v>
      </c>
      <c r="H5" s="139">
        <f t="shared" si="0"/>
        <v>12672.1801</v>
      </c>
      <c r="I5" s="139">
        <f t="shared" si="0"/>
        <v>35400</v>
      </c>
      <c r="J5" s="139">
        <f t="shared" si="0"/>
        <v>0</v>
      </c>
      <c r="K5" s="139">
        <f t="shared" si="0"/>
        <v>48072.1801</v>
      </c>
      <c r="L5" s="139">
        <f t="shared" si="0"/>
        <v>353274.4251</v>
      </c>
    </row>
    <row r="6" s="129" customFormat="1" ht="24.95" customHeight="1" spans="1:12">
      <c r="A6" s="140" t="s">
        <v>2512</v>
      </c>
      <c r="B6" s="141">
        <f t="shared" ref="B6:L6" si="1">B7+B10+B13</f>
        <v>176429.4351</v>
      </c>
      <c r="C6" s="141">
        <f t="shared" si="1"/>
        <v>0</v>
      </c>
      <c r="D6" s="141">
        <f t="shared" si="1"/>
        <v>0</v>
      </c>
      <c r="E6" s="141">
        <f t="shared" si="1"/>
        <v>12672.1801</v>
      </c>
      <c r="F6" s="141">
        <f t="shared" si="1"/>
        <v>165</v>
      </c>
      <c r="G6" s="141">
        <f t="shared" si="1"/>
        <v>12837.1801</v>
      </c>
      <c r="H6" s="141">
        <f t="shared" si="1"/>
        <v>12672.1801</v>
      </c>
      <c r="I6" s="141">
        <f t="shared" si="1"/>
        <v>35400</v>
      </c>
      <c r="J6" s="141">
        <f t="shared" si="1"/>
        <v>0</v>
      </c>
      <c r="K6" s="141">
        <f t="shared" si="1"/>
        <v>48072.1801</v>
      </c>
      <c r="L6" s="141">
        <f t="shared" si="1"/>
        <v>211664.4351</v>
      </c>
    </row>
    <row r="7" s="129" customFormat="1" ht="24.95" customHeight="1" spans="1:12">
      <c r="A7" s="142" t="s">
        <v>2513</v>
      </c>
      <c r="B7" s="143">
        <f t="shared" ref="B7:F7" si="2">SUM(B8:B9)</f>
        <v>172500.4351</v>
      </c>
      <c r="C7" s="143">
        <f t="shared" si="2"/>
        <v>0</v>
      </c>
      <c r="D7" s="143">
        <f t="shared" si="2"/>
        <v>0</v>
      </c>
      <c r="E7" s="143">
        <f t="shared" si="2"/>
        <v>12672.1801</v>
      </c>
      <c r="F7" s="143">
        <f t="shared" si="2"/>
        <v>0</v>
      </c>
      <c r="G7" s="144">
        <f t="shared" ref="G7:G11" si="3">SUM(C7:F7)</f>
        <v>12672.1801</v>
      </c>
      <c r="H7" s="143">
        <f t="shared" ref="H7:J7" si="4">SUM(H8:H9)</f>
        <v>12672.1801</v>
      </c>
      <c r="I7" s="143">
        <f t="shared" si="4"/>
        <v>35400</v>
      </c>
      <c r="J7" s="143">
        <f t="shared" si="4"/>
        <v>0</v>
      </c>
      <c r="K7" s="144">
        <f t="shared" ref="K7:K9" si="5">SUM(H7:J7)</f>
        <v>48072.1801</v>
      </c>
      <c r="L7" s="144">
        <f t="shared" ref="L7:L11" si="6">B7-G7+K7</f>
        <v>207900.4351</v>
      </c>
    </row>
    <row r="8" s="129" customFormat="1" ht="24.95" customHeight="1" spans="1:12">
      <c r="A8" s="145" t="s">
        <v>2514</v>
      </c>
      <c r="B8" s="143">
        <f>105185.4351-2055+1-296-500</f>
        <v>102335.4351</v>
      </c>
      <c r="C8" s="143"/>
      <c r="D8" s="143"/>
      <c r="E8" s="143">
        <v>11682.1801</v>
      </c>
      <c r="F8" s="143"/>
      <c r="G8" s="144">
        <f t="shared" si="3"/>
        <v>11682.1801</v>
      </c>
      <c r="H8" s="143">
        <v>11682.1801</v>
      </c>
      <c r="I8" s="143">
        <v>12400</v>
      </c>
      <c r="J8" s="143"/>
      <c r="K8" s="144">
        <f t="shared" si="5"/>
        <v>24082.1801</v>
      </c>
      <c r="L8" s="144">
        <f t="shared" si="6"/>
        <v>114735.4351</v>
      </c>
    </row>
    <row r="9" s="129" customFormat="1" ht="24.95" customHeight="1" spans="1:12">
      <c r="A9" s="145" t="s">
        <v>2515</v>
      </c>
      <c r="B9" s="143">
        <v>70165</v>
      </c>
      <c r="C9" s="143"/>
      <c r="D9" s="143"/>
      <c r="E9" s="143">
        <v>990</v>
      </c>
      <c r="F9" s="143"/>
      <c r="G9" s="144">
        <f t="shared" si="3"/>
        <v>990</v>
      </c>
      <c r="H9" s="143">
        <v>990</v>
      </c>
      <c r="I9" s="143">
        <v>23000</v>
      </c>
      <c r="J9" s="143"/>
      <c r="K9" s="144">
        <f t="shared" si="5"/>
        <v>23990</v>
      </c>
      <c r="L9" s="144">
        <f t="shared" si="6"/>
        <v>93165</v>
      </c>
    </row>
    <row r="10" s="129" customFormat="1" ht="24.95" customHeight="1" spans="1:12">
      <c r="A10" s="142" t="s">
        <v>2516</v>
      </c>
      <c r="B10" s="143">
        <f>SUM(B11:B12)</f>
        <v>1087</v>
      </c>
      <c r="C10" s="143"/>
      <c r="D10" s="143"/>
      <c r="E10" s="143"/>
      <c r="F10" s="143">
        <f>SUM(F11:F12)</f>
        <v>165</v>
      </c>
      <c r="G10" s="144">
        <f t="shared" si="3"/>
        <v>165</v>
      </c>
      <c r="H10" s="143"/>
      <c r="I10" s="143"/>
      <c r="J10" s="143"/>
      <c r="K10" s="144"/>
      <c r="L10" s="144">
        <f t="shared" si="6"/>
        <v>922</v>
      </c>
    </row>
    <row r="11" s="129" customFormat="1" ht="24.95" customHeight="1" spans="1:12">
      <c r="A11" s="145" t="s">
        <v>2517</v>
      </c>
      <c r="B11" s="143">
        <v>1087</v>
      </c>
      <c r="C11" s="143"/>
      <c r="D11" s="143"/>
      <c r="E11" s="143"/>
      <c r="F11" s="143">
        <v>165</v>
      </c>
      <c r="G11" s="144">
        <f t="shared" si="3"/>
        <v>165</v>
      </c>
      <c r="H11" s="143"/>
      <c r="I11" s="143"/>
      <c r="J11" s="143"/>
      <c r="K11" s="144"/>
      <c r="L11" s="144">
        <f t="shared" si="6"/>
        <v>922</v>
      </c>
    </row>
    <row r="12" s="129" customFormat="1" ht="24.95" customHeight="1" spans="1:12">
      <c r="A12" s="145" t="s">
        <v>2518</v>
      </c>
      <c r="B12" s="143"/>
      <c r="C12" s="143"/>
      <c r="D12" s="143"/>
      <c r="E12" s="143"/>
      <c r="F12" s="143"/>
      <c r="G12" s="144"/>
      <c r="H12" s="143"/>
      <c r="I12" s="143"/>
      <c r="J12" s="143"/>
      <c r="K12" s="144"/>
      <c r="L12" s="144"/>
    </row>
    <row r="13" s="129" customFormat="1" ht="24.95" customHeight="1" spans="1:12">
      <c r="A13" s="142" t="s">
        <v>2519</v>
      </c>
      <c r="B13" s="143">
        <v>2842</v>
      </c>
      <c r="C13" s="143"/>
      <c r="D13" s="143"/>
      <c r="E13" s="143"/>
      <c r="F13" s="143"/>
      <c r="G13" s="144"/>
      <c r="H13" s="143"/>
      <c r="I13" s="143"/>
      <c r="J13" s="143"/>
      <c r="K13" s="144"/>
      <c r="L13" s="144">
        <v>2842</v>
      </c>
    </row>
    <row r="14" s="129" customFormat="1" ht="24.95" customHeight="1" spans="1:12">
      <c r="A14" s="146" t="s">
        <v>2520</v>
      </c>
      <c r="B14" s="139">
        <f>SUM(B15:B17)</f>
        <v>128754.93</v>
      </c>
      <c r="C14" s="139"/>
      <c r="D14" s="139"/>
      <c r="E14" s="139"/>
      <c r="F14" s="139">
        <f>F15+F16+F17</f>
        <v>15736.95</v>
      </c>
      <c r="G14" s="139">
        <f t="shared" ref="G14:G17" si="7">SUM(C14:F14)</f>
        <v>15736.95</v>
      </c>
      <c r="H14" s="139"/>
      <c r="I14" s="139"/>
      <c r="J14" s="139"/>
      <c r="K14" s="139">
        <f t="shared" ref="K14:K17" si="8">SUM(H14:J14)</f>
        <v>0</v>
      </c>
      <c r="L14" s="139">
        <f t="shared" ref="L14:L17" si="9">B14-G14+K14</f>
        <v>113017.98</v>
      </c>
    </row>
    <row r="15" s="129" customFormat="1" ht="24.95" customHeight="1" spans="1:12">
      <c r="A15" s="147" t="s">
        <v>2521</v>
      </c>
      <c r="B15" s="143">
        <v>80016.86</v>
      </c>
      <c r="C15" s="143"/>
      <c r="D15" s="143"/>
      <c r="E15" s="143"/>
      <c r="F15" s="143">
        <v>12968.95</v>
      </c>
      <c r="G15" s="144">
        <f t="shared" si="7"/>
        <v>12968.95</v>
      </c>
      <c r="H15" s="143"/>
      <c r="I15" s="143"/>
      <c r="J15" s="143"/>
      <c r="K15" s="144">
        <f t="shared" si="8"/>
        <v>0</v>
      </c>
      <c r="L15" s="144">
        <f t="shared" si="9"/>
        <v>67047.91</v>
      </c>
    </row>
    <row r="16" s="129" customFormat="1" ht="24.95" customHeight="1" spans="1:12">
      <c r="A16" s="147" t="s">
        <v>2522</v>
      </c>
      <c r="B16" s="143">
        <v>0</v>
      </c>
      <c r="C16" s="143"/>
      <c r="D16" s="143"/>
      <c r="E16" s="143"/>
      <c r="F16" s="143"/>
      <c r="G16" s="144">
        <f t="shared" si="7"/>
        <v>0</v>
      </c>
      <c r="H16" s="143"/>
      <c r="I16" s="143"/>
      <c r="J16" s="143"/>
      <c r="K16" s="144">
        <f t="shared" si="8"/>
        <v>0</v>
      </c>
      <c r="L16" s="144">
        <f t="shared" si="9"/>
        <v>0</v>
      </c>
    </row>
    <row r="17" s="129" customFormat="1" ht="24.95" customHeight="1" spans="1:12">
      <c r="A17" s="147" t="s">
        <v>2523</v>
      </c>
      <c r="B17" s="144">
        <v>48738.07</v>
      </c>
      <c r="C17" s="148"/>
      <c r="D17" s="143"/>
      <c r="E17" s="143"/>
      <c r="F17" s="143">
        <f>2768.52-0.52</f>
        <v>2768</v>
      </c>
      <c r="G17" s="144">
        <f t="shared" si="7"/>
        <v>2768</v>
      </c>
      <c r="H17" s="143"/>
      <c r="I17" s="143"/>
      <c r="J17" s="143"/>
      <c r="K17" s="144">
        <f t="shared" si="8"/>
        <v>0</v>
      </c>
      <c r="L17" s="144">
        <f t="shared" si="9"/>
        <v>45970.07</v>
      </c>
    </row>
    <row r="18" s="130" customFormat="1" ht="18.95" customHeight="1" spans="1:12">
      <c r="A18" s="146" t="s">
        <v>2524</v>
      </c>
      <c r="B18" s="138">
        <v>43329</v>
      </c>
      <c r="C18" s="138"/>
      <c r="D18" s="138"/>
      <c r="E18" s="138"/>
      <c r="F18" s="138">
        <v>14736.99</v>
      </c>
      <c r="G18" s="138">
        <f>F18</f>
        <v>14736.99</v>
      </c>
      <c r="H18" s="138"/>
      <c r="I18" s="138"/>
      <c r="J18" s="138"/>
      <c r="K18" s="138"/>
      <c r="L18" s="138">
        <f>B18-F18</f>
        <v>28592.01</v>
      </c>
    </row>
    <row r="20" s="129" customFormat="1" spans="2:12">
      <c r="B20" s="149"/>
      <c r="L20" s="149"/>
    </row>
    <row r="23" s="129" customFormat="1" spans="12:12">
      <c r="L23" s="149"/>
    </row>
  </sheetData>
  <mergeCells count="6">
    <mergeCell ref="A1:L1"/>
    <mergeCell ref="C3:G3"/>
    <mergeCell ref="H3:K3"/>
    <mergeCell ref="A3:A4"/>
    <mergeCell ref="B3:B4"/>
    <mergeCell ref="L3:L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zoomScale="90" zoomScaleNormal="90" topLeftCell="A5" workbookViewId="0">
      <selection activeCell="C18" sqref="C18"/>
    </sheetView>
  </sheetViews>
  <sheetFormatPr defaultColWidth="9" defaultRowHeight="13.5" outlineLevelCol="5"/>
  <cols>
    <col min="1" max="1" width="13.25" style="115" customWidth="1"/>
    <col min="2" max="2" width="17.5" style="115" customWidth="1"/>
    <col min="3" max="3" width="17.1333333333333" style="115" customWidth="1"/>
    <col min="4" max="4" width="16.5" style="115" customWidth="1"/>
    <col min="5" max="5" width="15.8833333333333" style="115" customWidth="1"/>
    <col min="6" max="6" width="17.1333333333333" style="115" customWidth="1"/>
    <col min="7" max="16384" width="9" style="115"/>
  </cols>
  <sheetData>
    <row r="1" s="115" customFormat="1" ht="40" customHeight="1" spans="1:6">
      <c r="A1" s="118" t="s">
        <v>2525</v>
      </c>
      <c r="B1" s="118"/>
      <c r="C1" s="118"/>
      <c r="D1" s="118"/>
      <c r="E1" s="118"/>
      <c r="F1" s="118"/>
    </row>
    <row r="2" s="115" customFormat="1" ht="23.25" customHeight="1" spans="1:6">
      <c r="A2" s="119"/>
      <c r="B2" s="120"/>
      <c r="C2" s="120"/>
      <c r="D2" s="120"/>
      <c r="E2" s="121" t="s">
        <v>693</v>
      </c>
      <c r="F2" s="121"/>
    </row>
    <row r="3" s="116" customFormat="1" ht="30.75" customHeight="1" spans="1:6">
      <c r="A3" s="122" t="s">
        <v>2526</v>
      </c>
      <c r="B3" s="122" t="s">
        <v>2527</v>
      </c>
      <c r="C3" s="122"/>
      <c r="D3" s="122" t="s">
        <v>2528</v>
      </c>
      <c r="E3" s="122" t="s">
        <v>2529</v>
      </c>
      <c r="F3" s="122" t="s">
        <v>2530</v>
      </c>
    </row>
    <row r="4" s="116" customFormat="1" ht="28.5" customHeight="1" spans="1:6">
      <c r="A4" s="122"/>
      <c r="B4" s="122" t="s">
        <v>2531</v>
      </c>
      <c r="C4" s="122" t="s">
        <v>2532</v>
      </c>
      <c r="D4" s="122"/>
      <c r="E4" s="122"/>
      <c r="F4" s="122"/>
    </row>
    <row r="5" s="117" customFormat="1" ht="39.75" customHeight="1" spans="1:6">
      <c r="A5" s="123">
        <v>1</v>
      </c>
      <c r="B5" s="124" t="s">
        <v>2533</v>
      </c>
      <c r="C5" s="124" t="s">
        <v>2534</v>
      </c>
      <c r="D5" s="125">
        <v>300</v>
      </c>
      <c r="E5" s="125">
        <v>300</v>
      </c>
      <c r="F5" s="123" t="s">
        <v>2535</v>
      </c>
    </row>
    <row r="6" s="117" customFormat="1" ht="35.25" customHeight="1" spans="1:6">
      <c r="A6" s="123">
        <v>2</v>
      </c>
      <c r="B6" s="124" t="s">
        <v>2533</v>
      </c>
      <c r="C6" s="124" t="s">
        <v>2536</v>
      </c>
      <c r="D6" s="125">
        <v>700</v>
      </c>
      <c r="E6" s="125">
        <v>700</v>
      </c>
      <c r="F6" s="123" t="s">
        <v>2535</v>
      </c>
    </row>
    <row r="7" s="117" customFormat="1" ht="34.5" customHeight="1" spans="1:6">
      <c r="A7" s="123">
        <v>3</v>
      </c>
      <c r="B7" s="124" t="s">
        <v>2533</v>
      </c>
      <c r="C7" s="124" t="s">
        <v>2537</v>
      </c>
      <c r="D7" s="125">
        <v>2400</v>
      </c>
      <c r="E7" s="125">
        <v>2400</v>
      </c>
      <c r="F7" s="123" t="s">
        <v>2535</v>
      </c>
    </row>
    <row r="8" s="117" customFormat="1" ht="43.5" customHeight="1" spans="1:6">
      <c r="A8" s="123">
        <v>4</v>
      </c>
      <c r="B8" s="124" t="s">
        <v>2538</v>
      </c>
      <c r="C8" s="124" t="s">
        <v>2539</v>
      </c>
      <c r="D8" s="125">
        <v>2000</v>
      </c>
      <c r="E8" s="125">
        <v>2000</v>
      </c>
      <c r="F8" s="123" t="s">
        <v>2535</v>
      </c>
    </row>
    <row r="9" s="117" customFormat="1" ht="30.75" customHeight="1" spans="1:6">
      <c r="A9" s="123">
        <v>5</v>
      </c>
      <c r="B9" s="124" t="s">
        <v>2540</v>
      </c>
      <c r="C9" s="124" t="s">
        <v>2541</v>
      </c>
      <c r="D9" s="125">
        <v>500</v>
      </c>
      <c r="E9" s="125">
        <v>500</v>
      </c>
      <c r="F9" s="123" t="s">
        <v>2535</v>
      </c>
    </row>
    <row r="10" s="117" customFormat="1" ht="34.5" customHeight="1" spans="1:6">
      <c r="A10" s="123">
        <v>6</v>
      </c>
      <c r="B10" s="124" t="s">
        <v>2542</v>
      </c>
      <c r="C10" s="124" t="s">
        <v>2543</v>
      </c>
      <c r="D10" s="125">
        <v>1900</v>
      </c>
      <c r="E10" s="125">
        <v>1900</v>
      </c>
      <c r="F10" s="123" t="s">
        <v>2535</v>
      </c>
    </row>
    <row r="11" s="117" customFormat="1" ht="35.25" customHeight="1" spans="1:6">
      <c r="A11" s="123">
        <v>7</v>
      </c>
      <c r="B11" s="124" t="s">
        <v>2544</v>
      </c>
      <c r="C11" s="124" t="s">
        <v>2545</v>
      </c>
      <c r="D11" s="125">
        <v>400</v>
      </c>
      <c r="E11" s="125">
        <v>400</v>
      </c>
      <c r="F11" s="123" t="s">
        <v>2535</v>
      </c>
    </row>
    <row r="12" s="117" customFormat="1" ht="39" customHeight="1" spans="1:6">
      <c r="A12" s="123">
        <v>8</v>
      </c>
      <c r="B12" s="124" t="s">
        <v>2546</v>
      </c>
      <c r="C12" s="124" t="s">
        <v>2547</v>
      </c>
      <c r="D12" s="125">
        <v>800</v>
      </c>
      <c r="E12" s="125">
        <v>800</v>
      </c>
      <c r="F12" s="123" t="s">
        <v>2535</v>
      </c>
    </row>
    <row r="13" s="117" customFormat="1" ht="40.5" customHeight="1" spans="1:6">
      <c r="A13" s="123">
        <v>9</v>
      </c>
      <c r="B13" s="124" t="s">
        <v>2548</v>
      </c>
      <c r="C13" s="124" t="s">
        <v>2549</v>
      </c>
      <c r="D13" s="125">
        <v>260</v>
      </c>
      <c r="E13" s="125">
        <v>260</v>
      </c>
      <c r="F13" s="123" t="s">
        <v>2535</v>
      </c>
    </row>
    <row r="14" s="117" customFormat="1" ht="41.25" customHeight="1" spans="1:6">
      <c r="A14" s="123">
        <v>10</v>
      </c>
      <c r="B14" s="124" t="s">
        <v>2550</v>
      </c>
      <c r="C14" s="124" t="s">
        <v>2551</v>
      </c>
      <c r="D14" s="125">
        <v>950</v>
      </c>
      <c r="E14" s="125">
        <v>950</v>
      </c>
      <c r="F14" s="123" t="s">
        <v>2535</v>
      </c>
    </row>
    <row r="15" s="117" customFormat="1" ht="41.25" customHeight="1" spans="1:6">
      <c r="A15" s="123">
        <v>11</v>
      </c>
      <c r="B15" s="124" t="s">
        <v>2552</v>
      </c>
      <c r="C15" s="124" t="s">
        <v>2553</v>
      </c>
      <c r="D15" s="125">
        <v>150</v>
      </c>
      <c r="E15" s="125">
        <v>150</v>
      </c>
      <c r="F15" s="123" t="s">
        <v>2535</v>
      </c>
    </row>
    <row r="16" s="117" customFormat="1" ht="41.25" customHeight="1" spans="1:6">
      <c r="A16" s="123">
        <v>12</v>
      </c>
      <c r="B16" s="124" t="s">
        <v>2554</v>
      </c>
      <c r="C16" s="124" t="s">
        <v>2555</v>
      </c>
      <c r="D16" s="125">
        <v>1272</v>
      </c>
      <c r="E16" s="125">
        <v>1272</v>
      </c>
      <c r="F16" s="123" t="s">
        <v>2535</v>
      </c>
    </row>
    <row r="17" s="117" customFormat="1" ht="41.25" customHeight="1" spans="1:6">
      <c r="A17" s="123">
        <v>13</v>
      </c>
      <c r="B17" s="124" t="s">
        <v>2556</v>
      </c>
      <c r="C17" s="124" t="s">
        <v>2557</v>
      </c>
      <c r="D17" s="125">
        <v>629</v>
      </c>
      <c r="E17" s="125">
        <v>629</v>
      </c>
      <c r="F17" s="123" t="s">
        <v>2535</v>
      </c>
    </row>
    <row r="18" s="117" customFormat="1" ht="39" customHeight="1" spans="1:6">
      <c r="A18" s="123">
        <v>14</v>
      </c>
      <c r="B18" s="124"/>
      <c r="C18" s="124" t="s">
        <v>2558</v>
      </c>
      <c r="D18" s="125">
        <v>139</v>
      </c>
      <c r="E18" s="125">
        <v>139</v>
      </c>
      <c r="F18" s="123" t="s">
        <v>2535</v>
      </c>
    </row>
    <row r="19" s="117" customFormat="1" ht="34.5" customHeight="1" spans="1:6">
      <c r="A19" s="126" t="s">
        <v>2559</v>
      </c>
      <c r="B19" s="126"/>
      <c r="C19" s="126"/>
      <c r="D19" s="127">
        <f>SUM(D5:D18)</f>
        <v>12400</v>
      </c>
      <c r="E19" s="127">
        <f>SUM(E5:E18)</f>
        <v>12400</v>
      </c>
      <c r="F19" s="128"/>
    </row>
  </sheetData>
  <mergeCells count="8">
    <mergeCell ref="A1:F1"/>
    <mergeCell ref="E2:F2"/>
    <mergeCell ref="B3:C3"/>
    <mergeCell ref="A19:C19"/>
    <mergeCell ref="A3:A4"/>
    <mergeCell ref="D3:D4"/>
    <mergeCell ref="E3:E4"/>
    <mergeCell ref="F3:F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B7" sqref="B7"/>
    </sheetView>
  </sheetViews>
  <sheetFormatPr defaultColWidth="19.6333333333333" defaultRowHeight="14.25" outlineLevelCol="7"/>
  <cols>
    <col min="1" max="1" width="9.5" style="68" customWidth="1"/>
    <col min="2" max="2" width="19.6333333333333" style="68" customWidth="1"/>
    <col min="3" max="3" width="17.5" style="74" customWidth="1"/>
    <col min="4" max="4" width="19.6333333333333" style="68" customWidth="1"/>
    <col min="5" max="5" width="15.75" style="68" customWidth="1"/>
    <col min="6" max="6" width="15.3833333333333" style="75" customWidth="1"/>
    <col min="7" max="7" width="19.6333333333333" style="68" customWidth="1"/>
    <col min="8" max="8" width="14.1333333333333" style="68" customWidth="1"/>
    <col min="9" max="16382" width="19.6333333333333" style="68"/>
    <col min="16383" max="16384" width="19.6333333333333" style="76"/>
  </cols>
  <sheetData>
    <row r="1" s="68" customFormat="1" ht="58" customHeight="1" spans="1:8">
      <c r="A1" s="77" t="s">
        <v>2560</v>
      </c>
      <c r="B1" s="77"/>
      <c r="C1" s="78"/>
      <c r="D1" s="77"/>
      <c r="E1" s="77"/>
      <c r="F1" s="77"/>
      <c r="G1" s="77"/>
      <c r="H1" s="77"/>
    </row>
    <row r="2" s="68" customFormat="1" ht="28.5" customHeight="1" spans="1:8">
      <c r="A2" s="79"/>
      <c r="B2" s="79"/>
      <c r="C2" s="80"/>
      <c r="D2" s="81"/>
      <c r="E2" s="81"/>
      <c r="F2" s="82"/>
      <c r="G2" s="83" t="s">
        <v>693</v>
      </c>
      <c r="H2" s="83"/>
    </row>
    <row r="3" s="69" customFormat="1" ht="36.75" customHeight="1" spans="1:8">
      <c r="A3" s="84" t="s">
        <v>2561</v>
      </c>
      <c r="B3" s="85"/>
      <c r="C3" s="85"/>
      <c r="D3" s="85"/>
      <c r="E3" s="86"/>
      <c r="F3" s="87" t="s">
        <v>2562</v>
      </c>
      <c r="G3" s="87"/>
      <c r="H3" s="87" t="s">
        <v>2563</v>
      </c>
    </row>
    <row r="4" s="70" customFormat="1" ht="20.25" customHeight="1" spans="1:8">
      <c r="A4" s="87" t="s">
        <v>2526</v>
      </c>
      <c r="B4" s="88" t="s">
        <v>2564</v>
      </c>
      <c r="C4" s="89" t="s">
        <v>2565</v>
      </c>
      <c r="D4" s="88" t="s">
        <v>2531</v>
      </c>
      <c r="E4" s="87" t="s">
        <v>2566</v>
      </c>
      <c r="F4" s="90" t="s">
        <v>2567</v>
      </c>
      <c r="G4" s="87" t="s">
        <v>2568</v>
      </c>
      <c r="H4" s="87"/>
    </row>
    <row r="5" s="69" customFormat="1" ht="39" customHeight="1" spans="1:8">
      <c r="A5" s="87"/>
      <c r="B5" s="91"/>
      <c r="C5" s="92"/>
      <c r="D5" s="91"/>
      <c r="E5" s="87"/>
      <c r="F5" s="90"/>
      <c r="G5" s="87"/>
      <c r="H5" s="87"/>
    </row>
    <row r="6" s="71" customFormat="1" ht="35.25" customHeight="1" spans="1:8">
      <c r="A6" s="93">
        <v>1</v>
      </c>
      <c r="B6" s="94" t="s">
        <v>2569</v>
      </c>
      <c r="C6" s="95">
        <v>44494</v>
      </c>
      <c r="D6" s="94" t="s">
        <v>2570</v>
      </c>
      <c r="E6" s="96">
        <v>8000</v>
      </c>
      <c r="F6" s="96">
        <v>8000</v>
      </c>
      <c r="G6" s="97">
        <v>1</v>
      </c>
      <c r="H6" s="94"/>
    </row>
    <row r="7" s="72" customFormat="1" ht="44.25" customHeight="1" spans="1:8">
      <c r="A7" s="98">
        <v>2</v>
      </c>
      <c r="B7" s="99" t="s">
        <v>2571</v>
      </c>
      <c r="C7" s="100">
        <v>44494</v>
      </c>
      <c r="D7" s="99" t="s">
        <v>2572</v>
      </c>
      <c r="E7" s="101">
        <v>15000</v>
      </c>
      <c r="F7" s="101">
        <v>15000</v>
      </c>
      <c r="G7" s="102">
        <v>1</v>
      </c>
      <c r="H7" s="99"/>
    </row>
    <row r="8" s="73" customFormat="1" ht="40.5" customHeight="1" spans="1:8">
      <c r="A8" s="103" t="s">
        <v>2573</v>
      </c>
      <c r="B8" s="104"/>
      <c r="C8" s="104"/>
      <c r="D8" s="104"/>
      <c r="E8" s="105">
        <f>SUM(E6:E7)</f>
        <v>23000</v>
      </c>
      <c r="F8" s="106">
        <f>SUM(F6:F7)</f>
        <v>23000</v>
      </c>
      <c r="G8" s="107">
        <v>1</v>
      </c>
      <c r="H8" s="108"/>
    </row>
    <row r="9" s="72" customFormat="1" ht="20.25" spans="3:8">
      <c r="C9" s="109"/>
      <c r="D9" s="110"/>
      <c r="E9" s="110"/>
      <c r="F9" s="111"/>
      <c r="G9" s="110"/>
      <c r="H9" s="110"/>
    </row>
    <row r="10" s="72" customFormat="1" ht="20.25" spans="3:8">
      <c r="C10" s="109"/>
      <c r="D10" s="110"/>
      <c r="E10" s="110"/>
      <c r="F10" s="111"/>
      <c r="G10" s="110"/>
      <c r="H10" s="110"/>
    </row>
    <row r="11" s="68" customFormat="1" spans="3:8">
      <c r="C11" s="112"/>
      <c r="D11" s="113"/>
      <c r="E11" s="113"/>
      <c r="F11" s="114"/>
      <c r="G11" s="113"/>
      <c r="H11" s="113"/>
    </row>
    <row r="12" s="68" customFormat="1" spans="3:8">
      <c r="C12" s="112"/>
      <c r="D12" s="113"/>
      <c r="E12" s="113"/>
      <c r="F12" s="114"/>
      <c r="G12" s="113"/>
      <c r="H12" s="113"/>
    </row>
    <row r="13" s="68" customFormat="1" spans="3:8">
      <c r="C13" s="112"/>
      <c r="D13" s="113"/>
      <c r="E13" s="113"/>
      <c r="F13" s="114"/>
      <c r="G13" s="113"/>
      <c r="H13" s="113"/>
    </row>
    <row r="14" s="68" customFormat="1" spans="3:8">
      <c r="C14" s="112"/>
      <c r="D14" s="113"/>
      <c r="E14" s="113"/>
      <c r="F14" s="114"/>
      <c r="G14" s="113"/>
      <c r="H14" s="113"/>
    </row>
    <row r="15" s="68" customFormat="1" spans="3:8">
      <c r="C15" s="112"/>
      <c r="D15" s="113"/>
      <c r="E15" s="113"/>
      <c r="F15" s="114"/>
      <c r="G15" s="113"/>
      <c r="H15" s="113"/>
    </row>
    <row r="16" s="68" customFormat="1" spans="3:8">
      <c r="C16" s="112"/>
      <c r="D16" s="113"/>
      <c r="E16" s="113"/>
      <c r="F16" s="114"/>
      <c r="G16" s="113"/>
      <c r="H16" s="113"/>
    </row>
  </sheetData>
  <mergeCells count="14">
    <mergeCell ref="A1:H1"/>
    <mergeCell ref="A2:B2"/>
    <mergeCell ref="G2:H2"/>
    <mergeCell ref="A3:E3"/>
    <mergeCell ref="F3:G3"/>
    <mergeCell ref="A8:D8"/>
    <mergeCell ref="A4:A5"/>
    <mergeCell ref="B4:B5"/>
    <mergeCell ref="C4:C5"/>
    <mergeCell ref="D4:D5"/>
    <mergeCell ref="E4:E5"/>
    <mergeCell ref="F4:F5"/>
    <mergeCell ref="G4:G5"/>
    <mergeCell ref="H3:H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J20" sqref="J20"/>
    </sheetView>
  </sheetViews>
  <sheetFormatPr defaultColWidth="6.75" defaultRowHeight="23.1" customHeight="1" outlineLevelCol="4"/>
  <cols>
    <col min="1" max="1" width="26.1333333333333" style="35" customWidth="1"/>
    <col min="2" max="2" width="11.8833333333333" style="35" customWidth="1"/>
    <col min="3" max="5" width="13.8833333333333" style="35" customWidth="1"/>
    <col min="6" max="196" width="6.75" style="35"/>
    <col min="197" max="197" width="37.1333333333333" style="35" customWidth="1"/>
    <col min="198" max="198" width="12.1333333333333" style="35" customWidth="1"/>
    <col min="199" max="199" width="11.3833333333333" style="35" customWidth="1"/>
    <col min="200" max="200" width="10.8833333333333" style="35" customWidth="1"/>
    <col min="201" max="256" width="6.75" style="35" hidden="1" customWidth="1"/>
    <col min="257" max="452" width="6.75" style="35"/>
    <col min="453" max="453" width="37.1333333333333" style="35" customWidth="1"/>
    <col min="454" max="454" width="12.1333333333333" style="35" customWidth="1"/>
    <col min="455" max="455" width="11.3833333333333" style="35" customWidth="1"/>
    <col min="456" max="456" width="10.8833333333333" style="35" customWidth="1"/>
    <col min="457" max="512" width="6.75" style="35" hidden="1" customWidth="1"/>
    <col min="513" max="708" width="6.75" style="35"/>
    <col min="709" max="709" width="37.1333333333333" style="35" customWidth="1"/>
    <col min="710" max="710" width="12.1333333333333" style="35" customWidth="1"/>
    <col min="711" max="711" width="11.3833333333333" style="35" customWidth="1"/>
    <col min="712" max="712" width="10.8833333333333" style="35" customWidth="1"/>
    <col min="713" max="768" width="6.75" style="35" hidden="1" customWidth="1"/>
    <col min="769" max="964" width="6.75" style="35"/>
    <col min="965" max="965" width="37.1333333333333" style="35" customWidth="1"/>
    <col min="966" max="966" width="12.1333333333333" style="35" customWidth="1"/>
    <col min="967" max="967" width="11.3833333333333" style="35" customWidth="1"/>
    <col min="968" max="968" width="10.8833333333333" style="35" customWidth="1"/>
    <col min="969" max="1024" width="6.75" style="35" hidden="1" customWidth="1"/>
    <col min="1025" max="1220" width="6.75" style="35"/>
    <col min="1221" max="1221" width="37.1333333333333" style="35" customWidth="1"/>
    <col min="1222" max="1222" width="12.1333333333333" style="35" customWidth="1"/>
    <col min="1223" max="1223" width="11.3833333333333" style="35" customWidth="1"/>
    <col min="1224" max="1224" width="10.8833333333333" style="35" customWidth="1"/>
    <col min="1225" max="1280" width="6.75" style="35" hidden="1" customWidth="1"/>
    <col min="1281" max="1476" width="6.75" style="35"/>
    <col min="1477" max="1477" width="37.1333333333333" style="35" customWidth="1"/>
    <col min="1478" max="1478" width="12.1333333333333" style="35" customWidth="1"/>
    <col min="1479" max="1479" width="11.3833333333333" style="35" customWidth="1"/>
    <col min="1480" max="1480" width="10.8833333333333" style="35" customWidth="1"/>
    <col min="1481" max="1536" width="6.75" style="35" hidden="1" customWidth="1"/>
    <col min="1537" max="1732" width="6.75" style="35"/>
    <col min="1733" max="1733" width="37.1333333333333" style="35" customWidth="1"/>
    <col min="1734" max="1734" width="12.1333333333333" style="35" customWidth="1"/>
    <col min="1735" max="1735" width="11.3833333333333" style="35" customWidth="1"/>
    <col min="1736" max="1736" width="10.8833333333333" style="35" customWidth="1"/>
    <col min="1737" max="1792" width="6.75" style="35" hidden="1" customWidth="1"/>
    <col min="1793" max="1988" width="6.75" style="35"/>
    <col min="1989" max="1989" width="37.1333333333333" style="35" customWidth="1"/>
    <col min="1990" max="1990" width="12.1333333333333" style="35" customWidth="1"/>
    <col min="1991" max="1991" width="11.3833333333333" style="35" customWidth="1"/>
    <col min="1992" max="1992" width="10.8833333333333" style="35" customWidth="1"/>
    <col min="1993" max="2048" width="6.75" style="35" hidden="1" customWidth="1"/>
    <col min="2049" max="2244" width="6.75" style="35"/>
    <col min="2245" max="2245" width="37.1333333333333" style="35" customWidth="1"/>
    <col min="2246" max="2246" width="12.1333333333333" style="35" customWidth="1"/>
    <col min="2247" max="2247" width="11.3833333333333" style="35" customWidth="1"/>
    <col min="2248" max="2248" width="10.8833333333333" style="35" customWidth="1"/>
    <col min="2249" max="2304" width="6.75" style="35" hidden="1" customWidth="1"/>
    <col min="2305" max="2500" width="6.75" style="35"/>
    <col min="2501" max="2501" width="37.1333333333333" style="35" customWidth="1"/>
    <col min="2502" max="2502" width="12.1333333333333" style="35" customWidth="1"/>
    <col min="2503" max="2503" width="11.3833333333333" style="35" customWidth="1"/>
    <col min="2504" max="2504" width="10.8833333333333" style="35" customWidth="1"/>
    <col min="2505" max="2560" width="6.75" style="35" hidden="1" customWidth="1"/>
    <col min="2561" max="2756" width="6.75" style="35"/>
    <col min="2757" max="2757" width="37.1333333333333" style="35" customWidth="1"/>
    <col min="2758" max="2758" width="12.1333333333333" style="35" customWidth="1"/>
    <col min="2759" max="2759" width="11.3833333333333" style="35" customWidth="1"/>
    <col min="2760" max="2760" width="10.8833333333333" style="35" customWidth="1"/>
    <col min="2761" max="2816" width="6.75" style="35" hidden="1" customWidth="1"/>
    <col min="2817" max="3012" width="6.75" style="35"/>
    <col min="3013" max="3013" width="37.1333333333333" style="35" customWidth="1"/>
    <col min="3014" max="3014" width="12.1333333333333" style="35" customWidth="1"/>
    <col min="3015" max="3015" width="11.3833333333333" style="35" customWidth="1"/>
    <col min="3016" max="3016" width="10.8833333333333" style="35" customWidth="1"/>
    <col min="3017" max="3072" width="6.75" style="35" hidden="1" customWidth="1"/>
    <col min="3073" max="3268" width="6.75" style="35"/>
    <col min="3269" max="3269" width="37.1333333333333" style="35" customWidth="1"/>
    <col min="3270" max="3270" width="12.1333333333333" style="35" customWidth="1"/>
    <col min="3271" max="3271" width="11.3833333333333" style="35" customWidth="1"/>
    <col min="3272" max="3272" width="10.8833333333333" style="35" customWidth="1"/>
    <col min="3273" max="3328" width="6.75" style="35" hidden="1" customWidth="1"/>
    <col min="3329" max="3524" width="6.75" style="35"/>
    <col min="3525" max="3525" width="37.1333333333333" style="35" customWidth="1"/>
    <col min="3526" max="3526" width="12.1333333333333" style="35" customWidth="1"/>
    <col min="3527" max="3527" width="11.3833333333333" style="35" customWidth="1"/>
    <col min="3528" max="3528" width="10.8833333333333" style="35" customWidth="1"/>
    <col min="3529" max="3584" width="6.75" style="35" hidden="1" customWidth="1"/>
    <col min="3585" max="3780" width="6.75" style="35"/>
    <col min="3781" max="3781" width="37.1333333333333" style="35" customWidth="1"/>
    <col min="3782" max="3782" width="12.1333333333333" style="35" customWidth="1"/>
    <col min="3783" max="3783" width="11.3833333333333" style="35" customWidth="1"/>
    <col min="3784" max="3784" width="10.8833333333333" style="35" customWidth="1"/>
    <col min="3785" max="3840" width="6.75" style="35" hidden="1" customWidth="1"/>
    <col min="3841" max="4036" width="6.75" style="35"/>
    <col min="4037" max="4037" width="37.1333333333333" style="35" customWidth="1"/>
    <col min="4038" max="4038" width="12.1333333333333" style="35" customWidth="1"/>
    <col min="4039" max="4039" width="11.3833333333333" style="35" customWidth="1"/>
    <col min="4040" max="4040" width="10.8833333333333" style="35" customWidth="1"/>
    <col min="4041" max="4096" width="6.75" style="35" hidden="1" customWidth="1"/>
    <col min="4097" max="4292" width="6.75" style="35"/>
    <col min="4293" max="4293" width="37.1333333333333" style="35" customWidth="1"/>
    <col min="4294" max="4294" width="12.1333333333333" style="35" customWidth="1"/>
    <col min="4295" max="4295" width="11.3833333333333" style="35" customWidth="1"/>
    <col min="4296" max="4296" width="10.8833333333333" style="35" customWidth="1"/>
    <col min="4297" max="4352" width="6.75" style="35" hidden="1" customWidth="1"/>
    <col min="4353" max="4548" width="6.75" style="35"/>
    <col min="4549" max="4549" width="37.1333333333333" style="35" customWidth="1"/>
    <col min="4550" max="4550" width="12.1333333333333" style="35" customWidth="1"/>
    <col min="4551" max="4551" width="11.3833333333333" style="35" customWidth="1"/>
    <col min="4552" max="4552" width="10.8833333333333" style="35" customWidth="1"/>
    <col min="4553" max="4608" width="6.75" style="35" hidden="1" customWidth="1"/>
    <col min="4609" max="4804" width="6.75" style="35"/>
    <col min="4805" max="4805" width="37.1333333333333" style="35" customWidth="1"/>
    <col min="4806" max="4806" width="12.1333333333333" style="35" customWidth="1"/>
    <col min="4807" max="4807" width="11.3833333333333" style="35" customWidth="1"/>
    <col min="4808" max="4808" width="10.8833333333333" style="35" customWidth="1"/>
    <col min="4809" max="4864" width="6.75" style="35" hidden="1" customWidth="1"/>
    <col min="4865" max="5060" width="6.75" style="35"/>
    <col min="5061" max="5061" width="37.1333333333333" style="35" customWidth="1"/>
    <col min="5062" max="5062" width="12.1333333333333" style="35" customWidth="1"/>
    <col min="5063" max="5063" width="11.3833333333333" style="35" customWidth="1"/>
    <col min="5064" max="5064" width="10.8833333333333" style="35" customWidth="1"/>
    <col min="5065" max="5120" width="6.75" style="35" hidden="1" customWidth="1"/>
    <col min="5121" max="5316" width="6.75" style="35"/>
    <col min="5317" max="5317" width="37.1333333333333" style="35" customWidth="1"/>
    <col min="5318" max="5318" width="12.1333333333333" style="35" customWidth="1"/>
    <col min="5319" max="5319" width="11.3833333333333" style="35" customWidth="1"/>
    <col min="5320" max="5320" width="10.8833333333333" style="35" customWidth="1"/>
    <col min="5321" max="5376" width="6.75" style="35" hidden="1" customWidth="1"/>
    <col min="5377" max="5572" width="6.75" style="35"/>
    <col min="5573" max="5573" width="37.1333333333333" style="35" customWidth="1"/>
    <col min="5574" max="5574" width="12.1333333333333" style="35" customWidth="1"/>
    <col min="5575" max="5575" width="11.3833333333333" style="35" customWidth="1"/>
    <col min="5576" max="5576" width="10.8833333333333" style="35" customWidth="1"/>
    <col min="5577" max="5632" width="6.75" style="35" hidden="1" customWidth="1"/>
    <col min="5633" max="5828" width="6.75" style="35"/>
    <col min="5829" max="5829" width="37.1333333333333" style="35" customWidth="1"/>
    <col min="5830" max="5830" width="12.1333333333333" style="35" customWidth="1"/>
    <col min="5831" max="5831" width="11.3833333333333" style="35" customWidth="1"/>
    <col min="5832" max="5832" width="10.8833333333333" style="35" customWidth="1"/>
    <col min="5833" max="5888" width="6.75" style="35" hidden="1" customWidth="1"/>
    <col min="5889" max="6084" width="6.75" style="35"/>
    <col min="6085" max="6085" width="37.1333333333333" style="35" customWidth="1"/>
    <col min="6086" max="6086" width="12.1333333333333" style="35" customWidth="1"/>
    <col min="6087" max="6087" width="11.3833333333333" style="35" customWidth="1"/>
    <col min="6088" max="6088" width="10.8833333333333" style="35" customWidth="1"/>
    <col min="6089" max="6144" width="6.75" style="35" hidden="1" customWidth="1"/>
    <col min="6145" max="6340" width="6.75" style="35"/>
    <col min="6341" max="6341" width="37.1333333333333" style="35" customWidth="1"/>
    <col min="6342" max="6342" width="12.1333333333333" style="35" customWidth="1"/>
    <col min="6343" max="6343" width="11.3833333333333" style="35" customWidth="1"/>
    <col min="6344" max="6344" width="10.8833333333333" style="35" customWidth="1"/>
    <col min="6345" max="6400" width="6.75" style="35" hidden="1" customWidth="1"/>
    <col min="6401" max="6596" width="6.75" style="35"/>
    <col min="6597" max="6597" width="37.1333333333333" style="35" customWidth="1"/>
    <col min="6598" max="6598" width="12.1333333333333" style="35" customWidth="1"/>
    <col min="6599" max="6599" width="11.3833333333333" style="35" customWidth="1"/>
    <col min="6600" max="6600" width="10.8833333333333" style="35" customWidth="1"/>
    <col min="6601" max="6656" width="6.75" style="35" hidden="1" customWidth="1"/>
    <col min="6657" max="6852" width="6.75" style="35"/>
    <col min="6853" max="6853" width="37.1333333333333" style="35" customWidth="1"/>
    <col min="6854" max="6854" width="12.1333333333333" style="35" customWidth="1"/>
    <col min="6855" max="6855" width="11.3833333333333" style="35" customWidth="1"/>
    <col min="6856" max="6856" width="10.8833333333333" style="35" customWidth="1"/>
    <col min="6857" max="6912" width="6.75" style="35" hidden="1" customWidth="1"/>
    <col min="6913" max="7108" width="6.75" style="35"/>
    <col min="7109" max="7109" width="37.1333333333333" style="35" customWidth="1"/>
    <col min="7110" max="7110" width="12.1333333333333" style="35" customWidth="1"/>
    <col min="7111" max="7111" width="11.3833333333333" style="35" customWidth="1"/>
    <col min="7112" max="7112" width="10.8833333333333" style="35" customWidth="1"/>
    <col min="7113" max="7168" width="6.75" style="35" hidden="1" customWidth="1"/>
    <col min="7169" max="7364" width="6.75" style="35"/>
    <col min="7365" max="7365" width="37.1333333333333" style="35" customWidth="1"/>
    <col min="7366" max="7366" width="12.1333333333333" style="35" customWidth="1"/>
    <col min="7367" max="7367" width="11.3833333333333" style="35" customWidth="1"/>
    <col min="7368" max="7368" width="10.8833333333333" style="35" customWidth="1"/>
    <col min="7369" max="7424" width="6.75" style="35" hidden="1" customWidth="1"/>
    <col min="7425" max="7620" width="6.75" style="35"/>
    <col min="7621" max="7621" width="37.1333333333333" style="35" customWidth="1"/>
    <col min="7622" max="7622" width="12.1333333333333" style="35" customWidth="1"/>
    <col min="7623" max="7623" width="11.3833333333333" style="35" customWidth="1"/>
    <col min="7624" max="7624" width="10.8833333333333" style="35" customWidth="1"/>
    <col min="7625" max="7680" width="6.75" style="35" hidden="1" customWidth="1"/>
    <col min="7681" max="7876" width="6.75" style="35"/>
    <col min="7877" max="7877" width="37.1333333333333" style="35" customWidth="1"/>
    <col min="7878" max="7878" width="12.1333333333333" style="35" customWidth="1"/>
    <col min="7879" max="7879" width="11.3833333333333" style="35" customWidth="1"/>
    <col min="7880" max="7880" width="10.8833333333333" style="35" customWidth="1"/>
    <col min="7881" max="7936" width="6.75" style="35" hidden="1" customWidth="1"/>
    <col min="7937" max="8132" width="6.75" style="35"/>
    <col min="8133" max="8133" width="37.1333333333333" style="35" customWidth="1"/>
    <col min="8134" max="8134" width="12.1333333333333" style="35" customWidth="1"/>
    <col min="8135" max="8135" width="11.3833333333333" style="35" customWidth="1"/>
    <col min="8136" max="8136" width="10.8833333333333" style="35" customWidth="1"/>
    <col min="8137" max="8192" width="6.75" style="35" hidden="1" customWidth="1"/>
    <col min="8193" max="8388" width="6.75" style="35"/>
    <col min="8389" max="8389" width="37.1333333333333" style="35" customWidth="1"/>
    <col min="8390" max="8390" width="12.1333333333333" style="35" customWidth="1"/>
    <col min="8391" max="8391" width="11.3833333333333" style="35" customWidth="1"/>
    <col min="8392" max="8392" width="10.8833333333333" style="35" customWidth="1"/>
    <col min="8393" max="8448" width="6.75" style="35" hidden="1" customWidth="1"/>
    <col min="8449" max="8644" width="6.75" style="35"/>
    <col min="8645" max="8645" width="37.1333333333333" style="35" customWidth="1"/>
    <col min="8646" max="8646" width="12.1333333333333" style="35" customWidth="1"/>
    <col min="8647" max="8647" width="11.3833333333333" style="35" customWidth="1"/>
    <col min="8648" max="8648" width="10.8833333333333" style="35" customWidth="1"/>
    <col min="8649" max="8704" width="6.75" style="35" hidden="1" customWidth="1"/>
    <col min="8705" max="8900" width="6.75" style="35"/>
    <col min="8901" max="8901" width="37.1333333333333" style="35" customWidth="1"/>
    <col min="8902" max="8902" width="12.1333333333333" style="35" customWidth="1"/>
    <col min="8903" max="8903" width="11.3833333333333" style="35" customWidth="1"/>
    <col min="8904" max="8904" width="10.8833333333333" style="35" customWidth="1"/>
    <col min="8905" max="8960" width="6.75" style="35" hidden="1" customWidth="1"/>
    <col min="8961" max="9156" width="6.75" style="35"/>
    <col min="9157" max="9157" width="37.1333333333333" style="35" customWidth="1"/>
    <col min="9158" max="9158" width="12.1333333333333" style="35" customWidth="1"/>
    <col min="9159" max="9159" width="11.3833333333333" style="35" customWidth="1"/>
    <col min="9160" max="9160" width="10.8833333333333" style="35" customWidth="1"/>
    <col min="9161" max="9216" width="6.75" style="35" hidden="1" customWidth="1"/>
    <col min="9217" max="9412" width="6.75" style="35"/>
    <col min="9413" max="9413" width="37.1333333333333" style="35" customWidth="1"/>
    <col min="9414" max="9414" width="12.1333333333333" style="35" customWidth="1"/>
    <col min="9415" max="9415" width="11.3833333333333" style="35" customWidth="1"/>
    <col min="9416" max="9416" width="10.8833333333333" style="35" customWidth="1"/>
    <col min="9417" max="9472" width="6.75" style="35" hidden="1" customWidth="1"/>
    <col min="9473" max="9668" width="6.75" style="35"/>
    <col min="9669" max="9669" width="37.1333333333333" style="35" customWidth="1"/>
    <col min="9670" max="9670" width="12.1333333333333" style="35" customWidth="1"/>
    <col min="9671" max="9671" width="11.3833333333333" style="35" customWidth="1"/>
    <col min="9672" max="9672" width="10.8833333333333" style="35" customWidth="1"/>
    <col min="9673" max="9728" width="6.75" style="35" hidden="1" customWidth="1"/>
    <col min="9729" max="9924" width="6.75" style="35"/>
    <col min="9925" max="9925" width="37.1333333333333" style="35" customWidth="1"/>
    <col min="9926" max="9926" width="12.1333333333333" style="35" customWidth="1"/>
    <col min="9927" max="9927" width="11.3833333333333" style="35" customWidth="1"/>
    <col min="9928" max="9928" width="10.8833333333333" style="35" customWidth="1"/>
    <col min="9929" max="9984" width="6.75" style="35" hidden="1" customWidth="1"/>
    <col min="9985" max="10180" width="6.75" style="35"/>
    <col min="10181" max="10181" width="37.1333333333333" style="35" customWidth="1"/>
    <col min="10182" max="10182" width="12.1333333333333" style="35" customWidth="1"/>
    <col min="10183" max="10183" width="11.3833333333333" style="35" customWidth="1"/>
    <col min="10184" max="10184" width="10.8833333333333" style="35" customWidth="1"/>
    <col min="10185" max="10240" width="6.75" style="35" hidden="1" customWidth="1"/>
    <col min="10241" max="10436" width="6.75" style="35"/>
    <col min="10437" max="10437" width="37.1333333333333" style="35" customWidth="1"/>
    <col min="10438" max="10438" width="12.1333333333333" style="35" customWidth="1"/>
    <col min="10439" max="10439" width="11.3833333333333" style="35" customWidth="1"/>
    <col min="10440" max="10440" width="10.8833333333333" style="35" customWidth="1"/>
    <col min="10441" max="10496" width="6.75" style="35" hidden="1" customWidth="1"/>
    <col min="10497" max="10692" width="6.75" style="35"/>
    <col min="10693" max="10693" width="37.1333333333333" style="35" customWidth="1"/>
    <col min="10694" max="10694" width="12.1333333333333" style="35" customWidth="1"/>
    <col min="10695" max="10695" width="11.3833333333333" style="35" customWidth="1"/>
    <col min="10696" max="10696" width="10.8833333333333" style="35" customWidth="1"/>
    <col min="10697" max="10752" width="6.75" style="35" hidden="1" customWidth="1"/>
    <col min="10753" max="10948" width="6.75" style="35"/>
    <col min="10949" max="10949" width="37.1333333333333" style="35" customWidth="1"/>
    <col min="10950" max="10950" width="12.1333333333333" style="35" customWidth="1"/>
    <col min="10951" max="10951" width="11.3833333333333" style="35" customWidth="1"/>
    <col min="10952" max="10952" width="10.8833333333333" style="35" customWidth="1"/>
    <col min="10953" max="11008" width="6.75" style="35" hidden="1" customWidth="1"/>
    <col min="11009" max="11204" width="6.75" style="35"/>
    <col min="11205" max="11205" width="37.1333333333333" style="35" customWidth="1"/>
    <col min="11206" max="11206" width="12.1333333333333" style="35" customWidth="1"/>
    <col min="11207" max="11207" width="11.3833333333333" style="35" customWidth="1"/>
    <col min="11208" max="11208" width="10.8833333333333" style="35" customWidth="1"/>
    <col min="11209" max="11264" width="6.75" style="35" hidden="1" customWidth="1"/>
    <col min="11265" max="11460" width="6.75" style="35"/>
    <col min="11461" max="11461" width="37.1333333333333" style="35" customWidth="1"/>
    <col min="11462" max="11462" width="12.1333333333333" style="35" customWidth="1"/>
    <col min="11463" max="11463" width="11.3833333333333" style="35" customWidth="1"/>
    <col min="11464" max="11464" width="10.8833333333333" style="35" customWidth="1"/>
    <col min="11465" max="11520" width="6.75" style="35" hidden="1" customWidth="1"/>
    <col min="11521" max="11716" width="6.75" style="35"/>
    <col min="11717" max="11717" width="37.1333333333333" style="35" customWidth="1"/>
    <col min="11718" max="11718" width="12.1333333333333" style="35" customWidth="1"/>
    <col min="11719" max="11719" width="11.3833333333333" style="35" customWidth="1"/>
    <col min="11720" max="11720" width="10.8833333333333" style="35" customWidth="1"/>
    <col min="11721" max="11776" width="6.75" style="35" hidden="1" customWidth="1"/>
    <col min="11777" max="11972" width="6.75" style="35"/>
    <col min="11973" max="11973" width="37.1333333333333" style="35" customWidth="1"/>
    <col min="11974" max="11974" width="12.1333333333333" style="35" customWidth="1"/>
    <col min="11975" max="11975" width="11.3833333333333" style="35" customWidth="1"/>
    <col min="11976" max="11976" width="10.8833333333333" style="35" customWidth="1"/>
    <col min="11977" max="12032" width="6.75" style="35" hidden="1" customWidth="1"/>
    <col min="12033" max="12228" width="6.75" style="35"/>
    <col min="12229" max="12229" width="37.1333333333333" style="35" customWidth="1"/>
    <col min="12230" max="12230" width="12.1333333333333" style="35" customWidth="1"/>
    <col min="12231" max="12231" width="11.3833333333333" style="35" customWidth="1"/>
    <col min="12232" max="12232" width="10.8833333333333" style="35" customWidth="1"/>
    <col min="12233" max="12288" width="6.75" style="35" hidden="1" customWidth="1"/>
    <col min="12289" max="12484" width="6.75" style="35"/>
    <col min="12485" max="12485" width="37.1333333333333" style="35" customWidth="1"/>
    <col min="12486" max="12486" width="12.1333333333333" style="35" customWidth="1"/>
    <col min="12487" max="12487" width="11.3833333333333" style="35" customWidth="1"/>
    <col min="12488" max="12488" width="10.8833333333333" style="35" customWidth="1"/>
    <col min="12489" max="12544" width="6.75" style="35" hidden="1" customWidth="1"/>
    <col min="12545" max="12740" width="6.75" style="35"/>
    <col min="12741" max="12741" width="37.1333333333333" style="35" customWidth="1"/>
    <col min="12742" max="12742" width="12.1333333333333" style="35" customWidth="1"/>
    <col min="12743" max="12743" width="11.3833333333333" style="35" customWidth="1"/>
    <col min="12744" max="12744" width="10.8833333333333" style="35" customWidth="1"/>
    <col min="12745" max="12800" width="6.75" style="35" hidden="1" customWidth="1"/>
    <col min="12801" max="12996" width="6.75" style="35"/>
    <col min="12997" max="12997" width="37.1333333333333" style="35" customWidth="1"/>
    <col min="12998" max="12998" width="12.1333333333333" style="35" customWidth="1"/>
    <col min="12999" max="12999" width="11.3833333333333" style="35" customWidth="1"/>
    <col min="13000" max="13000" width="10.8833333333333" style="35" customWidth="1"/>
    <col min="13001" max="13056" width="6.75" style="35" hidden="1" customWidth="1"/>
    <col min="13057" max="13252" width="6.75" style="35"/>
    <col min="13253" max="13253" width="37.1333333333333" style="35" customWidth="1"/>
    <col min="13254" max="13254" width="12.1333333333333" style="35" customWidth="1"/>
    <col min="13255" max="13255" width="11.3833333333333" style="35" customWidth="1"/>
    <col min="13256" max="13256" width="10.8833333333333" style="35" customWidth="1"/>
    <col min="13257" max="13312" width="6.75" style="35" hidden="1" customWidth="1"/>
    <col min="13313" max="13508" width="6.75" style="35"/>
    <col min="13509" max="13509" width="37.1333333333333" style="35" customWidth="1"/>
    <col min="13510" max="13510" width="12.1333333333333" style="35" customWidth="1"/>
    <col min="13511" max="13511" width="11.3833333333333" style="35" customWidth="1"/>
    <col min="13512" max="13512" width="10.8833333333333" style="35" customWidth="1"/>
    <col min="13513" max="13568" width="6.75" style="35" hidden="1" customWidth="1"/>
    <col min="13569" max="13764" width="6.75" style="35"/>
    <col min="13765" max="13765" width="37.1333333333333" style="35" customWidth="1"/>
    <col min="13766" max="13766" width="12.1333333333333" style="35" customWidth="1"/>
    <col min="13767" max="13767" width="11.3833333333333" style="35" customWidth="1"/>
    <col min="13768" max="13768" width="10.8833333333333" style="35" customWidth="1"/>
    <col min="13769" max="13824" width="6.75" style="35" hidden="1" customWidth="1"/>
    <col min="13825" max="14020" width="6.75" style="35"/>
    <col min="14021" max="14021" width="37.1333333333333" style="35" customWidth="1"/>
    <col min="14022" max="14022" width="12.1333333333333" style="35" customWidth="1"/>
    <col min="14023" max="14023" width="11.3833333333333" style="35" customWidth="1"/>
    <col min="14024" max="14024" width="10.8833333333333" style="35" customWidth="1"/>
    <col min="14025" max="14080" width="6.75" style="35" hidden="1" customWidth="1"/>
    <col min="14081" max="14276" width="6.75" style="35"/>
    <col min="14277" max="14277" width="37.1333333333333" style="35" customWidth="1"/>
    <col min="14278" max="14278" width="12.1333333333333" style="35" customWidth="1"/>
    <col min="14279" max="14279" width="11.3833333333333" style="35" customWidth="1"/>
    <col min="14280" max="14280" width="10.8833333333333" style="35" customWidth="1"/>
    <col min="14281" max="14336" width="6.75" style="35" hidden="1" customWidth="1"/>
    <col min="14337" max="14532" width="6.75" style="35"/>
    <col min="14533" max="14533" width="37.1333333333333" style="35" customWidth="1"/>
    <col min="14534" max="14534" width="12.1333333333333" style="35" customWidth="1"/>
    <col min="14535" max="14535" width="11.3833333333333" style="35" customWidth="1"/>
    <col min="14536" max="14536" width="10.8833333333333" style="35" customWidth="1"/>
    <col min="14537" max="14592" width="6.75" style="35" hidden="1" customWidth="1"/>
    <col min="14593" max="14788" width="6.75" style="35"/>
    <col min="14789" max="14789" width="37.1333333333333" style="35" customWidth="1"/>
    <col min="14790" max="14790" width="12.1333333333333" style="35" customWidth="1"/>
    <col min="14791" max="14791" width="11.3833333333333" style="35" customWidth="1"/>
    <col min="14792" max="14792" width="10.8833333333333" style="35" customWidth="1"/>
    <col min="14793" max="14848" width="6.75" style="35" hidden="1" customWidth="1"/>
    <col min="14849" max="15044" width="6.75" style="35"/>
    <col min="15045" max="15045" width="37.1333333333333" style="35" customWidth="1"/>
    <col min="15046" max="15046" width="12.1333333333333" style="35" customWidth="1"/>
    <col min="15047" max="15047" width="11.3833333333333" style="35" customWidth="1"/>
    <col min="15048" max="15048" width="10.8833333333333" style="35" customWidth="1"/>
    <col min="15049" max="15104" width="6.75" style="35" hidden="1" customWidth="1"/>
    <col min="15105" max="15300" width="6.75" style="35"/>
    <col min="15301" max="15301" width="37.1333333333333" style="35" customWidth="1"/>
    <col min="15302" max="15302" width="12.1333333333333" style="35" customWidth="1"/>
    <col min="15303" max="15303" width="11.3833333333333" style="35" customWidth="1"/>
    <col min="15304" max="15304" width="10.8833333333333" style="35" customWidth="1"/>
    <col min="15305" max="15360" width="6.75" style="35" hidden="1" customWidth="1"/>
    <col min="15361" max="15556" width="6.75" style="35"/>
    <col min="15557" max="15557" width="37.1333333333333" style="35" customWidth="1"/>
    <col min="15558" max="15558" width="12.1333333333333" style="35" customWidth="1"/>
    <col min="15559" max="15559" width="11.3833333333333" style="35" customWidth="1"/>
    <col min="15560" max="15560" width="10.8833333333333" style="35" customWidth="1"/>
    <col min="15561" max="15616" width="6.75" style="35" hidden="1" customWidth="1"/>
    <col min="15617" max="15812" width="6.75" style="35"/>
    <col min="15813" max="15813" width="37.1333333333333" style="35" customWidth="1"/>
    <col min="15814" max="15814" width="12.1333333333333" style="35" customWidth="1"/>
    <col min="15815" max="15815" width="11.3833333333333" style="35" customWidth="1"/>
    <col min="15816" max="15816" width="10.8833333333333" style="35" customWidth="1"/>
    <col min="15817" max="15872" width="6.75" style="35" hidden="1" customWidth="1"/>
    <col min="15873" max="16068" width="6.75" style="35"/>
    <col min="16069" max="16069" width="37.1333333333333" style="35" customWidth="1"/>
    <col min="16070" max="16070" width="12.1333333333333" style="35" customWidth="1"/>
    <col min="16071" max="16071" width="11.3833333333333" style="35" customWidth="1"/>
    <col min="16072" max="16072" width="10.8833333333333" style="35" customWidth="1"/>
    <col min="16073" max="16128" width="6.75" style="35" hidden="1" customWidth="1"/>
    <col min="16129" max="16376" width="6.75" style="35"/>
    <col min="16377" max="16384" width="7" style="35" customWidth="1"/>
  </cols>
  <sheetData>
    <row r="1" s="35" customFormat="1" ht="35.1" customHeight="1" spans="1:5">
      <c r="A1" s="55" t="s">
        <v>2574</v>
      </c>
      <c r="B1" s="56"/>
      <c r="C1" s="56"/>
      <c r="D1" s="56"/>
      <c r="E1" s="56"/>
    </row>
    <row r="2" s="54" customFormat="1" customHeight="1" spans="1:5">
      <c r="A2" s="57" t="s">
        <v>2575</v>
      </c>
      <c r="B2" s="57" t="s">
        <v>2576</v>
      </c>
      <c r="C2" s="57" t="s">
        <v>2345</v>
      </c>
      <c r="D2" s="57" t="s">
        <v>2346</v>
      </c>
      <c r="E2" s="57" t="s">
        <v>35</v>
      </c>
    </row>
    <row r="3" s="35" customFormat="1" customHeight="1" spans="1:5">
      <c r="A3" s="58" t="s">
        <v>2577</v>
      </c>
      <c r="B3" s="59"/>
      <c r="C3" s="60"/>
      <c r="D3" s="60"/>
      <c r="E3" s="60"/>
    </row>
    <row r="4" s="35" customFormat="1" customHeight="1" spans="1:5">
      <c r="A4" s="58" t="s">
        <v>2578</v>
      </c>
      <c r="B4" s="59"/>
      <c r="C4" s="60"/>
      <c r="D4" s="60"/>
      <c r="E4" s="60"/>
    </row>
    <row r="5" s="35" customFormat="1" customHeight="1" spans="1:5">
      <c r="A5" s="58" t="s">
        <v>2579</v>
      </c>
      <c r="B5" s="59"/>
      <c r="C5" s="60"/>
      <c r="D5" s="60"/>
      <c r="E5" s="60"/>
    </row>
    <row r="6" s="35" customFormat="1" customHeight="1" spans="1:5">
      <c r="A6" s="58" t="s">
        <v>2580</v>
      </c>
      <c r="B6" s="59"/>
      <c r="C6" s="60"/>
      <c r="D6" s="60"/>
      <c r="E6" s="60"/>
    </row>
    <row r="7" s="35" customFormat="1" customHeight="1" spans="1:5">
      <c r="A7" s="58" t="s">
        <v>2581</v>
      </c>
      <c r="B7" s="59"/>
      <c r="C7" s="60"/>
      <c r="D7" s="60"/>
      <c r="E7" s="60"/>
    </row>
    <row r="8" s="54" customFormat="1" customHeight="1" spans="1:5">
      <c r="A8" s="57" t="s">
        <v>2582</v>
      </c>
      <c r="B8" s="61"/>
      <c r="C8" s="61"/>
      <c r="D8" s="61"/>
      <c r="E8" s="61"/>
    </row>
    <row r="9" s="35" customFormat="1" customHeight="1" spans="1:5">
      <c r="A9" s="58" t="s">
        <v>1835</v>
      </c>
      <c r="B9" s="59"/>
      <c r="C9" s="60"/>
      <c r="D9" s="60"/>
      <c r="E9" s="60">
        <v>24</v>
      </c>
    </row>
    <row r="10" s="35" customFormat="1" customHeight="1" spans="1:5">
      <c r="A10" s="58" t="s">
        <v>1953</v>
      </c>
      <c r="B10" s="59"/>
      <c r="C10" s="60"/>
      <c r="D10" s="60"/>
      <c r="E10" s="60">
        <v>2</v>
      </c>
    </row>
    <row r="11" s="35" customFormat="1" customHeight="1" spans="1:5">
      <c r="A11" s="58" t="s">
        <v>1998</v>
      </c>
      <c r="B11" s="59"/>
      <c r="C11" s="60"/>
      <c r="D11" s="60"/>
      <c r="E11" s="60"/>
    </row>
    <row r="12" s="35" customFormat="1" customHeight="1" spans="1:5">
      <c r="A12" s="58"/>
      <c r="B12" s="59"/>
      <c r="C12" s="60"/>
      <c r="D12" s="60"/>
      <c r="E12" s="60"/>
    </row>
    <row r="13" s="35" customFormat="1" customHeight="1" spans="1:5">
      <c r="A13" s="58"/>
      <c r="B13" s="59"/>
      <c r="C13" s="60"/>
      <c r="D13" s="60"/>
      <c r="E13" s="60"/>
    </row>
    <row r="14" s="35" customFormat="1" customHeight="1" spans="1:5">
      <c r="A14" s="58"/>
      <c r="B14" s="59"/>
      <c r="C14" s="60"/>
      <c r="D14" s="60"/>
      <c r="E14" s="60"/>
    </row>
    <row r="15" s="54" customFormat="1" customHeight="1" spans="1:5">
      <c r="A15" s="57" t="s">
        <v>2006</v>
      </c>
      <c r="B15" s="61"/>
      <c r="C15" s="61"/>
      <c r="D15" s="61"/>
      <c r="E15" s="61">
        <f>E8+E9+E10+E11</f>
        <v>26</v>
      </c>
    </row>
    <row r="16" s="35" customFormat="1" customHeight="1" spans="1:5">
      <c r="A16" s="50"/>
      <c r="B16" s="50"/>
      <c r="C16" s="50"/>
      <c r="D16" s="50"/>
      <c r="E16" s="50"/>
    </row>
  </sheetData>
  <mergeCells count="2">
    <mergeCell ref="A1:E1"/>
    <mergeCell ref="A16:E1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M20" sqref="M20"/>
    </sheetView>
  </sheetViews>
  <sheetFormatPr defaultColWidth="6.75" defaultRowHeight="23.1" customHeight="1" outlineLevelCol="4"/>
  <cols>
    <col min="1" max="1" width="42.5" style="35" customWidth="1"/>
    <col min="2" max="2" width="11.8833333333333" style="35" customWidth="1"/>
    <col min="3" max="5" width="13.8833333333333" style="35" customWidth="1"/>
    <col min="6" max="196" width="6.75" style="35"/>
    <col min="197" max="197" width="37.1333333333333" style="35" customWidth="1"/>
    <col min="198" max="198" width="12.1333333333333" style="35" customWidth="1"/>
    <col min="199" max="199" width="11.3833333333333" style="35" customWidth="1"/>
    <col min="200" max="200" width="10.8833333333333" style="35" customWidth="1"/>
    <col min="201" max="256" width="6.75" style="35" hidden="1" customWidth="1"/>
    <col min="257" max="452" width="6.75" style="35"/>
    <col min="453" max="453" width="37.1333333333333" style="35" customWidth="1"/>
    <col min="454" max="454" width="12.1333333333333" style="35" customWidth="1"/>
    <col min="455" max="455" width="11.3833333333333" style="35" customWidth="1"/>
    <col min="456" max="456" width="10.8833333333333" style="35" customWidth="1"/>
    <col min="457" max="512" width="6.75" style="35" hidden="1" customWidth="1"/>
    <col min="513" max="708" width="6.75" style="35"/>
    <col min="709" max="709" width="37.1333333333333" style="35" customWidth="1"/>
    <col min="710" max="710" width="12.1333333333333" style="35" customWidth="1"/>
    <col min="711" max="711" width="11.3833333333333" style="35" customWidth="1"/>
    <col min="712" max="712" width="10.8833333333333" style="35" customWidth="1"/>
    <col min="713" max="768" width="6.75" style="35" hidden="1" customWidth="1"/>
    <col min="769" max="964" width="6.75" style="35"/>
    <col min="965" max="965" width="37.1333333333333" style="35" customWidth="1"/>
    <col min="966" max="966" width="12.1333333333333" style="35" customWidth="1"/>
    <col min="967" max="967" width="11.3833333333333" style="35" customWidth="1"/>
    <col min="968" max="968" width="10.8833333333333" style="35" customWidth="1"/>
    <col min="969" max="1024" width="6.75" style="35" hidden="1" customWidth="1"/>
    <col min="1025" max="1220" width="6.75" style="35"/>
    <col min="1221" max="1221" width="37.1333333333333" style="35" customWidth="1"/>
    <col min="1222" max="1222" width="12.1333333333333" style="35" customWidth="1"/>
    <col min="1223" max="1223" width="11.3833333333333" style="35" customWidth="1"/>
    <col min="1224" max="1224" width="10.8833333333333" style="35" customWidth="1"/>
    <col min="1225" max="1280" width="6.75" style="35" hidden="1" customWidth="1"/>
    <col min="1281" max="1476" width="6.75" style="35"/>
    <col min="1477" max="1477" width="37.1333333333333" style="35" customWidth="1"/>
    <col min="1478" max="1478" width="12.1333333333333" style="35" customWidth="1"/>
    <col min="1479" max="1479" width="11.3833333333333" style="35" customWidth="1"/>
    <col min="1480" max="1480" width="10.8833333333333" style="35" customWidth="1"/>
    <col min="1481" max="1536" width="6.75" style="35" hidden="1" customWidth="1"/>
    <col min="1537" max="1732" width="6.75" style="35"/>
    <col min="1733" max="1733" width="37.1333333333333" style="35" customWidth="1"/>
    <col min="1734" max="1734" width="12.1333333333333" style="35" customWidth="1"/>
    <col min="1735" max="1735" width="11.3833333333333" style="35" customWidth="1"/>
    <col min="1736" max="1736" width="10.8833333333333" style="35" customWidth="1"/>
    <col min="1737" max="1792" width="6.75" style="35" hidden="1" customWidth="1"/>
    <col min="1793" max="1988" width="6.75" style="35"/>
    <col min="1989" max="1989" width="37.1333333333333" style="35" customWidth="1"/>
    <col min="1990" max="1990" width="12.1333333333333" style="35" customWidth="1"/>
    <col min="1991" max="1991" width="11.3833333333333" style="35" customWidth="1"/>
    <col min="1992" max="1992" width="10.8833333333333" style="35" customWidth="1"/>
    <col min="1993" max="2048" width="6.75" style="35" hidden="1" customWidth="1"/>
    <col min="2049" max="2244" width="6.75" style="35"/>
    <col min="2245" max="2245" width="37.1333333333333" style="35" customWidth="1"/>
    <col min="2246" max="2246" width="12.1333333333333" style="35" customWidth="1"/>
    <col min="2247" max="2247" width="11.3833333333333" style="35" customWidth="1"/>
    <col min="2248" max="2248" width="10.8833333333333" style="35" customWidth="1"/>
    <col min="2249" max="2304" width="6.75" style="35" hidden="1" customWidth="1"/>
    <col min="2305" max="2500" width="6.75" style="35"/>
    <col min="2501" max="2501" width="37.1333333333333" style="35" customWidth="1"/>
    <col min="2502" max="2502" width="12.1333333333333" style="35" customWidth="1"/>
    <col min="2503" max="2503" width="11.3833333333333" style="35" customWidth="1"/>
    <col min="2504" max="2504" width="10.8833333333333" style="35" customWidth="1"/>
    <col min="2505" max="2560" width="6.75" style="35" hidden="1" customWidth="1"/>
    <col min="2561" max="2756" width="6.75" style="35"/>
    <col min="2757" max="2757" width="37.1333333333333" style="35" customWidth="1"/>
    <col min="2758" max="2758" width="12.1333333333333" style="35" customWidth="1"/>
    <col min="2759" max="2759" width="11.3833333333333" style="35" customWidth="1"/>
    <col min="2760" max="2760" width="10.8833333333333" style="35" customWidth="1"/>
    <col min="2761" max="2816" width="6.75" style="35" hidden="1" customWidth="1"/>
    <col min="2817" max="3012" width="6.75" style="35"/>
    <col min="3013" max="3013" width="37.1333333333333" style="35" customWidth="1"/>
    <col min="3014" max="3014" width="12.1333333333333" style="35" customWidth="1"/>
    <col min="3015" max="3015" width="11.3833333333333" style="35" customWidth="1"/>
    <col min="3016" max="3016" width="10.8833333333333" style="35" customWidth="1"/>
    <col min="3017" max="3072" width="6.75" style="35" hidden="1" customWidth="1"/>
    <col min="3073" max="3268" width="6.75" style="35"/>
    <col min="3269" max="3269" width="37.1333333333333" style="35" customWidth="1"/>
    <col min="3270" max="3270" width="12.1333333333333" style="35" customWidth="1"/>
    <col min="3271" max="3271" width="11.3833333333333" style="35" customWidth="1"/>
    <col min="3272" max="3272" width="10.8833333333333" style="35" customWidth="1"/>
    <col min="3273" max="3328" width="6.75" style="35" hidden="1" customWidth="1"/>
    <col min="3329" max="3524" width="6.75" style="35"/>
    <col min="3525" max="3525" width="37.1333333333333" style="35" customWidth="1"/>
    <col min="3526" max="3526" width="12.1333333333333" style="35" customWidth="1"/>
    <col min="3527" max="3527" width="11.3833333333333" style="35" customWidth="1"/>
    <col min="3528" max="3528" width="10.8833333333333" style="35" customWidth="1"/>
    <col min="3529" max="3584" width="6.75" style="35" hidden="1" customWidth="1"/>
    <col min="3585" max="3780" width="6.75" style="35"/>
    <col min="3781" max="3781" width="37.1333333333333" style="35" customWidth="1"/>
    <col min="3782" max="3782" width="12.1333333333333" style="35" customWidth="1"/>
    <col min="3783" max="3783" width="11.3833333333333" style="35" customWidth="1"/>
    <col min="3784" max="3784" width="10.8833333333333" style="35" customWidth="1"/>
    <col min="3785" max="3840" width="6.75" style="35" hidden="1" customWidth="1"/>
    <col min="3841" max="4036" width="6.75" style="35"/>
    <col min="4037" max="4037" width="37.1333333333333" style="35" customWidth="1"/>
    <col min="4038" max="4038" width="12.1333333333333" style="35" customWidth="1"/>
    <col min="4039" max="4039" width="11.3833333333333" style="35" customWidth="1"/>
    <col min="4040" max="4040" width="10.8833333333333" style="35" customWidth="1"/>
    <col min="4041" max="4096" width="6.75" style="35" hidden="1" customWidth="1"/>
    <col min="4097" max="4292" width="6.75" style="35"/>
    <col min="4293" max="4293" width="37.1333333333333" style="35" customWidth="1"/>
    <col min="4294" max="4294" width="12.1333333333333" style="35" customWidth="1"/>
    <col min="4295" max="4295" width="11.3833333333333" style="35" customWidth="1"/>
    <col min="4296" max="4296" width="10.8833333333333" style="35" customWidth="1"/>
    <col min="4297" max="4352" width="6.75" style="35" hidden="1" customWidth="1"/>
    <col min="4353" max="4548" width="6.75" style="35"/>
    <col min="4549" max="4549" width="37.1333333333333" style="35" customWidth="1"/>
    <col min="4550" max="4550" width="12.1333333333333" style="35" customWidth="1"/>
    <col min="4551" max="4551" width="11.3833333333333" style="35" customWidth="1"/>
    <col min="4552" max="4552" width="10.8833333333333" style="35" customWidth="1"/>
    <col min="4553" max="4608" width="6.75" style="35" hidden="1" customWidth="1"/>
    <col min="4609" max="4804" width="6.75" style="35"/>
    <col min="4805" max="4805" width="37.1333333333333" style="35" customWidth="1"/>
    <col min="4806" max="4806" width="12.1333333333333" style="35" customWidth="1"/>
    <col min="4807" max="4807" width="11.3833333333333" style="35" customWidth="1"/>
    <col min="4808" max="4808" width="10.8833333333333" style="35" customWidth="1"/>
    <col min="4809" max="4864" width="6.75" style="35" hidden="1" customWidth="1"/>
    <col min="4865" max="5060" width="6.75" style="35"/>
    <col min="5061" max="5061" width="37.1333333333333" style="35" customWidth="1"/>
    <col min="5062" max="5062" width="12.1333333333333" style="35" customWidth="1"/>
    <col min="5063" max="5063" width="11.3833333333333" style="35" customWidth="1"/>
    <col min="5064" max="5064" width="10.8833333333333" style="35" customWidth="1"/>
    <col min="5065" max="5120" width="6.75" style="35" hidden="1" customWidth="1"/>
    <col min="5121" max="5316" width="6.75" style="35"/>
    <col min="5317" max="5317" width="37.1333333333333" style="35" customWidth="1"/>
    <col min="5318" max="5318" width="12.1333333333333" style="35" customWidth="1"/>
    <col min="5319" max="5319" width="11.3833333333333" style="35" customWidth="1"/>
    <col min="5320" max="5320" width="10.8833333333333" style="35" customWidth="1"/>
    <col min="5321" max="5376" width="6.75" style="35" hidden="1" customWidth="1"/>
    <col min="5377" max="5572" width="6.75" style="35"/>
    <col min="5573" max="5573" width="37.1333333333333" style="35" customWidth="1"/>
    <col min="5574" max="5574" width="12.1333333333333" style="35" customWidth="1"/>
    <col min="5575" max="5575" width="11.3833333333333" style="35" customWidth="1"/>
    <col min="5576" max="5576" width="10.8833333333333" style="35" customWidth="1"/>
    <col min="5577" max="5632" width="6.75" style="35" hidden="1" customWidth="1"/>
    <col min="5633" max="5828" width="6.75" style="35"/>
    <col min="5829" max="5829" width="37.1333333333333" style="35" customWidth="1"/>
    <col min="5830" max="5830" width="12.1333333333333" style="35" customWidth="1"/>
    <col min="5831" max="5831" width="11.3833333333333" style="35" customWidth="1"/>
    <col min="5832" max="5832" width="10.8833333333333" style="35" customWidth="1"/>
    <col min="5833" max="5888" width="6.75" style="35" hidden="1" customWidth="1"/>
    <col min="5889" max="6084" width="6.75" style="35"/>
    <col min="6085" max="6085" width="37.1333333333333" style="35" customWidth="1"/>
    <col min="6086" max="6086" width="12.1333333333333" style="35" customWidth="1"/>
    <col min="6087" max="6087" width="11.3833333333333" style="35" customWidth="1"/>
    <col min="6088" max="6088" width="10.8833333333333" style="35" customWidth="1"/>
    <col min="6089" max="6144" width="6.75" style="35" hidden="1" customWidth="1"/>
    <col min="6145" max="6340" width="6.75" style="35"/>
    <col min="6341" max="6341" width="37.1333333333333" style="35" customWidth="1"/>
    <col min="6342" max="6342" width="12.1333333333333" style="35" customWidth="1"/>
    <col min="6343" max="6343" width="11.3833333333333" style="35" customWidth="1"/>
    <col min="6344" max="6344" width="10.8833333333333" style="35" customWidth="1"/>
    <col min="6345" max="6400" width="6.75" style="35" hidden="1" customWidth="1"/>
    <col min="6401" max="6596" width="6.75" style="35"/>
    <col min="6597" max="6597" width="37.1333333333333" style="35" customWidth="1"/>
    <col min="6598" max="6598" width="12.1333333333333" style="35" customWidth="1"/>
    <col min="6599" max="6599" width="11.3833333333333" style="35" customWidth="1"/>
    <col min="6600" max="6600" width="10.8833333333333" style="35" customWidth="1"/>
    <col min="6601" max="6656" width="6.75" style="35" hidden="1" customWidth="1"/>
    <col min="6657" max="6852" width="6.75" style="35"/>
    <col min="6853" max="6853" width="37.1333333333333" style="35" customWidth="1"/>
    <col min="6854" max="6854" width="12.1333333333333" style="35" customWidth="1"/>
    <col min="6855" max="6855" width="11.3833333333333" style="35" customWidth="1"/>
    <col min="6856" max="6856" width="10.8833333333333" style="35" customWidth="1"/>
    <col min="6857" max="6912" width="6.75" style="35" hidden="1" customWidth="1"/>
    <col min="6913" max="7108" width="6.75" style="35"/>
    <col min="7109" max="7109" width="37.1333333333333" style="35" customWidth="1"/>
    <col min="7110" max="7110" width="12.1333333333333" style="35" customWidth="1"/>
    <col min="7111" max="7111" width="11.3833333333333" style="35" customWidth="1"/>
    <col min="7112" max="7112" width="10.8833333333333" style="35" customWidth="1"/>
    <col min="7113" max="7168" width="6.75" style="35" hidden="1" customWidth="1"/>
    <col min="7169" max="7364" width="6.75" style="35"/>
    <col min="7365" max="7365" width="37.1333333333333" style="35" customWidth="1"/>
    <col min="7366" max="7366" width="12.1333333333333" style="35" customWidth="1"/>
    <col min="7367" max="7367" width="11.3833333333333" style="35" customWidth="1"/>
    <col min="7368" max="7368" width="10.8833333333333" style="35" customWidth="1"/>
    <col min="7369" max="7424" width="6.75" style="35" hidden="1" customWidth="1"/>
    <col min="7425" max="7620" width="6.75" style="35"/>
    <col min="7621" max="7621" width="37.1333333333333" style="35" customWidth="1"/>
    <col min="7622" max="7622" width="12.1333333333333" style="35" customWidth="1"/>
    <col min="7623" max="7623" width="11.3833333333333" style="35" customWidth="1"/>
    <col min="7624" max="7624" width="10.8833333333333" style="35" customWidth="1"/>
    <col min="7625" max="7680" width="6.75" style="35" hidden="1" customWidth="1"/>
    <col min="7681" max="7876" width="6.75" style="35"/>
    <col min="7877" max="7877" width="37.1333333333333" style="35" customWidth="1"/>
    <col min="7878" max="7878" width="12.1333333333333" style="35" customWidth="1"/>
    <col min="7879" max="7879" width="11.3833333333333" style="35" customWidth="1"/>
    <col min="7880" max="7880" width="10.8833333333333" style="35" customWidth="1"/>
    <col min="7881" max="7936" width="6.75" style="35" hidden="1" customWidth="1"/>
    <col min="7937" max="8132" width="6.75" style="35"/>
    <col min="8133" max="8133" width="37.1333333333333" style="35" customWidth="1"/>
    <col min="8134" max="8134" width="12.1333333333333" style="35" customWidth="1"/>
    <col min="8135" max="8135" width="11.3833333333333" style="35" customWidth="1"/>
    <col min="8136" max="8136" width="10.8833333333333" style="35" customWidth="1"/>
    <col min="8137" max="8192" width="6.75" style="35" hidden="1" customWidth="1"/>
    <col min="8193" max="8388" width="6.75" style="35"/>
    <col min="8389" max="8389" width="37.1333333333333" style="35" customWidth="1"/>
    <col min="8390" max="8390" width="12.1333333333333" style="35" customWidth="1"/>
    <col min="8391" max="8391" width="11.3833333333333" style="35" customWidth="1"/>
    <col min="8392" max="8392" width="10.8833333333333" style="35" customWidth="1"/>
    <col min="8393" max="8448" width="6.75" style="35" hidden="1" customWidth="1"/>
    <col min="8449" max="8644" width="6.75" style="35"/>
    <col min="8645" max="8645" width="37.1333333333333" style="35" customWidth="1"/>
    <col min="8646" max="8646" width="12.1333333333333" style="35" customWidth="1"/>
    <col min="8647" max="8647" width="11.3833333333333" style="35" customWidth="1"/>
    <col min="8648" max="8648" width="10.8833333333333" style="35" customWidth="1"/>
    <col min="8649" max="8704" width="6.75" style="35" hidden="1" customWidth="1"/>
    <col min="8705" max="8900" width="6.75" style="35"/>
    <col min="8901" max="8901" width="37.1333333333333" style="35" customWidth="1"/>
    <col min="8902" max="8902" width="12.1333333333333" style="35" customWidth="1"/>
    <col min="8903" max="8903" width="11.3833333333333" style="35" customWidth="1"/>
    <col min="8904" max="8904" width="10.8833333333333" style="35" customWidth="1"/>
    <col min="8905" max="8960" width="6.75" style="35" hidden="1" customWidth="1"/>
    <col min="8961" max="9156" width="6.75" style="35"/>
    <col min="9157" max="9157" width="37.1333333333333" style="35" customWidth="1"/>
    <col min="9158" max="9158" width="12.1333333333333" style="35" customWidth="1"/>
    <col min="9159" max="9159" width="11.3833333333333" style="35" customWidth="1"/>
    <col min="9160" max="9160" width="10.8833333333333" style="35" customWidth="1"/>
    <col min="9161" max="9216" width="6.75" style="35" hidden="1" customWidth="1"/>
    <col min="9217" max="9412" width="6.75" style="35"/>
    <col min="9413" max="9413" width="37.1333333333333" style="35" customWidth="1"/>
    <col min="9414" max="9414" width="12.1333333333333" style="35" customWidth="1"/>
    <col min="9415" max="9415" width="11.3833333333333" style="35" customWidth="1"/>
    <col min="9416" max="9416" width="10.8833333333333" style="35" customWidth="1"/>
    <col min="9417" max="9472" width="6.75" style="35" hidden="1" customWidth="1"/>
    <col min="9473" max="9668" width="6.75" style="35"/>
    <col min="9669" max="9669" width="37.1333333333333" style="35" customWidth="1"/>
    <col min="9670" max="9670" width="12.1333333333333" style="35" customWidth="1"/>
    <col min="9671" max="9671" width="11.3833333333333" style="35" customWidth="1"/>
    <col min="9672" max="9672" width="10.8833333333333" style="35" customWidth="1"/>
    <col min="9673" max="9728" width="6.75" style="35" hidden="1" customWidth="1"/>
    <col min="9729" max="9924" width="6.75" style="35"/>
    <col min="9925" max="9925" width="37.1333333333333" style="35" customWidth="1"/>
    <col min="9926" max="9926" width="12.1333333333333" style="35" customWidth="1"/>
    <col min="9927" max="9927" width="11.3833333333333" style="35" customWidth="1"/>
    <col min="9928" max="9928" width="10.8833333333333" style="35" customWidth="1"/>
    <col min="9929" max="9984" width="6.75" style="35" hidden="1" customWidth="1"/>
    <col min="9985" max="10180" width="6.75" style="35"/>
    <col min="10181" max="10181" width="37.1333333333333" style="35" customWidth="1"/>
    <col min="10182" max="10182" width="12.1333333333333" style="35" customWidth="1"/>
    <col min="10183" max="10183" width="11.3833333333333" style="35" customWidth="1"/>
    <col min="10184" max="10184" width="10.8833333333333" style="35" customWidth="1"/>
    <col min="10185" max="10240" width="6.75" style="35" hidden="1" customWidth="1"/>
    <col min="10241" max="10436" width="6.75" style="35"/>
    <col min="10437" max="10437" width="37.1333333333333" style="35" customWidth="1"/>
    <col min="10438" max="10438" width="12.1333333333333" style="35" customWidth="1"/>
    <col min="10439" max="10439" width="11.3833333333333" style="35" customWidth="1"/>
    <col min="10440" max="10440" width="10.8833333333333" style="35" customWidth="1"/>
    <col min="10441" max="10496" width="6.75" style="35" hidden="1" customWidth="1"/>
    <col min="10497" max="10692" width="6.75" style="35"/>
    <col min="10693" max="10693" width="37.1333333333333" style="35" customWidth="1"/>
    <col min="10694" max="10694" width="12.1333333333333" style="35" customWidth="1"/>
    <col min="10695" max="10695" width="11.3833333333333" style="35" customWidth="1"/>
    <col min="10696" max="10696" width="10.8833333333333" style="35" customWidth="1"/>
    <col min="10697" max="10752" width="6.75" style="35" hidden="1" customWidth="1"/>
    <col min="10753" max="10948" width="6.75" style="35"/>
    <col min="10949" max="10949" width="37.1333333333333" style="35" customWidth="1"/>
    <col min="10950" max="10950" width="12.1333333333333" style="35" customWidth="1"/>
    <col min="10951" max="10951" width="11.3833333333333" style="35" customWidth="1"/>
    <col min="10952" max="10952" width="10.8833333333333" style="35" customWidth="1"/>
    <col min="10953" max="11008" width="6.75" style="35" hidden="1" customWidth="1"/>
    <col min="11009" max="11204" width="6.75" style="35"/>
    <col min="11205" max="11205" width="37.1333333333333" style="35" customWidth="1"/>
    <col min="11206" max="11206" width="12.1333333333333" style="35" customWidth="1"/>
    <col min="11207" max="11207" width="11.3833333333333" style="35" customWidth="1"/>
    <col min="11208" max="11208" width="10.8833333333333" style="35" customWidth="1"/>
    <col min="11209" max="11264" width="6.75" style="35" hidden="1" customWidth="1"/>
    <col min="11265" max="11460" width="6.75" style="35"/>
    <col min="11461" max="11461" width="37.1333333333333" style="35" customWidth="1"/>
    <col min="11462" max="11462" width="12.1333333333333" style="35" customWidth="1"/>
    <col min="11463" max="11463" width="11.3833333333333" style="35" customWidth="1"/>
    <col min="11464" max="11464" width="10.8833333333333" style="35" customWidth="1"/>
    <col min="11465" max="11520" width="6.75" style="35" hidden="1" customWidth="1"/>
    <col min="11521" max="11716" width="6.75" style="35"/>
    <col min="11717" max="11717" width="37.1333333333333" style="35" customWidth="1"/>
    <col min="11718" max="11718" width="12.1333333333333" style="35" customWidth="1"/>
    <col min="11719" max="11719" width="11.3833333333333" style="35" customWidth="1"/>
    <col min="11720" max="11720" width="10.8833333333333" style="35" customWidth="1"/>
    <col min="11721" max="11776" width="6.75" style="35" hidden="1" customWidth="1"/>
    <col min="11777" max="11972" width="6.75" style="35"/>
    <col min="11973" max="11973" width="37.1333333333333" style="35" customWidth="1"/>
    <col min="11974" max="11974" width="12.1333333333333" style="35" customWidth="1"/>
    <col min="11975" max="11975" width="11.3833333333333" style="35" customWidth="1"/>
    <col min="11976" max="11976" width="10.8833333333333" style="35" customWidth="1"/>
    <col min="11977" max="12032" width="6.75" style="35" hidden="1" customWidth="1"/>
    <col min="12033" max="12228" width="6.75" style="35"/>
    <col min="12229" max="12229" width="37.1333333333333" style="35" customWidth="1"/>
    <col min="12230" max="12230" width="12.1333333333333" style="35" customWidth="1"/>
    <col min="12231" max="12231" width="11.3833333333333" style="35" customWidth="1"/>
    <col min="12232" max="12232" width="10.8833333333333" style="35" customWidth="1"/>
    <col min="12233" max="12288" width="6.75" style="35" hidden="1" customWidth="1"/>
    <col min="12289" max="12484" width="6.75" style="35"/>
    <col min="12485" max="12485" width="37.1333333333333" style="35" customWidth="1"/>
    <col min="12486" max="12486" width="12.1333333333333" style="35" customWidth="1"/>
    <col min="12487" max="12487" width="11.3833333333333" style="35" customWidth="1"/>
    <col min="12488" max="12488" width="10.8833333333333" style="35" customWidth="1"/>
    <col min="12489" max="12544" width="6.75" style="35" hidden="1" customWidth="1"/>
    <col min="12545" max="12740" width="6.75" style="35"/>
    <col min="12741" max="12741" width="37.1333333333333" style="35" customWidth="1"/>
    <col min="12742" max="12742" width="12.1333333333333" style="35" customWidth="1"/>
    <col min="12743" max="12743" width="11.3833333333333" style="35" customWidth="1"/>
    <col min="12744" max="12744" width="10.8833333333333" style="35" customWidth="1"/>
    <col min="12745" max="12800" width="6.75" style="35" hidden="1" customWidth="1"/>
    <col min="12801" max="12996" width="6.75" style="35"/>
    <col min="12997" max="12997" width="37.1333333333333" style="35" customWidth="1"/>
    <col min="12998" max="12998" width="12.1333333333333" style="35" customWidth="1"/>
    <col min="12999" max="12999" width="11.3833333333333" style="35" customWidth="1"/>
    <col min="13000" max="13000" width="10.8833333333333" style="35" customWidth="1"/>
    <col min="13001" max="13056" width="6.75" style="35" hidden="1" customWidth="1"/>
    <col min="13057" max="13252" width="6.75" style="35"/>
    <col min="13253" max="13253" width="37.1333333333333" style="35" customWidth="1"/>
    <col min="13254" max="13254" width="12.1333333333333" style="35" customWidth="1"/>
    <col min="13255" max="13255" width="11.3833333333333" style="35" customWidth="1"/>
    <col min="13256" max="13256" width="10.8833333333333" style="35" customWidth="1"/>
    <col min="13257" max="13312" width="6.75" style="35" hidden="1" customWidth="1"/>
    <col min="13313" max="13508" width="6.75" style="35"/>
    <col min="13509" max="13509" width="37.1333333333333" style="35" customWidth="1"/>
    <col min="13510" max="13510" width="12.1333333333333" style="35" customWidth="1"/>
    <col min="13511" max="13511" width="11.3833333333333" style="35" customWidth="1"/>
    <col min="13512" max="13512" width="10.8833333333333" style="35" customWidth="1"/>
    <col min="13513" max="13568" width="6.75" style="35" hidden="1" customWidth="1"/>
    <col min="13569" max="13764" width="6.75" style="35"/>
    <col min="13765" max="13765" width="37.1333333333333" style="35" customWidth="1"/>
    <col min="13766" max="13766" width="12.1333333333333" style="35" customWidth="1"/>
    <col min="13767" max="13767" width="11.3833333333333" style="35" customWidth="1"/>
    <col min="13768" max="13768" width="10.8833333333333" style="35" customWidth="1"/>
    <col min="13769" max="13824" width="6.75" style="35" hidden="1" customWidth="1"/>
    <col min="13825" max="14020" width="6.75" style="35"/>
    <col min="14021" max="14021" width="37.1333333333333" style="35" customWidth="1"/>
    <col min="14022" max="14022" width="12.1333333333333" style="35" customWidth="1"/>
    <col min="14023" max="14023" width="11.3833333333333" style="35" customWidth="1"/>
    <col min="14024" max="14024" width="10.8833333333333" style="35" customWidth="1"/>
    <col min="14025" max="14080" width="6.75" style="35" hidden="1" customWidth="1"/>
    <col min="14081" max="14276" width="6.75" style="35"/>
    <col min="14277" max="14277" width="37.1333333333333" style="35" customWidth="1"/>
    <col min="14278" max="14278" width="12.1333333333333" style="35" customWidth="1"/>
    <col min="14279" max="14279" width="11.3833333333333" style="35" customWidth="1"/>
    <col min="14280" max="14280" width="10.8833333333333" style="35" customWidth="1"/>
    <col min="14281" max="14336" width="6.75" style="35" hidden="1" customWidth="1"/>
    <col min="14337" max="14532" width="6.75" style="35"/>
    <col min="14533" max="14533" width="37.1333333333333" style="35" customWidth="1"/>
    <col min="14534" max="14534" width="12.1333333333333" style="35" customWidth="1"/>
    <col min="14535" max="14535" width="11.3833333333333" style="35" customWidth="1"/>
    <col min="14536" max="14536" width="10.8833333333333" style="35" customWidth="1"/>
    <col min="14537" max="14592" width="6.75" style="35" hidden="1" customWidth="1"/>
    <col min="14593" max="14788" width="6.75" style="35"/>
    <col min="14789" max="14789" width="37.1333333333333" style="35" customWidth="1"/>
    <col min="14790" max="14790" width="12.1333333333333" style="35" customWidth="1"/>
    <col min="14791" max="14791" width="11.3833333333333" style="35" customWidth="1"/>
    <col min="14792" max="14792" width="10.8833333333333" style="35" customWidth="1"/>
    <col min="14793" max="14848" width="6.75" style="35" hidden="1" customWidth="1"/>
    <col min="14849" max="15044" width="6.75" style="35"/>
    <col min="15045" max="15045" width="37.1333333333333" style="35" customWidth="1"/>
    <col min="15046" max="15046" width="12.1333333333333" style="35" customWidth="1"/>
    <col min="15047" max="15047" width="11.3833333333333" style="35" customWidth="1"/>
    <col min="15048" max="15048" width="10.8833333333333" style="35" customWidth="1"/>
    <col min="15049" max="15104" width="6.75" style="35" hidden="1" customWidth="1"/>
    <col min="15105" max="15300" width="6.75" style="35"/>
    <col min="15301" max="15301" width="37.1333333333333" style="35" customWidth="1"/>
    <col min="15302" max="15302" width="12.1333333333333" style="35" customWidth="1"/>
    <col min="15303" max="15303" width="11.3833333333333" style="35" customWidth="1"/>
    <col min="15304" max="15304" width="10.8833333333333" style="35" customWidth="1"/>
    <col min="15305" max="15360" width="6.75" style="35" hidden="1" customWidth="1"/>
    <col min="15361" max="15556" width="6.75" style="35"/>
    <col min="15557" max="15557" width="37.1333333333333" style="35" customWidth="1"/>
    <col min="15558" max="15558" width="12.1333333333333" style="35" customWidth="1"/>
    <col min="15559" max="15559" width="11.3833333333333" style="35" customWidth="1"/>
    <col min="15560" max="15560" width="10.8833333333333" style="35" customWidth="1"/>
    <col min="15561" max="15616" width="6.75" style="35" hidden="1" customWidth="1"/>
    <col min="15617" max="15812" width="6.75" style="35"/>
    <col min="15813" max="15813" width="37.1333333333333" style="35" customWidth="1"/>
    <col min="15814" max="15814" width="12.1333333333333" style="35" customWidth="1"/>
    <col min="15815" max="15815" width="11.3833333333333" style="35" customWidth="1"/>
    <col min="15816" max="15816" width="10.8833333333333" style="35" customWidth="1"/>
    <col min="15817" max="15872" width="6.75" style="35" hidden="1" customWidth="1"/>
    <col min="15873" max="16068" width="6.75" style="35"/>
    <col min="16069" max="16069" width="37.1333333333333" style="35" customWidth="1"/>
    <col min="16070" max="16070" width="12.1333333333333" style="35" customWidth="1"/>
    <col min="16071" max="16071" width="11.3833333333333" style="35" customWidth="1"/>
    <col min="16072" max="16072" width="10.8833333333333" style="35" customWidth="1"/>
    <col min="16073" max="16128" width="6.75" style="35" hidden="1" customWidth="1"/>
    <col min="16129" max="16376" width="6.75" style="35"/>
    <col min="16377" max="16384" width="7" style="35" customWidth="1"/>
  </cols>
  <sheetData>
    <row r="1" s="35" customFormat="1" ht="35.1" customHeight="1" spans="1:5">
      <c r="A1" s="55" t="s">
        <v>2583</v>
      </c>
      <c r="B1" s="56"/>
      <c r="C1" s="56"/>
      <c r="D1" s="56"/>
      <c r="E1" s="56"/>
    </row>
    <row r="2" s="54" customFormat="1" customHeight="1" spans="1:5">
      <c r="A2" s="57" t="s">
        <v>2575</v>
      </c>
      <c r="B2" s="57" t="s">
        <v>2576</v>
      </c>
      <c r="C2" s="57" t="s">
        <v>2345</v>
      </c>
      <c r="D2" s="57" t="s">
        <v>2346</v>
      </c>
      <c r="E2" s="57" t="s">
        <v>35</v>
      </c>
    </row>
    <row r="3" s="35" customFormat="1" customHeight="1" spans="1:5">
      <c r="A3" s="58" t="s">
        <v>2584</v>
      </c>
      <c r="B3" s="59"/>
      <c r="C3" s="59"/>
      <c r="D3" s="60"/>
      <c r="E3" s="60"/>
    </row>
    <row r="4" s="35" customFormat="1" customHeight="1" spans="1:5">
      <c r="A4" s="58" t="s">
        <v>2585</v>
      </c>
      <c r="B4" s="59"/>
      <c r="C4" s="59"/>
      <c r="D4" s="60"/>
      <c r="E4" s="60"/>
    </row>
    <row r="5" s="35" customFormat="1" customHeight="1" spans="1:5">
      <c r="A5" s="58" t="s">
        <v>2586</v>
      </c>
      <c r="B5" s="59"/>
      <c r="C5" s="59"/>
      <c r="D5" s="60"/>
      <c r="E5" s="60"/>
    </row>
    <row r="6" s="35" customFormat="1" customHeight="1" spans="1:5">
      <c r="A6" s="58" t="s">
        <v>2587</v>
      </c>
      <c r="B6" s="59"/>
      <c r="C6" s="59"/>
      <c r="D6" s="60"/>
      <c r="E6" s="60"/>
    </row>
    <row r="7" s="35" customFormat="1" customHeight="1" spans="1:5">
      <c r="A7" s="58" t="s">
        <v>2588</v>
      </c>
      <c r="B7" s="59"/>
      <c r="C7" s="59"/>
      <c r="D7" s="60"/>
      <c r="E7" s="60">
        <v>22</v>
      </c>
    </row>
    <row r="8" s="54" customFormat="1" customHeight="1" spans="1:5">
      <c r="A8" s="57" t="s">
        <v>2589</v>
      </c>
      <c r="B8" s="61">
        <f>B3+B4+B5+B6+B7</f>
        <v>0</v>
      </c>
      <c r="C8" s="61"/>
      <c r="D8" s="61">
        <f>D3+D4+D5+D6+D7</f>
        <v>0</v>
      </c>
      <c r="E8" s="61">
        <f>E3+E4+E5+E6+E7</f>
        <v>22</v>
      </c>
    </row>
    <row r="9" s="35" customFormat="1" customHeight="1" spans="1:5">
      <c r="A9" s="58" t="s">
        <v>1947</v>
      </c>
      <c r="B9" s="59"/>
      <c r="C9" s="60"/>
      <c r="D9" s="60"/>
      <c r="E9" s="60"/>
    </row>
    <row r="10" s="35" customFormat="1" customHeight="1" spans="1:5">
      <c r="A10" s="58"/>
      <c r="B10" s="59"/>
      <c r="C10" s="60"/>
      <c r="D10" s="60"/>
      <c r="E10" s="60"/>
    </row>
    <row r="11" s="35" customFormat="1" customHeight="1" spans="1:5">
      <c r="A11" s="58" t="s">
        <v>1999</v>
      </c>
      <c r="B11" s="59"/>
      <c r="C11" s="60"/>
      <c r="D11" s="60"/>
      <c r="E11" s="60"/>
    </row>
    <row r="12" s="35" customFormat="1" customHeight="1" spans="1:5">
      <c r="A12" s="58" t="s">
        <v>1955</v>
      </c>
      <c r="B12" s="59"/>
      <c r="C12" s="60"/>
      <c r="D12" s="60"/>
      <c r="E12" s="60"/>
    </row>
    <row r="13" s="35" customFormat="1" customHeight="1" spans="1:5">
      <c r="A13" s="58" t="s">
        <v>2003</v>
      </c>
      <c r="B13" s="59"/>
      <c r="C13" s="60"/>
      <c r="D13" s="60"/>
      <c r="E13" s="60">
        <v>4</v>
      </c>
    </row>
    <row r="14" s="35" customFormat="1" customHeight="1" spans="1:5">
      <c r="A14" s="58"/>
      <c r="B14" s="59"/>
      <c r="C14" s="60"/>
      <c r="D14" s="60"/>
      <c r="E14" s="60"/>
    </row>
    <row r="15" s="54" customFormat="1" customHeight="1" spans="1:5">
      <c r="A15" s="57" t="s">
        <v>2007</v>
      </c>
      <c r="B15" s="61"/>
      <c r="C15" s="67"/>
      <c r="D15" s="67"/>
      <c r="E15" s="67">
        <f>E8+E9+E10+E11+E12+E13</f>
        <v>26</v>
      </c>
    </row>
    <row r="16" s="35" customFormat="1" customHeight="1" spans="1:5">
      <c r="A16" s="50"/>
      <c r="B16" s="50"/>
      <c r="C16" s="50"/>
      <c r="D16" s="50"/>
      <c r="E16" s="50"/>
    </row>
  </sheetData>
  <mergeCells count="2">
    <mergeCell ref="A1:E1"/>
    <mergeCell ref="A16:E1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F19" sqref="F19"/>
    </sheetView>
  </sheetViews>
  <sheetFormatPr defaultColWidth="6.75" defaultRowHeight="23.1" customHeight="1" outlineLevelCol="4"/>
  <cols>
    <col min="1" max="1" width="42.5" style="35" customWidth="1"/>
    <col min="2" max="3" width="11.8833333333333" style="64" customWidth="1"/>
    <col min="4" max="5" width="13.8833333333333" style="64" customWidth="1"/>
    <col min="6" max="196" width="6.75" style="35"/>
    <col min="197" max="197" width="37.1333333333333" style="35" customWidth="1"/>
    <col min="198" max="198" width="12.1333333333333" style="35" customWidth="1"/>
    <col min="199" max="199" width="11.3833333333333" style="35" customWidth="1"/>
    <col min="200" max="200" width="10.8833333333333" style="35" customWidth="1"/>
    <col min="201" max="256" width="6.75" style="35" hidden="1" customWidth="1"/>
    <col min="257" max="452" width="6.75" style="35"/>
    <col min="453" max="453" width="37.1333333333333" style="35" customWidth="1"/>
    <col min="454" max="454" width="12.1333333333333" style="35" customWidth="1"/>
    <col min="455" max="455" width="11.3833333333333" style="35" customWidth="1"/>
    <col min="456" max="456" width="10.8833333333333" style="35" customWidth="1"/>
    <col min="457" max="512" width="6.75" style="35" hidden="1" customWidth="1"/>
    <col min="513" max="708" width="6.75" style="35"/>
    <col min="709" max="709" width="37.1333333333333" style="35" customWidth="1"/>
    <col min="710" max="710" width="12.1333333333333" style="35" customWidth="1"/>
    <col min="711" max="711" width="11.3833333333333" style="35" customWidth="1"/>
    <col min="712" max="712" width="10.8833333333333" style="35" customWidth="1"/>
    <col min="713" max="768" width="6.75" style="35" hidden="1" customWidth="1"/>
    <col min="769" max="964" width="6.75" style="35"/>
    <col min="965" max="965" width="37.1333333333333" style="35" customWidth="1"/>
    <col min="966" max="966" width="12.1333333333333" style="35" customWidth="1"/>
    <col min="967" max="967" width="11.3833333333333" style="35" customWidth="1"/>
    <col min="968" max="968" width="10.8833333333333" style="35" customWidth="1"/>
    <col min="969" max="1024" width="6.75" style="35" hidden="1" customWidth="1"/>
    <col min="1025" max="1220" width="6.75" style="35"/>
    <col min="1221" max="1221" width="37.1333333333333" style="35" customWidth="1"/>
    <col min="1222" max="1222" width="12.1333333333333" style="35" customWidth="1"/>
    <col min="1223" max="1223" width="11.3833333333333" style="35" customWidth="1"/>
    <col min="1224" max="1224" width="10.8833333333333" style="35" customWidth="1"/>
    <col min="1225" max="1280" width="6.75" style="35" hidden="1" customWidth="1"/>
    <col min="1281" max="1476" width="6.75" style="35"/>
    <col min="1477" max="1477" width="37.1333333333333" style="35" customWidth="1"/>
    <col min="1478" max="1478" width="12.1333333333333" style="35" customWidth="1"/>
    <col min="1479" max="1479" width="11.3833333333333" style="35" customWidth="1"/>
    <col min="1480" max="1480" width="10.8833333333333" style="35" customWidth="1"/>
    <col min="1481" max="1536" width="6.75" style="35" hidden="1" customWidth="1"/>
    <col min="1537" max="1732" width="6.75" style="35"/>
    <col min="1733" max="1733" width="37.1333333333333" style="35" customWidth="1"/>
    <col min="1734" max="1734" width="12.1333333333333" style="35" customWidth="1"/>
    <col min="1735" max="1735" width="11.3833333333333" style="35" customWidth="1"/>
    <col min="1736" max="1736" width="10.8833333333333" style="35" customWidth="1"/>
    <col min="1737" max="1792" width="6.75" style="35" hidden="1" customWidth="1"/>
    <col min="1793" max="1988" width="6.75" style="35"/>
    <col min="1989" max="1989" width="37.1333333333333" style="35" customWidth="1"/>
    <col min="1990" max="1990" width="12.1333333333333" style="35" customWidth="1"/>
    <col min="1991" max="1991" width="11.3833333333333" style="35" customWidth="1"/>
    <col min="1992" max="1992" width="10.8833333333333" style="35" customWidth="1"/>
    <col min="1993" max="2048" width="6.75" style="35" hidden="1" customWidth="1"/>
    <col min="2049" max="2244" width="6.75" style="35"/>
    <col min="2245" max="2245" width="37.1333333333333" style="35" customWidth="1"/>
    <col min="2246" max="2246" width="12.1333333333333" style="35" customWidth="1"/>
    <col min="2247" max="2247" width="11.3833333333333" style="35" customWidth="1"/>
    <col min="2248" max="2248" width="10.8833333333333" style="35" customWidth="1"/>
    <col min="2249" max="2304" width="6.75" style="35" hidden="1" customWidth="1"/>
    <col min="2305" max="2500" width="6.75" style="35"/>
    <col min="2501" max="2501" width="37.1333333333333" style="35" customWidth="1"/>
    <col min="2502" max="2502" width="12.1333333333333" style="35" customWidth="1"/>
    <col min="2503" max="2503" width="11.3833333333333" style="35" customWidth="1"/>
    <col min="2504" max="2504" width="10.8833333333333" style="35" customWidth="1"/>
    <col min="2505" max="2560" width="6.75" style="35" hidden="1" customWidth="1"/>
    <col min="2561" max="2756" width="6.75" style="35"/>
    <col min="2757" max="2757" width="37.1333333333333" style="35" customWidth="1"/>
    <col min="2758" max="2758" width="12.1333333333333" style="35" customWidth="1"/>
    <col min="2759" max="2759" width="11.3833333333333" style="35" customWidth="1"/>
    <col min="2760" max="2760" width="10.8833333333333" style="35" customWidth="1"/>
    <col min="2761" max="2816" width="6.75" style="35" hidden="1" customWidth="1"/>
    <col min="2817" max="3012" width="6.75" style="35"/>
    <col min="3013" max="3013" width="37.1333333333333" style="35" customWidth="1"/>
    <col min="3014" max="3014" width="12.1333333333333" style="35" customWidth="1"/>
    <col min="3015" max="3015" width="11.3833333333333" style="35" customWidth="1"/>
    <col min="3016" max="3016" width="10.8833333333333" style="35" customWidth="1"/>
    <col min="3017" max="3072" width="6.75" style="35" hidden="1" customWidth="1"/>
    <col min="3073" max="3268" width="6.75" style="35"/>
    <col min="3269" max="3269" width="37.1333333333333" style="35" customWidth="1"/>
    <col min="3270" max="3270" width="12.1333333333333" style="35" customWidth="1"/>
    <col min="3271" max="3271" width="11.3833333333333" style="35" customWidth="1"/>
    <col min="3272" max="3272" width="10.8833333333333" style="35" customWidth="1"/>
    <col min="3273" max="3328" width="6.75" style="35" hidden="1" customWidth="1"/>
    <col min="3329" max="3524" width="6.75" style="35"/>
    <col min="3525" max="3525" width="37.1333333333333" style="35" customWidth="1"/>
    <col min="3526" max="3526" width="12.1333333333333" style="35" customWidth="1"/>
    <col min="3527" max="3527" width="11.3833333333333" style="35" customWidth="1"/>
    <col min="3528" max="3528" width="10.8833333333333" style="35" customWidth="1"/>
    <col min="3529" max="3584" width="6.75" style="35" hidden="1" customWidth="1"/>
    <col min="3585" max="3780" width="6.75" style="35"/>
    <col min="3781" max="3781" width="37.1333333333333" style="35" customWidth="1"/>
    <col min="3782" max="3782" width="12.1333333333333" style="35" customWidth="1"/>
    <col min="3783" max="3783" width="11.3833333333333" style="35" customWidth="1"/>
    <col min="3784" max="3784" width="10.8833333333333" style="35" customWidth="1"/>
    <col min="3785" max="3840" width="6.75" style="35" hidden="1" customWidth="1"/>
    <col min="3841" max="4036" width="6.75" style="35"/>
    <col min="4037" max="4037" width="37.1333333333333" style="35" customWidth="1"/>
    <col min="4038" max="4038" width="12.1333333333333" style="35" customWidth="1"/>
    <col min="4039" max="4039" width="11.3833333333333" style="35" customWidth="1"/>
    <col min="4040" max="4040" width="10.8833333333333" style="35" customWidth="1"/>
    <col min="4041" max="4096" width="6.75" style="35" hidden="1" customWidth="1"/>
    <col min="4097" max="4292" width="6.75" style="35"/>
    <col min="4293" max="4293" width="37.1333333333333" style="35" customWidth="1"/>
    <col min="4294" max="4294" width="12.1333333333333" style="35" customWidth="1"/>
    <col min="4295" max="4295" width="11.3833333333333" style="35" customWidth="1"/>
    <col min="4296" max="4296" width="10.8833333333333" style="35" customWidth="1"/>
    <col min="4297" max="4352" width="6.75" style="35" hidden="1" customWidth="1"/>
    <col min="4353" max="4548" width="6.75" style="35"/>
    <col min="4549" max="4549" width="37.1333333333333" style="35" customWidth="1"/>
    <col min="4550" max="4550" width="12.1333333333333" style="35" customWidth="1"/>
    <col min="4551" max="4551" width="11.3833333333333" style="35" customWidth="1"/>
    <col min="4552" max="4552" width="10.8833333333333" style="35" customWidth="1"/>
    <col min="4553" max="4608" width="6.75" style="35" hidden="1" customWidth="1"/>
    <col min="4609" max="4804" width="6.75" style="35"/>
    <col min="4805" max="4805" width="37.1333333333333" style="35" customWidth="1"/>
    <col min="4806" max="4806" width="12.1333333333333" style="35" customWidth="1"/>
    <col min="4807" max="4807" width="11.3833333333333" style="35" customWidth="1"/>
    <col min="4808" max="4808" width="10.8833333333333" style="35" customWidth="1"/>
    <col min="4809" max="4864" width="6.75" style="35" hidden="1" customWidth="1"/>
    <col min="4865" max="5060" width="6.75" style="35"/>
    <col min="5061" max="5061" width="37.1333333333333" style="35" customWidth="1"/>
    <col min="5062" max="5062" width="12.1333333333333" style="35" customWidth="1"/>
    <col min="5063" max="5063" width="11.3833333333333" style="35" customWidth="1"/>
    <col min="5064" max="5064" width="10.8833333333333" style="35" customWidth="1"/>
    <col min="5065" max="5120" width="6.75" style="35" hidden="1" customWidth="1"/>
    <col min="5121" max="5316" width="6.75" style="35"/>
    <col min="5317" max="5317" width="37.1333333333333" style="35" customWidth="1"/>
    <col min="5318" max="5318" width="12.1333333333333" style="35" customWidth="1"/>
    <col min="5319" max="5319" width="11.3833333333333" style="35" customWidth="1"/>
    <col min="5320" max="5320" width="10.8833333333333" style="35" customWidth="1"/>
    <col min="5321" max="5376" width="6.75" style="35" hidden="1" customWidth="1"/>
    <col min="5377" max="5572" width="6.75" style="35"/>
    <col min="5573" max="5573" width="37.1333333333333" style="35" customWidth="1"/>
    <col min="5574" max="5574" width="12.1333333333333" style="35" customWidth="1"/>
    <col min="5575" max="5575" width="11.3833333333333" style="35" customWidth="1"/>
    <col min="5576" max="5576" width="10.8833333333333" style="35" customWidth="1"/>
    <col min="5577" max="5632" width="6.75" style="35" hidden="1" customWidth="1"/>
    <col min="5633" max="5828" width="6.75" style="35"/>
    <col min="5829" max="5829" width="37.1333333333333" style="35" customWidth="1"/>
    <col min="5830" max="5830" width="12.1333333333333" style="35" customWidth="1"/>
    <col min="5831" max="5831" width="11.3833333333333" style="35" customWidth="1"/>
    <col min="5832" max="5832" width="10.8833333333333" style="35" customWidth="1"/>
    <col min="5833" max="5888" width="6.75" style="35" hidden="1" customWidth="1"/>
    <col min="5889" max="6084" width="6.75" style="35"/>
    <col min="6085" max="6085" width="37.1333333333333" style="35" customWidth="1"/>
    <col min="6086" max="6086" width="12.1333333333333" style="35" customWidth="1"/>
    <col min="6087" max="6087" width="11.3833333333333" style="35" customWidth="1"/>
    <col min="6088" max="6088" width="10.8833333333333" style="35" customWidth="1"/>
    <col min="6089" max="6144" width="6.75" style="35" hidden="1" customWidth="1"/>
    <col min="6145" max="6340" width="6.75" style="35"/>
    <col min="6341" max="6341" width="37.1333333333333" style="35" customWidth="1"/>
    <col min="6342" max="6342" width="12.1333333333333" style="35" customWidth="1"/>
    <col min="6343" max="6343" width="11.3833333333333" style="35" customWidth="1"/>
    <col min="6344" max="6344" width="10.8833333333333" style="35" customWidth="1"/>
    <col min="6345" max="6400" width="6.75" style="35" hidden="1" customWidth="1"/>
    <col min="6401" max="6596" width="6.75" style="35"/>
    <col min="6597" max="6597" width="37.1333333333333" style="35" customWidth="1"/>
    <col min="6598" max="6598" width="12.1333333333333" style="35" customWidth="1"/>
    <col min="6599" max="6599" width="11.3833333333333" style="35" customWidth="1"/>
    <col min="6600" max="6600" width="10.8833333333333" style="35" customWidth="1"/>
    <col min="6601" max="6656" width="6.75" style="35" hidden="1" customWidth="1"/>
    <col min="6657" max="6852" width="6.75" style="35"/>
    <col min="6853" max="6853" width="37.1333333333333" style="35" customWidth="1"/>
    <col min="6854" max="6854" width="12.1333333333333" style="35" customWidth="1"/>
    <col min="6855" max="6855" width="11.3833333333333" style="35" customWidth="1"/>
    <col min="6856" max="6856" width="10.8833333333333" style="35" customWidth="1"/>
    <col min="6857" max="6912" width="6.75" style="35" hidden="1" customWidth="1"/>
    <col min="6913" max="7108" width="6.75" style="35"/>
    <col min="7109" max="7109" width="37.1333333333333" style="35" customWidth="1"/>
    <col min="7110" max="7110" width="12.1333333333333" style="35" customWidth="1"/>
    <col min="7111" max="7111" width="11.3833333333333" style="35" customWidth="1"/>
    <col min="7112" max="7112" width="10.8833333333333" style="35" customWidth="1"/>
    <col min="7113" max="7168" width="6.75" style="35" hidden="1" customWidth="1"/>
    <col min="7169" max="7364" width="6.75" style="35"/>
    <col min="7365" max="7365" width="37.1333333333333" style="35" customWidth="1"/>
    <col min="7366" max="7366" width="12.1333333333333" style="35" customWidth="1"/>
    <col min="7367" max="7367" width="11.3833333333333" style="35" customWidth="1"/>
    <col min="7368" max="7368" width="10.8833333333333" style="35" customWidth="1"/>
    <col min="7369" max="7424" width="6.75" style="35" hidden="1" customWidth="1"/>
    <col min="7425" max="7620" width="6.75" style="35"/>
    <col min="7621" max="7621" width="37.1333333333333" style="35" customWidth="1"/>
    <col min="7622" max="7622" width="12.1333333333333" style="35" customWidth="1"/>
    <col min="7623" max="7623" width="11.3833333333333" style="35" customWidth="1"/>
    <col min="7624" max="7624" width="10.8833333333333" style="35" customWidth="1"/>
    <col min="7625" max="7680" width="6.75" style="35" hidden="1" customWidth="1"/>
    <col min="7681" max="7876" width="6.75" style="35"/>
    <col min="7877" max="7877" width="37.1333333333333" style="35" customWidth="1"/>
    <col min="7878" max="7878" width="12.1333333333333" style="35" customWidth="1"/>
    <col min="7879" max="7879" width="11.3833333333333" style="35" customWidth="1"/>
    <col min="7880" max="7880" width="10.8833333333333" style="35" customWidth="1"/>
    <col min="7881" max="7936" width="6.75" style="35" hidden="1" customWidth="1"/>
    <col min="7937" max="8132" width="6.75" style="35"/>
    <col min="8133" max="8133" width="37.1333333333333" style="35" customWidth="1"/>
    <col min="8134" max="8134" width="12.1333333333333" style="35" customWidth="1"/>
    <col min="8135" max="8135" width="11.3833333333333" style="35" customWidth="1"/>
    <col min="8136" max="8136" width="10.8833333333333" style="35" customWidth="1"/>
    <col min="8137" max="8192" width="6.75" style="35" hidden="1" customWidth="1"/>
    <col min="8193" max="8388" width="6.75" style="35"/>
    <col min="8389" max="8389" width="37.1333333333333" style="35" customWidth="1"/>
    <col min="8390" max="8390" width="12.1333333333333" style="35" customWidth="1"/>
    <col min="8391" max="8391" width="11.3833333333333" style="35" customWidth="1"/>
    <col min="8392" max="8392" width="10.8833333333333" style="35" customWidth="1"/>
    <col min="8393" max="8448" width="6.75" style="35" hidden="1" customWidth="1"/>
    <col min="8449" max="8644" width="6.75" style="35"/>
    <col min="8645" max="8645" width="37.1333333333333" style="35" customWidth="1"/>
    <col min="8646" max="8646" width="12.1333333333333" style="35" customWidth="1"/>
    <col min="8647" max="8647" width="11.3833333333333" style="35" customWidth="1"/>
    <col min="8648" max="8648" width="10.8833333333333" style="35" customWidth="1"/>
    <col min="8649" max="8704" width="6.75" style="35" hidden="1" customWidth="1"/>
    <col min="8705" max="8900" width="6.75" style="35"/>
    <col min="8901" max="8901" width="37.1333333333333" style="35" customWidth="1"/>
    <col min="8902" max="8902" width="12.1333333333333" style="35" customWidth="1"/>
    <col min="8903" max="8903" width="11.3833333333333" style="35" customWidth="1"/>
    <col min="8904" max="8904" width="10.8833333333333" style="35" customWidth="1"/>
    <col min="8905" max="8960" width="6.75" style="35" hidden="1" customWidth="1"/>
    <col min="8961" max="9156" width="6.75" style="35"/>
    <col min="9157" max="9157" width="37.1333333333333" style="35" customWidth="1"/>
    <col min="9158" max="9158" width="12.1333333333333" style="35" customWidth="1"/>
    <col min="9159" max="9159" width="11.3833333333333" style="35" customWidth="1"/>
    <col min="9160" max="9160" width="10.8833333333333" style="35" customWidth="1"/>
    <col min="9161" max="9216" width="6.75" style="35" hidden="1" customWidth="1"/>
    <col min="9217" max="9412" width="6.75" style="35"/>
    <col min="9413" max="9413" width="37.1333333333333" style="35" customWidth="1"/>
    <col min="9414" max="9414" width="12.1333333333333" style="35" customWidth="1"/>
    <col min="9415" max="9415" width="11.3833333333333" style="35" customWidth="1"/>
    <col min="9416" max="9416" width="10.8833333333333" style="35" customWidth="1"/>
    <col min="9417" max="9472" width="6.75" style="35" hidden="1" customWidth="1"/>
    <col min="9473" max="9668" width="6.75" style="35"/>
    <col min="9669" max="9669" width="37.1333333333333" style="35" customWidth="1"/>
    <col min="9670" max="9670" width="12.1333333333333" style="35" customWidth="1"/>
    <col min="9671" max="9671" width="11.3833333333333" style="35" customWidth="1"/>
    <col min="9672" max="9672" width="10.8833333333333" style="35" customWidth="1"/>
    <col min="9673" max="9728" width="6.75" style="35" hidden="1" customWidth="1"/>
    <col min="9729" max="9924" width="6.75" style="35"/>
    <col min="9925" max="9925" width="37.1333333333333" style="35" customWidth="1"/>
    <col min="9926" max="9926" width="12.1333333333333" style="35" customWidth="1"/>
    <col min="9927" max="9927" width="11.3833333333333" style="35" customWidth="1"/>
    <col min="9928" max="9928" width="10.8833333333333" style="35" customWidth="1"/>
    <col min="9929" max="9984" width="6.75" style="35" hidden="1" customWidth="1"/>
    <col min="9985" max="10180" width="6.75" style="35"/>
    <col min="10181" max="10181" width="37.1333333333333" style="35" customWidth="1"/>
    <col min="10182" max="10182" width="12.1333333333333" style="35" customWidth="1"/>
    <col min="10183" max="10183" width="11.3833333333333" style="35" customWidth="1"/>
    <col min="10184" max="10184" width="10.8833333333333" style="35" customWidth="1"/>
    <col min="10185" max="10240" width="6.75" style="35" hidden="1" customWidth="1"/>
    <col min="10241" max="10436" width="6.75" style="35"/>
    <col min="10437" max="10437" width="37.1333333333333" style="35" customWidth="1"/>
    <col min="10438" max="10438" width="12.1333333333333" style="35" customWidth="1"/>
    <col min="10439" max="10439" width="11.3833333333333" style="35" customWidth="1"/>
    <col min="10440" max="10440" width="10.8833333333333" style="35" customWidth="1"/>
    <col min="10441" max="10496" width="6.75" style="35" hidden="1" customWidth="1"/>
    <col min="10497" max="10692" width="6.75" style="35"/>
    <col min="10693" max="10693" width="37.1333333333333" style="35" customWidth="1"/>
    <col min="10694" max="10694" width="12.1333333333333" style="35" customWidth="1"/>
    <col min="10695" max="10695" width="11.3833333333333" style="35" customWidth="1"/>
    <col min="10696" max="10696" width="10.8833333333333" style="35" customWidth="1"/>
    <col min="10697" max="10752" width="6.75" style="35" hidden="1" customWidth="1"/>
    <col min="10753" max="10948" width="6.75" style="35"/>
    <col min="10949" max="10949" width="37.1333333333333" style="35" customWidth="1"/>
    <col min="10950" max="10950" width="12.1333333333333" style="35" customWidth="1"/>
    <col min="10951" max="10951" width="11.3833333333333" style="35" customWidth="1"/>
    <col min="10952" max="10952" width="10.8833333333333" style="35" customWidth="1"/>
    <col min="10953" max="11008" width="6.75" style="35" hidden="1" customWidth="1"/>
    <col min="11009" max="11204" width="6.75" style="35"/>
    <col min="11205" max="11205" width="37.1333333333333" style="35" customWidth="1"/>
    <col min="11206" max="11206" width="12.1333333333333" style="35" customWidth="1"/>
    <col min="11207" max="11207" width="11.3833333333333" style="35" customWidth="1"/>
    <col min="11208" max="11208" width="10.8833333333333" style="35" customWidth="1"/>
    <col min="11209" max="11264" width="6.75" style="35" hidden="1" customWidth="1"/>
    <col min="11265" max="11460" width="6.75" style="35"/>
    <col min="11461" max="11461" width="37.1333333333333" style="35" customWidth="1"/>
    <col min="11462" max="11462" width="12.1333333333333" style="35" customWidth="1"/>
    <col min="11463" max="11463" width="11.3833333333333" style="35" customWidth="1"/>
    <col min="11464" max="11464" width="10.8833333333333" style="35" customWidth="1"/>
    <col min="11465" max="11520" width="6.75" style="35" hidden="1" customWidth="1"/>
    <col min="11521" max="11716" width="6.75" style="35"/>
    <col min="11717" max="11717" width="37.1333333333333" style="35" customWidth="1"/>
    <col min="11718" max="11718" width="12.1333333333333" style="35" customWidth="1"/>
    <col min="11719" max="11719" width="11.3833333333333" style="35" customWidth="1"/>
    <col min="11720" max="11720" width="10.8833333333333" style="35" customWidth="1"/>
    <col min="11721" max="11776" width="6.75" style="35" hidden="1" customWidth="1"/>
    <col min="11777" max="11972" width="6.75" style="35"/>
    <col min="11973" max="11973" width="37.1333333333333" style="35" customWidth="1"/>
    <col min="11974" max="11974" width="12.1333333333333" style="35" customWidth="1"/>
    <col min="11975" max="11975" width="11.3833333333333" style="35" customWidth="1"/>
    <col min="11976" max="11976" width="10.8833333333333" style="35" customWidth="1"/>
    <col min="11977" max="12032" width="6.75" style="35" hidden="1" customWidth="1"/>
    <col min="12033" max="12228" width="6.75" style="35"/>
    <col min="12229" max="12229" width="37.1333333333333" style="35" customWidth="1"/>
    <col min="12230" max="12230" width="12.1333333333333" style="35" customWidth="1"/>
    <col min="12231" max="12231" width="11.3833333333333" style="35" customWidth="1"/>
    <col min="12232" max="12232" width="10.8833333333333" style="35" customWidth="1"/>
    <col min="12233" max="12288" width="6.75" style="35" hidden="1" customWidth="1"/>
    <col min="12289" max="12484" width="6.75" style="35"/>
    <col min="12485" max="12485" width="37.1333333333333" style="35" customWidth="1"/>
    <col min="12486" max="12486" width="12.1333333333333" style="35" customWidth="1"/>
    <col min="12487" max="12487" width="11.3833333333333" style="35" customWidth="1"/>
    <col min="12488" max="12488" width="10.8833333333333" style="35" customWidth="1"/>
    <col min="12489" max="12544" width="6.75" style="35" hidden="1" customWidth="1"/>
    <col min="12545" max="12740" width="6.75" style="35"/>
    <col min="12741" max="12741" width="37.1333333333333" style="35" customWidth="1"/>
    <col min="12742" max="12742" width="12.1333333333333" style="35" customWidth="1"/>
    <col min="12743" max="12743" width="11.3833333333333" style="35" customWidth="1"/>
    <col min="12744" max="12744" width="10.8833333333333" style="35" customWidth="1"/>
    <col min="12745" max="12800" width="6.75" style="35" hidden="1" customWidth="1"/>
    <col min="12801" max="12996" width="6.75" style="35"/>
    <col min="12997" max="12997" width="37.1333333333333" style="35" customWidth="1"/>
    <col min="12998" max="12998" width="12.1333333333333" style="35" customWidth="1"/>
    <col min="12999" max="12999" width="11.3833333333333" style="35" customWidth="1"/>
    <col min="13000" max="13000" width="10.8833333333333" style="35" customWidth="1"/>
    <col min="13001" max="13056" width="6.75" style="35" hidden="1" customWidth="1"/>
    <col min="13057" max="13252" width="6.75" style="35"/>
    <col min="13253" max="13253" width="37.1333333333333" style="35" customWidth="1"/>
    <col min="13254" max="13254" width="12.1333333333333" style="35" customWidth="1"/>
    <col min="13255" max="13255" width="11.3833333333333" style="35" customWidth="1"/>
    <col min="13256" max="13256" width="10.8833333333333" style="35" customWidth="1"/>
    <col min="13257" max="13312" width="6.75" style="35" hidden="1" customWidth="1"/>
    <col min="13313" max="13508" width="6.75" style="35"/>
    <col min="13509" max="13509" width="37.1333333333333" style="35" customWidth="1"/>
    <col min="13510" max="13510" width="12.1333333333333" style="35" customWidth="1"/>
    <col min="13511" max="13511" width="11.3833333333333" style="35" customWidth="1"/>
    <col min="13512" max="13512" width="10.8833333333333" style="35" customWidth="1"/>
    <col min="13513" max="13568" width="6.75" style="35" hidden="1" customWidth="1"/>
    <col min="13569" max="13764" width="6.75" style="35"/>
    <col min="13765" max="13765" width="37.1333333333333" style="35" customWidth="1"/>
    <col min="13766" max="13766" width="12.1333333333333" style="35" customWidth="1"/>
    <col min="13767" max="13767" width="11.3833333333333" style="35" customWidth="1"/>
    <col min="13768" max="13768" width="10.8833333333333" style="35" customWidth="1"/>
    <col min="13769" max="13824" width="6.75" style="35" hidden="1" customWidth="1"/>
    <col min="13825" max="14020" width="6.75" style="35"/>
    <col min="14021" max="14021" width="37.1333333333333" style="35" customWidth="1"/>
    <col min="14022" max="14022" width="12.1333333333333" style="35" customWidth="1"/>
    <col min="14023" max="14023" width="11.3833333333333" style="35" customWidth="1"/>
    <col min="14024" max="14024" width="10.8833333333333" style="35" customWidth="1"/>
    <col min="14025" max="14080" width="6.75" style="35" hidden="1" customWidth="1"/>
    <col min="14081" max="14276" width="6.75" style="35"/>
    <col min="14277" max="14277" width="37.1333333333333" style="35" customWidth="1"/>
    <col min="14278" max="14278" width="12.1333333333333" style="35" customWidth="1"/>
    <col min="14279" max="14279" width="11.3833333333333" style="35" customWidth="1"/>
    <col min="14280" max="14280" width="10.8833333333333" style="35" customWidth="1"/>
    <col min="14281" max="14336" width="6.75" style="35" hidden="1" customWidth="1"/>
    <col min="14337" max="14532" width="6.75" style="35"/>
    <col min="14533" max="14533" width="37.1333333333333" style="35" customWidth="1"/>
    <col min="14534" max="14534" width="12.1333333333333" style="35" customWidth="1"/>
    <col min="14535" max="14535" width="11.3833333333333" style="35" customWidth="1"/>
    <col min="14536" max="14536" width="10.8833333333333" style="35" customWidth="1"/>
    <col min="14537" max="14592" width="6.75" style="35" hidden="1" customWidth="1"/>
    <col min="14593" max="14788" width="6.75" style="35"/>
    <col min="14789" max="14789" width="37.1333333333333" style="35" customWidth="1"/>
    <col min="14790" max="14790" width="12.1333333333333" style="35" customWidth="1"/>
    <col min="14791" max="14791" width="11.3833333333333" style="35" customWidth="1"/>
    <col min="14792" max="14792" width="10.8833333333333" style="35" customWidth="1"/>
    <col min="14793" max="14848" width="6.75" style="35" hidden="1" customWidth="1"/>
    <col min="14849" max="15044" width="6.75" style="35"/>
    <col min="15045" max="15045" width="37.1333333333333" style="35" customWidth="1"/>
    <col min="15046" max="15046" width="12.1333333333333" style="35" customWidth="1"/>
    <col min="15047" max="15047" width="11.3833333333333" style="35" customWidth="1"/>
    <col min="15048" max="15048" width="10.8833333333333" style="35" customWidth="1"/>
    <col min="15049" max="15104" width="6.75" style="35" hidden="1" customWidth="1"/>
    <col min="15105" max="15300" width="6.75" style="35"/>
    <col min="15301" max="15301" width="37.1333333333333" style="35" customWidth="1"/>
    <col min="15302" max="15302" width="12.1333333333333" style="35" customWidth="1"/>
    <col min="15303" max="15303" width="11.3833333333333" style="35" customWidth="1"/>
    <col min="15304" max="15304" width="10.8833333333333" style="35" customWidth="1"/>
    <col min="15305" max="15360" width="6.75" style="35" hidden="1" customWidth="1"/>
    <col min="15361" max="15556" width="6.75" style="35"/>
    <col min="15557" max="15557" width="37.1333333333333" style="35" customWidth="1"/>
    <col min="15558" max="15558" width="12.1333333333333" style="35" customWidth="1"/>
    <col min="15559" max="15559" width="11.3833333333333" style="35" customWidth="1"/>
    <col min="15560" max="15560" width="10.8833333333333" style="35" customWidth="1"/>
    <col min="15561" max="15616" width="6.75" style="35" hidden="1" customWidth="1"/>
    <col min="15617" max="15812" width="6.75" style="35"/>
    <col min="15813" max="15813" width="37.1333333333333" style="35" customWidth="1"/>
    <col min="15814" max="15814" width="12.1333333333333" style="35" customWidth="1"/>
    <col min="15815" max="15815" width="11.3833333333333" style="35" customWidth="1"/>
    <col min="15816" max="15816" width="10.8833333333333" style="35" customWidth="1"/>
    <col min="15817" max="15872" width="6.75" style="35" hidden="1" customWidth="1"/>
    <col min="15873" max="16068" width="6.75" style="35"/>
    <col min="16069" max="16069" width="37.1333333333333" style="35" customWidth="1"/>
    <col min="16070" max="16070" width="12.1333333333333" style="35" customWidth="1"/>
    <col min="16071" max="16071" width="11.3833333333333" style="35" customWidth="1"/>
    <col min="16072" max="16072" width="10.8833333333333" style="35" customWidth="1"/>
    <col min="16073" max="16128" width="6.75" style="35" hidden="1" customWidth="1"/>
    <col min="16129" max="16376" width="6.75" style="35"/>
    <col min="16377" max="16384" width="7" style="35" customWidth="1"/>
  </cols>
  <sheetData>
    <row r="1" ht="51" customHeight="1" spans="1:5">
      <c r="A1" s="55" t="s">
        <v>2590</v>
      </c>
      <c r="B1" s="56"/>
      <c r="C1" s="56"/>
      <c r="D1" s="56"/>
      <c r="E1" s="56"/>
    </row>
    <row r="2" ht="22.5" customHeight="1" spans="1:5">
      <c r="A2" s="55"/>
      <c r="B2" s="56"/>
      <c r="C2" s="56"/>
      <c r="D2" s="56"/>
      <c r="E2" s="65" t="s">
        <v>693</v>
      </c>
    </row>
    <row r="3" s="63" customFormat="1" customHeight="1" spans="1:5">
      <c r="A3" s="57" t="s">
        <v>1816</v>
      </c>
      <c r="B3" s="57" t="s">
        <v>2576</v>
      </c>
      <c r="C3" s="57" t="s">
        <v>2345</v>
      </c>
      <c r="D3" s="57" t="s">
        <v>2346</v>
      </c>
      <c r="E3" s="57" t="s">
        <v>35</v>
      </c>
    </row>
    <row r="4" customHeight="1" spans="1:5">
      <c r="A4" s="58" t="s">
        <v>1065</v>
      </c>
      <c r="B4" s="66"/>
      <c r="C4" s="66"/>
      <c r="D4" s="66"/>
      <c r="E4" s="66"/>
    </row>
    <row r="5" customHeight="1" spans="1:5">
      <c r="A5" s="58" t="s">
        <v>1085</v>
      </c>
      <c r="B5" s="66"/>
      <c r="C5" s="66"/>
      <c r="D5" s="66"/>
      <c r="E5" s="66"/>
    </row>
    <row r="6" customHeight="1" spans="1:5">
      <c r="A6" s="58" t="s">
        <v>2349</v>
      </c>
      <c r="B6" s="66"/>
      <c r="C6" s="66"/>
      <c r="D6" s="66"/>
      <c r="E6" s="66"/>
    </row>
    <row r="7" s="54" customFormat="1" customHeight="1" spans="1:5">
      <c r="A7" s="58" t="s">
        <v>2348</v>
      </c>
      <c r="B7" s="66"/>
      <c r="C7" s="66"/>
      <c r="D7" s="66"/>
      <c r="E7" s="66">
        <v>22</v>
      </c>
    </row>
    <row r="8" customHeight="1" spans="1:5">
      <c r="A8" s="58" t="s">
        <v>2352</v>
      </c>
      <c r="B8" s="66"/>
      <c r="C8" s="66"/>
      <c r="D8" s="66"/>
      <c r="E8" s="66">
        <v>22</v>
      </c>
    </row>
    <row r="9" customHeight="1" spans="1:5">
      <c r="A9" s="58" t="s">
        <v>2354</v>
      </c>
      <c r="B9" s="66"/>
      <c r="C9" s="66"/>
      <c r="D9" s="66"/>
      <c r="E9" s="66"/>
    </row>
    <row r="10" customHeight="1" spans="1:5">
      <c r="A10" s="58" t="s">
        <v>2356</v>
      </c>
      <c r="B10" s="66"/>
      <c r="C10" s="66"/>
      <c r="D10" s="66"/>
      <c r="E10" s="66"/>
    </row>
    <row r="11" customHeight="1" spans="1:5">
      <c r="A11" s="58" t="s">
        <v>2358</v>
      </c>
      <c r="B11" s="66"/>
      <c r="C11" s="66"/>
      <c r="D11" s="66"/>
      <c r="E11" s="66"/>
    </row>
    <row r="12" customHeight="1" spans="1:5">
      <c r="A12" s="58" t="s">
        <v>2360</v>
      </c>
      <c r="B12" s="66"/>
      <c r="C12" s="66"/>
      <c r="D12" s="66"/>
      <c r="E12" s="66"/>
    </row>
    <row r="13" customHeight="1" spans="1:5">
      <c r="A13" s="58" t="s">
        <v>2362</v>
      </c>
      <c r="B13" s="66"/>
      <c r="C13" s="66"/>
      <c r="D13" s="66"/>
      <c r="E13" s="66"/>
    </row>
    <row r="14" customHeight="1" spans="1:5">
      <c r="A14" s="58" t="s">
        <v>2364</v>
      </c>
      <c r="B14" s="66"/>
      <c r="C14" s="66"/>
      <c r="D14" s="66"/>
      <c r="E14" s="66"/>
    </row>
    <row r="15" customHeight="1" spans="1:5">
      <c r="A15" s="58" t="s">
        <v>2366</v>
      </c>
      <c r="B15" s="66"/>
      <c r="C15" s="66"/>
      <c r="D15" s="66"/>
      <c r="E15" s="66"/>
    </row>
    <row r="16" customHeight="1" spans="1:5">
      <c r="A16" s="58" t="s">
        <v>2368</v>
      </c>
      <c r="B16" s="66"/>
      <c r="C16" s="66"/>
      <c r="D16" s="66"/>
      <c r="E16" s="66"/>
    </row>
    <row r="17" customHeight="1" spans="1:5">
      <c r="A17" s="58" t="s">
        <v>2370</v>
      </c>
      <c r="B17" s="66"/>
      <c r="C17" s="66"/>
      <c r="D17" s="66"/>
      <c r="E17" s="66"/>
    </row>
    <row r="18" customHeight="1" spans="1:5">
      <c r="A18" s="58" t="s">
        <v>2372</v>
      </c>
      <c r="B18" s="66"/>
      <c r="C18" s="66"/>
      <c r="D18" s="66"/>
      <c r="E18" s="66">
        <v>22</v>
      </c>
    </row>
    <row r="19" customHeight="1" spans="1:5">
      <c r="A19" s="58" t="s">
        <v>2374</v>
      </c>
      <c r="B19" s="66"/>
      <c r="C19" s="66"/>
      <c r="D19" s="66"/>
      <c r="E19" s="66"/>
    </row>
    <row r="20" customHeight="1" spans="1:5">
      <c r="A20" s="58" t="s">
        <v>2376</v>
      </c>
      <c r="B20" s="66"/>
      <c r="C20" s="66"/>
      <c r="D20" s="66"/>
      <c r="E20" s="66"/>
    </row>
    <row r="21" customHeight="1" spans="1:5">
      <c r="A21" s="58" t="s">
        <v>2378</v>
      </c>
      <c r="B21" s="66"/>
      <c r="C21" s="66"/>
      <c r="D21" s="66"/>
      <c r="E21" s="66"/>
    </row>
    <row r="22" customHeight="1" spans="1:5">
      <c r="A22" s="58" t="s">
        <v>2380</v>
      </c>
      <c r="B22" s="66"/>
      <c r="C22" s="66"/>
      <c r="D22" s="66"/>
      <c r="E22" s="66"/>
    </row>
    <row r="23" customHeight="1" spans="1:5">
      <c r="A23" s="58" t="s">
        <v>2382</v>
      </c>
      <c r="B23" s="66"/>
      <c r="C23" s="66"/>
      <c r="D23" s="66"/>
      <c r="E23" s="66"/>
    </row>
    <row r="24" customHeight="1" spans="1:5">
      <c r="A24" s="58" t="s">
        <v>2384</v>
      </c>
      <c r="B24" s="66"/>
      <c r="C24" s="66"/>
      <c r="D24" s="66"/>
      <c r="E24" s="66"/>
    </row>
    <row r="25" customHeight="1" spans="1:5">
      <c r="A25" s="58" t="s">
        <v>2386</v>
      </c>
      <c r="B25" s="66"/>
      <c r="C25" s="66"/>
      <c r="D25" s="66"/>
      <c r="E25" s="66"/>
    </row>
    <row r="26" customHeight="1" spans="1:5">
      <c r="A26" s="58" t="s">
        <v>2388</v>
      </c>
      <c r="B26" s="66"/>
      <c r="C26" s="66"/>
      <c r="D26" s="66"/>
      <c r="E26" s="66"/>
    </row>
    <row r="27" customHeight="1" spans="1:5">
      <c r="A27" s="58" t="s">
        <v>2390</v>
      </c>
      <c r="B27" s="66"/>
      <c r="C27" s="66"/>
      <c r="D27" s="66"/>
      <c r="E27" s="66"/>
    </row>
    <row r="28" customHeight="1" spans="1:5">
      <c r="A28" s="58" t="s">
        <v>2392</v>
      </c>
      <c r="B28" s="66"/>
      <c r="C28" s="66"/>
      <c r="D28" s="66"/>
      <c r="E28" s="66"/>
    </row>
    <row r="29" customHeight="1" spans="1:5">
      <c r="A29" s="58" t="s">
        <v>2394</v>
      </c>
      <c r="B29" s="66"/>
      <c r="C29" s="66"/>
      <c r="D29" s="66"/>
      <c r="E29" s="66"/>
    </row>
    <row r="30" customHeight="1" spans="1:5">
      <c r="A30" s="58" t="s">
        <v>2396</v>
      </c>
      <c r="B30" s="66"/>
      <c r="C30" s="66"/>
      <c r="D30" s="66"/>
      <c r="E30" s="66"/>
    </row>
    <row r="31" customHeight="1" spans="1:5">
      <c r="A31" s="58" t="s">
        <v>2398</v>
      </c>
      <c r="B31" s="66"/>
      <c r="C31" s="66"/>
      <c r="D31" s="66"/>
      <c r="E31" s="66"/>
    </row>
    <row r="32" customHeight="1" spans="1:5">
      <c r="A32" s="58" t="s">
        <v>2400</v>
      </c>
      <c r="B32" s="66"/>
      <c r="C32" s="66"/>
      <c r="D32" s="66"/>
      <c r="E32" s="66"/>
    </row>
  </sheetData>
  <mergeCells count="1">
    <mergeCell ref="A1:E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K20" sqref="K20"/>
    </sheetView>
  </sheetViews>
  <sheetFormatPr defaultColWidth="6.75" defaultRowHeight="23.1" customHeight="1" outlineLevelCol="4"/>
  <cols>
    <col min="1" max="1" width="42.5" style="35" customWidth="1"/>
    <col min="2" max="2" width="11.8833333333333" style="35" customWidth="1"/>
    <col min="3" max="5" width="13.8833333333333" style="35" customWidth="1"/>
    <col min="6" max="196" width="6.75" style="35"/>
    <col min="197" max="197" width="37.1333333333333" style="35" customWidth="1"/>
    <col min="198" max="198" width="12.1333333333333" style="35" customWidth="1"/>
    <col min="199" max="199" width="11.3833333333333" style="35" customWidth="1"/>
    <col min="200" max="200" width="10.8833333333333" style="35" customWidth="1"/>
    <col min="201" max="256" width="6.75" style="35" hidden="1" customWidth="1"/>
    <col min="257" max="452" width="6.75" style="35"/>
    <col min="453" max="453" width="37.1333333333333" style="35" customWidth="1"/>
    <col min="454" max="454" width="12.1333333333333" style="35" customWidth="1"/>
    <col min="455" max="455" width="11.3833333333333" style="35" customWidth="1"/>
    <col min="456" max="456" width="10.8833333333333" style="35" customWidth="1"/>
    <col min="457" max="512" width="6.75" style="35" hidden="1" customWidth="1"/>
    <col min="513" max="708" width="6.75" style="35"/>
    <col min="709" max="709" width="37.1333333333333" style="35" customWidth="1"/>
    <col min="710" max="710" width="12.1333333333333" style="35" customWidth="1"/>
    <col min="711" max="711" width="11.3833333333333" style="35" customWidth="1"/>
    <col min="712" max="712" width="10.8833333333333" style="35" customWidth="1"/>
    <col min="713" max="768" width="6.75" style="35" hidden="1" customWidth="1"/>
    <col min="769" max="964" width="6.75" style="35"/>
    <col min="965" max="965" width="37.1333333333333" style="35" customWidth="1"/>
    <col min="966" max="966" width="12.1333333333333" style="35" customWidth="1"/>
    <col min="967" max="967" width="11.3833333333333" style="35" customWidth="1"/>
    <col min="968" max="968" width="10.8833333333333" style="35" customWidth="1"/>
    <col min="969" max="1024" width="6.75" style="35" hidden="1" customWidth="1"/>
    <col min="1025" max="1220" width="6.75" style="35"/>
    <col min="1221" max="1221" width="37.1333333333333" style="35" customWidth="1"/>
    <col min="1222" max="1222" width="12.1333333333333" style="35" customWidth="1"/>
    <col min="1223" max="1223" width="11.3833333333333" style="35" customWidth="1"/>
    <col min="1224" max="1224" width="10.8833333333333" style="35" customWidth="1"/>
    <col min="1225" max="1280" width="6.75" style="35" hidden="1" customWidth="1"/>
    <col min="1281" max="1476" width="6.75" style="35"/>
    <col min="1477" max="1477" width="37.1333333333333" style="35" customWidth="1"/>
    <col min="1478" max="1478" width="12.1333333333333" style="35" customWidth="1"/>
    <col min="1479" max="1479" width="11.3833333333333" style="35" customWidth="1"/>
    <col min="1480" max="1480" width="10.8833333333333" style="35" customWidth="1"/>
    <col min="1481" max="1536" width="6.75" style="35" hidden="1" customWidth="1"/>
    <col min="1537" max="1732" width="6.75" style="35"/>
    <col min="1733" max="1733" width="37.1333333333333" style="35" customWidth="1"/>
    <col min="1734" max="1734" width="12.1333333333333" style="35" customWidth="1"/>
    <col min="1735" max="1735" width="11.3833333333333" style="35" customWidth="1"/>
    <col min="1736" max="1736" width="10.8833333333333" style="35" customWidth="1"/>
    <col min="1737" max="1792" width="6.75" style="35" hidden="1" customWidth="1"/>
    <col min="1793" max="1988" width="6.75" style="35"/>
    <col min="1989" max="1989" width="37.1333333333333" style="35" customWidth="1"/>
    <col min="1990" max="1990" width="12.1333333333333" style="35" customWidth="1"/>
    <col min="1991" max="1991" width="11.3833333333333" style="35" customWidth="1"/>
    <col min="1992" max="1992" width="10.8833333333333" style="35" customWidth="1"/>
    <col min="1993" max="2048" width="6.75" style="35" hidden="1" customWidth="1"/>
    <col min="2049" max="2244" width="6.75" style="35"/>
    <col min="2245" max="2245" width="37.1333333333333" style="35" customWidth="1"/>
    <col min="2246" max="2246" width="12.1333333333333" style="35" customWidth="1"/>
    <col min="2247" max="2247" width="11.3833333333333" style="35" customWidth="1"/>
    <col min="2248" max="2248" width="10.8833333333333" style="35" customWidth="1"/>
    <col min="2249" max="2304" width="6.75" style="35" hidden="1" customWidth="1"/>
    <col min="2305" max="2500" width="6.75" style="35"/>
    <col min="2501" max="2501" width="37.1333333333333" style="35" customWidth="1"/>
    <col min="2502" max="2502" width="12.1333333333333" style="35" customWidth="1"/>
    <col min="2503" max="2503" width="11.3833333333333" style="35" customWidth="1"/>
    <col min="2504" max="2504" width="10.8833333333333" style="35" customWidth="1"/>
    <col min="2505" max="2560" width="6.75" style="35" hidden="1" customWidth="1"/>
    <col min="2561" max="2756" width="6.75" style="35"/>
    <col min="2757" max="2757" width="37.1333333333333" style="35" customWidth="1"/>
    <col min="2758" max="2758" width="12.1333333333333" style="35" customWidth="1"/>
    <col min="2759" max="2759" width="11.3833333333333" style="35" customWidth="1"/>
    <col min="2760" max="2760" width="10.8833333333333" style="35" customWidth="1"/>
    <col min="2761" max="2816" width="6.75" style="35" hidden="1" customWidth="1"/>
    <col min="2817" max="3012" width="6.75" style="35"/>
    <col min="3013" max="3013" width="37.1333333333333" style="35" customWidth="1"/>
    <col min="3014" max="3014" width="12.1333333333333" style="35" customWidth="1"/>
    <col min="3015" max="3015" width="11.3833333333333" style="35" customWidth="1"/>
    <col min="3016" max="3016" width="10.8833333333333" style="35" customWidth="1"/>
    <col min="3017" max="3072" width="6.75" style="35" hidden="1" customWidth="1"/>
    <col min="3073" max="3268" width="6.75" style="35"/>
    <col min="3269" max="3269" width="37.1333333333333" style="35" customWidth="1"/>
    <col min="3270" max="3270" width="12.1333333333333" style="35" customWidth="1"/>
    <col min="3271" max="3271" width="11.3833333333333" style="35" customWidth="1"/>
    <col min="3272" max="3272" width="10.8833333333333" style="35" customWidth="1"/>
    <col min="3273" max="3328" width="6.75" style="35" hidden="1" customWidth="1"/>
    <col min="3329" max="3524" width="6.75" style="35"/>
    <col min="3525" max="3525" width="37.1333333333333" style="35" customWidth="1"/>
    <col min="3526" max="3526" width="12.1333333333333" style="35" customWidth="1"/>
    <col min="3527" max="3527" width="11.3833333333333" style="35" customWidth="1"/>
    <col min="3528" max="3528" width="10.8833333333333" style="35" customWidth="1"/>
    <col min="3529" max="3584" width="6.75" style="35" hidden="1" customWidth="1"/>
    <col min="3585" max="3780" width="6.75" style="35"/>
    <col min="3781" max="3781" width="37.1333333333333" style="35" customWidth="1"/>
    <col min="3782" max="3782" width="12.1333333333333" style="35" customWidth="1"/>
    <col min="3783" max="3783" width="11.3833333333333" style="35" customWidth="1"/>
    <col min="3784" max="3784" width="10.8833333333333" style="35" customWidth="1"/>
    <col min="3785" max="3840" width="6.75" style="35" hidden="1" customWidth="1"/>
    <col min="3841" max="4036" width="6.75" style="35"/>
    <col min="4037" max="4037" width="37.1333333333333" style="35" customWidth="1"/>
    <col min="4038" max="4038" width="12.1333333333333" style="35" customWidth="1"/>
    <col min="4039" max="4039" width="11.3833333333333" style="35" customWidth="1"/>
    <col min="4040" max="4040" width="10.8833333333333" style="35" customWidth="1"/>
    <col min="4041" max="4096" width="6.75" style="35" hidden="1" customWidth="1"/>
    <col min="4097" max="4292" width="6.75" style="35"/>
    <col min="4293" max="4293" width="37.1333333333333" style="35" customWidth="1"/>
    <col min="4294" max="4294" width="12.1333333333333" style="35" customWidth="1"/>
    <col min="4295" max="4295" width="11.3833333333333" style="35" customWidth="1"/>
    <col min="4296" max="4296" width="10.8833333333333" style="35" customWidth="1"/>
    <col min="4297" max="4352" width="6.75" style="35" hidden="1" customWidth="1"/>
    <col min="4353" max="4548" width="6.75" style="35"/>
    <col min="4549" max="4549" width="37.1333333333333" style="35" customWidth="1"/>
    <col min="4550" max="4550" width="12.1333333333333" style="35" customWidth="1"/>
    <col min="4551" max="4551" width="11.3833333333333" style="35" customWidth="1"/>
    <col min="4552" max="4552" width="10.8833333333333" style="35" customWidth="1"/>
    <col min="4553" max="4608" width="6.75" style="35" hidden="1" customWidth="1"/>
    <col min="4609" max="4804" width="6.75" style="35"/>
    <col min="4805" max="4805" width="37.1333333333333" style="35" customWidth="1"/>
    <col min="4806" max="4806" width="12.1333333333333" style="35" customWidth="1"/>
    <col min="4807" max="4807" width="11.3833333333333" style="35" customWidth="1"/>
    <col min="4808" max="4808" width="10.8833333333333" style="35" customWidth="1"/>
    <col min="4809" max="4864" width="6.75" style="35" hidden="1" customWidth="1"/>
    <col min="4865" max="5060" width="6.75" style="35"/>
    <col min="5061" max="5061" width="37.1333333333333" style="35" customWidth="1"/>
    <col min="5062" max="5062" width="12.1333333333333" style="35" customWidth="1"/>
    <col min="5063" max="5063" width="11.3833333333333" style="35" customWidth="1"/>
    <col min="5064" max="5064" width="10.8833333333333" style="35" customWidth="1"/>
    <col min="5065" max="5120" width="6.75" style="35" hidden="1" customWidth="1"/>
    <col min="5121" max="5316" width="6.75" style="35"/>
    <col min="5317" max="5317" width="37.1333333333333" style="35" customWidth="1"/>
    <col min="5318" max="5318" width="12.1333333333333" style="35" customWidth="1"/>
    <col min="5319" max="5319" width="11.3833333333333" style="35" customWidth="1"/>
    <col min="5320" max="5320" width="10.8833333333333" style="35" customWidth="1"/>
    <col min="5321" max="5376" width="6.75" style="35" hidden="1" customWidth="1"/>
    <col min="5377" max="5572" width="6.75" style="35"/>
    <col min="5573" max="5573" width="37.1333333333333" style="35" customWidth="1"/>
    <col min="5574" max="5574" width="12.1333333333333" style="35" customWidth="1"/>
    <col min="5575" max="5575" width="11.3833333333333" style="35" customWidth="1"/>
    <col min="5576" max="5576" width="10.8833333333333" style="35" customWidth="1"/>
    <col min="5577" max="5632" width="6.75" style="35" hidden="1" customWidth="1"/>
    <col min="5633" max="5828" width="6.75" style="35"/>
    <col min="5829" max="5829" width="37.1333333333333" style="35" customWidth="1"/>
    <col min="5830" max="5830" width="12.1333333333333" style="35" customWidth="1"/>
    <col min="5831" max="5831" width="11.3833333333333" style="35" customWidth="1"/>
    <col min="5832" max="5832" width="10.8833333333333" style="35" customWidth="1"/>
    <col min="5833" max="5888" width="6.75" style="35" hidden="1" customWidth="1"/>
    <col min="5889" max="6084" width="6.75" style="35"/>
    <col min="6085" max="6085" width="37.1333333333333" style="35" customWidth="1"/>
    <col min="6086" max="6086" width="12.1333333333333" style="35" customWidth="1"/>
    <col min="6087" max="6087" width="11.3833333333333" style="35" customWidth="1"/>
    <col min="6088" max="6088" width="10.8833333333333" style="35" customWidth="1"/>
    <col min="6089" max="6144" width="6.75" style="35" hidden="1" customWidth="1"/>
    <col min="6145" max="6340" width="6.75" style="35"/>
    <col min="6341" max="6341" width="37.1333333333333" style="35" customWidth="1"/>
    <col min="6342" max="6342" width="12.1333333333333" style="35" customWidth="1"/>
    <col min="6343" max="6343" width="11.3833333333333" style="35" customWidth="1"/>
    <col min="6344" max="6344" width="10.8833333333333" style="35" customWidth="1"/>
    <col min="6345" max="6400" width="6.75" style="35" hidden="1" customWidth="1"/>
    <col min="6401" max="6596" width="6.75" style="35"/>
    <col min="6597" max="6597" width="37.1333333333333" style="35" customWidth="1"/>
    <col min="6598" max="6598" width="12.1333333333333" style="35" customWidth="1"/>
    <col min="6599" max="6599" width="11.3833333333333" style="35" customWidth="1"/>
    <col min="6600" max="6600" width="10.8833333333333" style="35" customWidth="1"/>
    <col min="6601" max="6656" width="6.75" style="35" hidden="1" customWidth="1"/>
    <col min="6657" max="6852" width="6.75" style="35"/>
    <col min="6853" max="6853" width="37.1333333333333" style="35" customWidth="1"/>
    <col min="6854" max="6854" width="12.1333333333333" style="35" customWidth="1"/>
    <col min="6855" max="6855" width="11.3833333333333" style="35" customWidth="1"/>
    <col min="6856" max="6856" width="10.8833333333333" style="35" customWidth="1"/>
    <col min="6857" max="6912" width="6.75" style="35" hidden="1" customWidth="1"/>
    <col min="6913" max="7108" width="6.75" style="35"/>
    <col min="7109" max="7109" width="37.1333333333333" style="35" customWidth="1"/>
    <col min="7110" max="7110" width="12.1333333333333" style="35" customWidth="1"/>
    <col min="7111" max="7111" width="11.3833333333333" style="35" customWidth="1"/>
    <col min="7112" max="7112" width="10.8833333333333" style="35" customWidth="1"/>
    <col min="7113" max="7168" width="6.75" style="35" hidden="1" customWidth="1"/>
    <col min="7169" max="7364" width="6.75" style="35"/>
    <col min="7365" max="7365" width="37.1333333333333" style="35" customWidth="1"/>
    <col min="7366" max="7366" width="12.1333333333333" style="35" customWidth="1"/>
    <col min="7367" max="7367" width="11.3833333333333" style="35" customWidth="1"/>
    <col min="7368" max="7368" width="10.8833333333333" style="35" customWidth="1"/>
    <col min="7369" max="7424" width="6.75" style="35" hidden="1" customWidth="1"/>
    <col min="7425" max="7620" width="6.75" style="35"/>
    <col min="7621" max="7621" width="37.1333333333333" style="35" customWidth="1"/>
    <col min="7622" max="7622" width="12.1333333333333" style="35" customWidth="1"/>
    <col min="7623" max="7623" width="11.3833333333333" style="35" customWidth="1"/>
    <col min="7624" max="7624" width="10.8833333333333" style="35" customWidth="1"/>
    <col min="7625" max="7680" width="6.75" style="35" hidden="1" customWidth="1"/>
    <col min="7681" max="7876" width="6.75" style="35"/>
    <col min="7877" max="7877" width="37.1333333333333" style="35" customWidth="1"/>
    <col min="7878" max="7878" width="12.1333333333333" style="35" customWidth="1"/>
    <col min="7879" max="7879" width="11.3833333333333" style="35" customWidth="1"/>
    <col min="7880" max="7880" width="10.8833333333333" style="35" customWidth="1"/>
    <col min="7881" max="7936" width="6.75" style="35" hidden="1" customWidth="1"/>
    <col min="7937" max="8132" width="6.75" style="35"/>
    <col min="8133" max="8133" width="37.1333333333333" style="35" customWidth="1"/>
    <col min="8134" max="8134" width="12.1333333333333" style="35" customWidth="1"/>
    <col min="8135" max="8135" width="11.3833333333333" style="35" customWidth="1"/>
    <col min="8136" max="8136" width="10.8833333333333" style="35" customWidth="1"/>
    <col min="8137" max="8192" width="6.75" style="35" hidden="1" customWidth="1"/>
    <col min="8193" max="8388" width="6.75" style="35"/>
    <col min="8389" max="8389" width="37.1333333333333" style="35" customWidth="1"/>
    <col min="8390" max="8390" width="12.1333333333333" style="35" customWidth="1"/>
    <col min="8391" max="8391" width="11.3833333333333" style="35" customWidth="1"/>
    <col min="8392" max="8392" width="10.8833333333333" style="35" customWidth="1"/>
    <col min="8393" max="8448" width="6.75" style="35" hidden="1" customWidth="1"/>
    <col min="8449" max="8644" width="6.75" style="35"/>
    <col min="8645" max="8645" width="37.1333333333333" style="35" customWidth="1"/>
    <col min="8646" max="8646" width="12.1333333333333" style="35" customWidth="1"/>
    <col min="8647" max="8647" width="11.3833333333333" style="35" customWidth="1"/>
    <col min="8648" max="8648" width="10.8833333333333" style="35" customWidth="1"/>
    <col min="8649" max="8704" width="6.75" style="35" hidden="1" customWidth="1"/>
    <col min="8705" max="8900" width="6.75" style="35"/>
    <col min="8901" max="8901" width="37.1333333333333" style="35" customWidth="1"/>
    <col min="8902" max="8902" width="12.1333333333333" style="35" customWidth="1"/>
    <col min="8903" max="8903" width="11.3833333333333" style="35" customWidth="1"/>
    <col min="8904" max="8904" width="10.8833333333333" style="35" customWidth="1"/>
    <col min="8905" max="8960" width="6.75" style="35" hidden="1" customWidth="1"/>
    <col min="8961" max="9156" width="6.75" style="35"/>
    <col min="9157" max="9157" width="37.1333333333333" style="35" customWidth="1"/>
    <col min="9158" max="9158" width="12.1333333333333" style="35" customWidth="1"/>
    <col min="9159" max="9159" width="11.3833333333333" style="35" customWidth="1"/>
    <col min="9160" max="9160" width="10.8833333333333" style="35" customWidth="1"/>
    <col min="9161" max="9216" width="6.75" style="35" hidden="1" customWidth="1"/>
    <col min="9217" max="9412" width="6.75" style="35"/>
    <col min="9413" max="9413" width="37.1333333333333" style="35" customWidth="1"/>
    <col min="9414" max="9414" width="12.1333333333333" style="35" customWidth="1"/>
    <col min="9415" max="9415" width="11.3833333333333" style="35" customWidth="1"/>
    <col min="9416" max="9416" width="10.8833333333333" style="35" customWidth="1"/>
    <col min="9417" max="9472" width="6.75" style="35" hidden="1" customWidth="1"/>
    <col min="9473" max="9668" width="6.75" style="35"/>
    <col min="9669" max="9669" width="37.1333333333333" style="35" customWidth="1"/>
    <col min="9670" max="9670" width="12.1333333333333" style="35" customWidth="1"/>
    <col min="9671" max="9671" width="11.3833333333333" style="35" customWidth="1"/>
    <col min="9672" max="9672" width="10.8833333333333" style="35" customWidth="1"/>
    <col min="9673" max="9728" width="6.75" style="35" hidden="1" customWidth="1"/>
    <col min="9729" max="9924" width="6.75" style="35"/>
    <col min="9925" max="9925" width="37.1333333333333" style="35" customWidth="1"/>
    <col min="9926" max="9926" width="12.1333333333333" style="35" customWidth="1"/>
    <col min="9927" max="9927" width="11.3833333333333" style="35" customWidth="1"/>
    <col min="9928" max="9928" width="10.8833333333333" style="35" customWidth="1"/>
    <col min="9929" max="9984" width="6.75" style="35" hidden="1" customWidth="1"/>
    <col min="9985" max="10180" width="6.75" style="35"/>
    <col min="10181" max="10181" width="37.1333333333333" style="35" customWidth="1"/>
    <col min="10182" max="10182" width="12.1333333333333" style="35" customWidth="1"/>
    <col min="10183" max="10183" width="11.3833333333333" style="35" customWidth="1"/>
    <col min="10184" max="10184" width="10.8833333333333" style="35" customWidth="1"/>
    <col min="10185" max="10240" width="6.75" style="35" hidden="1" customWidth="1"/>
    <col min="10241" max="10436" width="6.75" style="35"/>
    <col min="10437" max="10437" width="37.1333333333333" style="35" customWidth="1"/>
    <col min="10438" max="10438" width="12.1333333333333" style="35" customWidth="1"/>
    <col min="10439" max="10439" width="11.3833333333333" style="35" customWidth="1"/>
    <col min="10440" max="10440" width="10.8833333333333" style="35" customWidth="1"/>
    <col min="10441" max="10496" width="6.75" style="35" hidden="1" customWidth="1"/>
    <col min="10497" max="10692" width="6.75" style="35"/>
    <col min="10693" max="10693" width="37.1333333333333" style="35" customWidth="1"/>
    <col min="10694" max="10694" width="12.1333333333333" style="35" customWidth="1"/>
    <col min="10695" max="10695" width="11.3833333333333" style="35" customWidth="1"/>
    <col min="10696" max="10696" width="10.8833333333333" style="35" customWidth="1"/>
    <col min="10697" max="10752" width="6.75" style="35" hidden="1" customWidth="1"/>
    <col min="10753" max="10948" width="6.75" style="35"/>
    <col min="10949" max="10949" width="37.1333333333333" style="35" customWidth="1"/>
    <col min="10950" max="10950" width="12.1333333333333" style="35" customWidth="1"/>
    <col min="10951" max="10951" width="11.3833333333333" style="35" customWidth="1"/>
    <col min="10952" max="10952" width="10.8833333333333" style="35" customWidth="1"/>
    <col min="10953" max="11008" width="6.75" style="35" hidden="1" customWidth="1"/>
    <col min="11009" max="11204" width="6.75" style="35"/>
    <col min="11205" max="11205" width="37.1333333333333" style="35" customWidth="1"/>
    <col min="11206" max="11206" width="12.1333333333333" style="35" customWidth="1"/>
    <col min="11207" max="11207" width="11.3833333333333" style="35" customWidth="1"/>
    <col min="11208" max="11208" width="10.8833333333333" style="35" customWidth="1"/>
    <col min="11209" max="11264" width="6.75" style="35" hidden="1" customWidth="1"/>
    <col min="11265" max="11460" width="6.75" style="35"/>
    <col min="11461" max="11461" width="37.1333333333333" style="35" customWidth="1"/>
    <col min="11462" max="11462" width="12.1333333333333" style="35" customWidth="1"/>
    <col min="11463" max="11463" width="11.3833333333333" style="35" customWidth="1"/>
    <col min="11464" max="11464" width="10.8833333333333" style="35" customWidth="1"/>
    <col min="11465" max="11520" width="6.75" style="35" hidden="1" customWidth="1"/>
    <col min="11521" max="11716" width="6.75" style="35"/>
    <col min="11717" max="11717" width="37.1333333333333" style="35" customWidth="1"/>
    <col min="11718" max="11718" width="12.1333333333333" style="35" customWidth="1"/>
    <col min="11719" max="11719" width="11.3833333333333" style="35" customWidth="1"/>
    <col min="11720" max="11720" width="10.8833333333333" style="35" customWidth="1"/>
    <col min="11721" max="11776" width="6.75" style="35" hidden="1" customWidth="1"/>
    <col min="11777" max="11972" width="6.75" style="35"/>
    <col min="11973" max="11973" width="37.1333333333333" style="35" customWidth="1"/>
    <col min="11974" max="11974" width="12.1333333333333" style="35" customWidth="1"/>
    <col min="11975" max="11975" width="11.3833333333333" style="35" customWidth="1"/>
    <col min="11976" max="11976" width="10.8833333333333" style="35" customWidth="1"/>
    <col min="11977" max="12032" width="6.75" style="35" hidden="1" customWidth="1"/>
    <col min="12033" max="12228" width="6.75" style="35"/>
    <col min="12229" max="12229" width="37.1333333333333" style="35" customWidth="1"/>
    <col min="12230" max="12230" width="12.1333333333333" style="35" customWidth="1"/>
    <col min="12231" max="12231" width="11.3833333333333" style="35" customWidth="1"/>
    <col min="12232" max="12232" width="10.8833333333333" style="35" customWidth="1"/>
    <col min="12233" max="12288" width="6.75" style="35" hidden="1" customWidth="1"/>
    <col min="12289" max="12484" width="6.75" style="35"/>
    <col min="12485" max="12485" width="37.1333333333333" style="35" customWidth="1"/>
    <col min="12486" max="12486" width="12.1333333333333" style="35" customWidth="1"/>
    <col min="12487" max="12487" width="11.3833333333333" style="35" customWidth="1"/>
    <col min="12488" max="12488" width="10.8833333333333" style="35" customWidth="1"/>
    <col min="12489" max="12544" width="6.75" style="35" hidden="1" customWidth="1"/>
    <col min="12545" max="12740" width="6.75" style="35"/>
    <col min="12741" max="12741" width="37.1333333333333" style="35" customWidth="1"/>
    <col min="12742" max="12742" width="12.1333333333333" style="35" customWidth="1"/>
    <col min="12743" max="12743" width="11.3833333333333" style="35" customWidth="1"/>
    <col min="12744" max="12744" width="10.8833333333333" style="35" customWidth="1"/>
    <col min="12745" max="12800" width="6.75" style="35" hidden="1" customWidth="1"/>
    <col min="12801" max="12996" width="6.75" style="35"/>
    <col min="12997" max="12997" width="37.1333333333333" style="35" customWidth="1"/>
    <col min="12998" max="12998" width="12.1333333333333" style="35" customWidth="1"/>
    <col min="12999" max="12999" width="11.3833333333333" style="35" customWidth="1"/>
    <col min="13000" max="13000" width="10.8833333333333" style="35" customWidth="1"/>
    <col min="13001" max="13056" width="6.75" style="35" hidden="1" customWidth="1"/>
    <col min="13057" max="13252" width="6.75" style="35"/>
    <col min="13253" max="13253" width="37.1333333333333" style="35" customWidth="1"/>
    <col min="13254" max="13254" width="12.1333333333333" style="35" customWidth="1"/>
    <col min="13255" max="13255" width="11.3833333333333" style="35" customWidth="1"/>
    <col min="13256" max="13256" width="10.8833333333333" style="35" customWidth="1"/>
    <col min="13257" max="13312" width="6.75" style="35" hidden="1" customWidth="1"/>
    <col min="13313" max="13508" width="6.75" style="35"/>
    <col min="13509" max="13509" width="37.1333333333333" style="35" customWidth="1"/>
    <col min="13510" max="13510" width="12.1333333333333" style="35" customWidth="1"/>
    <col min="13511" max="13511" width="11.3833333333333" style="35" customWidth="1"/>
    <col min="13512" max="13512" width="10.8833333333333" style="35" customWidth="1"/>
    <col min="13513" max="13568" width="6.75" style="35" hidden="1" customWidth="1"/>
    <col min="13569" max="13764" width="6.75" style="35"/>
    <col min="13765" max="13765" width="37.1333333333333" style="35" customWidth="1"/>
    <col min="13766" max="13766" width="12.1333333333333" style="35" customWidth="1"/>
    <col min="13767" max="13767" width="11.3833333333333" style="35" customWidth="1"/>
    <col min="13768" max="13768" width="10.8833333333333" style="35" customWidth="1"/>
    <col min="13769" max="13824" width="6.75" style="35" hidden="1" customWidth="1"/>
    <col min="13825" max="14020" width="6.75" style="35"/>
    <col min="14021" max="14021" width="37.1333333333333" style="35" customWidth="1"/>
    <col min="14022" max="14022" width="12.1333333333333" style="35" customWidth="1"/>
    <col min="14023" max="14023" width="11.3833333333333" style="35" customWidth="1"/>
    <col min="14024" max="14024" width="10.8833333333333" style="35" customWidth="1"/>
    <col min="14025" max="14080" width="6.75" style="35" hidden="1" customWidth="1"/>
    <col min="14081" max="14276" width="6.75" style="35"/>
    <col min="14277" max="14277" width="37.1333333333333" style="35" customWidth="1"/>
    <col min="14278" max="14278" width="12.1333333333333" style="35" customWidth="1"/>
    <col min="14279" max="14279" width="11.3833333333333" style="35" customWidth="1"/>
    <col min="14280" max="14280" width="10.8833333333333" style="35" customWidth="1"/>
    <col min="14281" max="14336" width="6.75" style="35" hidden="1" customWidth="1"/>
    <col min="14337" max="14532" width="6.75" style="35"/>
    <col min="14533" max="14533" width="37.1333333333333" style="35" customWidth="1"/>
    <col min="14534" max="14534" width="12.1333333333333" style="35" customWidth="1"/>
    <col min="14535" max="14535" width="11.3833333333333" style="35" customWidth="1"/>
    <col min="14536" max="14536" width="10.8833333333333" style="35" customWidth="1"/>
    <col min="14537" max="14592" width="6.75" style="35" hidden="1" customWidth="1"/>
    <col min="14593" max="14788" width="6.75" style="35"/>
    <col min="14789" max="14789" width="37.1333333333333" style="35" customWidth="1"/>
    <col min="14790" max="14790" width="12.1333333333333" style="35" customWidth="1"/>
    <col min="14791" max="14791" width="11.3833333333333" style="35" customWidth="1"/>
    <col min="14792" max="14792" width="10.8833333333333" style="35" customWidth="1"/>
    <col min="14793" max="14848" width="6.75" style="35" hidden="1" customWidth="1"/>
    <col min="14849" max="15044" width="6.75" style="35"/>
    <col min="15045" max="15045" width="37.1333333333333" style="35" customWidth="1"/>
    <col min="15046" max="15046" width="12.1333333333333" style="35" customWidth="1"/>
    <col min="15047" max="15047" width="11.3833333333333" style="35" customWidth="1"/>
    <col min="15048" max="15048" width="10.8833333333333" style="35" customWidth="1"/>
    <col min="15049" max="15104" width="6.75" style="35" hidden="1" customWidth="1"/>
    <col min="15105" max="15300" width="6.75" style="35"/>
    <col min="15301" max="15301" width="37.1333333333333" style="35" customWidth="1"/>
    <col min="15302" max="15302" width="12.1333333333333" style="35" customWidth="1"/>
    <col min="15303" max="15303" width="11.3833333333333" style="35" customWidth="1"/>
    <col min="15304" max="15304" width="10.8833333333333" style="35" customWidth="1"/>
    <col min="15305" max="15360" width="6.75" style="35" hidden="1" customWidth="1"/>
    <col min="15361" max="15556" width="6.75" style="35"/>
    <col min="15557" max="15557" width="37.1333333333333" style="35" customWidth="1"/>
    <col min="15558" max="15558" width="12.1333333333333" style="35" customWidth="1"/>
    <col min="15559" max="15559" width="11.3833333333333" style="35" customWidth="1"/>
    <col min="15560" max="15560" width="10.8833333333333" style="35" customWidth="1"/>
    <col min="15561" max="15616" width="6.75" style="35" hidden="1" customWidth="1"/>
    <col min="15617" max="15812" width="6.75" style="35"/>
    <col min="15813" max="15813" width="37.1333333333333" style="35" customWidth="1"/>
    <col min="15814" max="15814" width="12.1333333333333" style="35" customWidth="1"/>
    <col min="15815" max="15815" width="11.3833333333333" style="35" customWidth="1"/>
    <col min="15816" max="15816" width="10.8833333333333" style="35" customWidth="1"/>
    <col min="15817" max="15872" width="6.75" style="35" hidden="1" customWidth="1"/>
    <col min="15873" max="16068" width="6.75" style="35"/>
    <col min="16069" max="16069" width="37.1333333333333" style="35" customWidth="1"/>
    <col min="16070" max="16070" width="12.1333333333333" style="35" customWidth="1"/>
    <col min="16071" max="16071" width="11.3833333333333" style="35" customWidth="1"/>
    <col min="16072" max="16072" width="10.8833333333333" style="35" customWidth="1"/>
    <col min="16073" max="16128" width="6.75" style="35" hidden="1" customWidth="1"/>
    <col min="16129" max="16376" width="6.75" style="35"/>
    <col min="16377" max="16384" width="7" style="35" customWidth="1"/>
  </cols>
  <sheetData>
    <row r="1" s="35" customFormat="1" ht="35.1" customHeight="1" spans="1:5">
      <c r="A1" s="55" t="s">
        <v>2591</v>
      </c>
      <c r="B1" s="56"/>
      <c r="C1" s="56"/>
      <c r="D1" s="56"/>
      <c r="E1" s="56"/>
    </row>
    <row r="2" s="54" customFormat="1" customHeight="1" spans="1:5">
      <c r="A2" s="57" t="s">
        <v>2592</v>
      </c>
      <c r="B2" s="57" t="s">
        <v>2576</v>
      </c>
      <c r="C2" s="57" t="s">
        <v>2345</v>
      </c>
      <c r="D2" s="57" t="s">
        <v>2346</v>
      </c>
      <c r="E2" s="57" t="s">
        <v>35</v>
      </c>
    </row>
    <row r="3" s="35" customFormat="1" customHeight="1" spans="1:5">
      <c r="A3" s="58" t="s">
        <v>2584</v>
      </c>
      <c r="B3" s="59">
        <v>0</v>
      </c>
      <c r="C3" s="59">
        <v>0</v>
      </c>
      <c r="D3" s="59">
        <v>0</v>
      </c>
      <c r="E3" s="59">
        <v>0</v>
      </c>
    </row>
    <row r="4" s="35" customFormat="1" customHeight="1" spans="1:5">
      <c r="A4" s="58" t="s">
        <v>2585</v>
      </c>
      <c r="B4" s="59">
        <v>0</v>
      </c>
      <c r="C4" s="59">
        <v>0</v>
      </c>
      <c r="D4" s="59">
        <v>0</v>
      </c>
      <c r="E4" s="60">
        <v>0</v>
      </c>
    </row>
    <row r="5" s="35" customFormat="1" customHeight="1" spans="1:5">
      <c r="A5" s="58" t="s">
        <v>2586</v>
      </c>
      <c r="B5" s="59">
        <v>0</v>
      </c>
      <c r="C5" s="59">
        <v>0</v>
      </c>
      <c r="D5" s="59">
        <v>0</v>
      </c>
      <c r="E5" s="60">
        <v>0</v>
      </c>
    </row>
    <row r="6" s="35" customFormat="1" customHeight="1" spans="1:5">
      <c r="A6" s="58" t="s">
        <v>2587</v>
      </c>
      <c r="B6" s="59">
        <v>0</v>
      </c>
      <c r="C6" s="59">
        <v>0</v>
      </c>
      <c r="D6" s="59">
        <v>0</v>
      </c>
      <c r="E6" s="60">
        <v>0</v>
      </c>
    </row>
    <row r="7" s="35" customFormat="1" customHeight="1" spans="1:5">
      <c r="A7" s="58" t="s">
        <v>2588</v>
      </c>
      <c r="B7" s="59">
        <v>0</v>
      </c>
      <c r="C7" s="59">
        <v>0</v>
      </c>
      <c r="D7" s="59">
        <v>0</v>
      </c>
      <c r="E7" s="60">
        <v>0</v>
      </c>
    </row>
    <row r="8" s="54" customFormat="1" customHeight="1" spans="1:5">
      <c r="A8" s="57" t="s">
        <v>2589</v>
      </c>
      <c r="B8" s="61">
        <f>B3+B4+B5+B6+B7</f>
        <v>0</v>
      </c>
      <c r="C8" s="61"/>
      <c r="D8" s="61">
        <f>D3+D4+D5+D6+D7</f>
        <v>0</v>
      </c>
      <c r="E8" s="61">
        <f>E3+E4+E5+E6+E7</f>
        <v>0</v>
      </c>
    </row>
    <row r="9" s="35" customFormat="1" customHeight="1" spans="1:5">
      <c r="A9" s="62" t="s">
        <v>2593</v>
      </c>
      <c r="B9" s="62"/>
      <c r="C9" s="62"/>
      <c r="D9" s="62"/>
      <c r="E9" s="62"/>
    </row>
  </sheetData>
  <mergeCells count="2">
    <mergeCell ref="A1:E1"/>
    <mergeCell ref="A9:E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9"/>
  <sheetViews>
    <sheetView topLeftCell="A3" workbookViewId="0">
      <selection activeCell="E43" sqref="E43"/>
    </sheetView>
  </sheetViews>
  <sheetFormatPr defaultColWidth="6.75" defaultRowHeight="11.25"/>
  <cols>
    <col min="1" max="1" width="21" style="35" customWidth="1"/>
    <col min="2" max="6" width="15.1333333333333" style="35" customWidth="1"/>
    <col min="7" max="8" width="12" style="35" customWidth="1"/>
    <col min="9" max="11" width="9" style="35" customWidth="1"/>
    <col min="12" max="12" width="5.63333333333333" style="35" customWidth="1"/>
    <col min="13" max="13" width="0.75" style="35" customWidth="1"/>
    <col min="14" max="14" width="10.1333333333333" style="35" customWidth="1"/>
    <col min="15" max="15" width="5.88333333333333" style="35" customWidth="1"/>
    <col min="16" max="16384" width="6.75" style="35"/>
  </cols>
  <sheetData>
    <row r="1" s="35" customFormat="1" ht="33" customHeight="1" spans="1:258">
      <c r="A1" s="36" t="s">
        <v>2594</v>
      </c>
      <c r="B1" s="37"/>
      <c r="C1" s="37"/>
      <c r="D1" s="37"/>
      <c r="E1" s="37"/>
      <c r="F1" s="37"/>
      <c r="G1" s="38"/>
      <c r="H1" s="38"/>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c r="IV1" s="51"/>
      <c r="IW1" s="51"/>
      <c r="IX1" s="51"/>
    </row>
    <row r="2" s="35" customFormat="1" ht="19.5" customHeight="1" spans="1:258">
      <c r="A2" s="39"/>
      <c r="B2" s="40"/>
      <c r="C2" s="40"/>
      <c r="D2" s="40"/>
      <c r="E2" s="40"/>
      <c r="F2" s="40"/>
      <c r="G2" s="41"/>
      <c r="H2" s="41"/>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row>
    <row r="3" s="35" customFormat="1" ht="36" customHeight="1" spans="1:258">
      <c r="A3" s="42" t="s">
        <v>2595</v>
      </c>
      <c r="B3" s="43" t="s">
        <v>2576</v>
      </c>
      <c r="C3" s="43" t="s">
        <v>2596</v>
      </c>
      <c r="D3" s="43" t="s">
        <v>35</v>
      </c>
      <c r="E3" s="43" t="s">
        <v>2597</v>
      </c>
      <c r="F3" s="42" t="s">
        <v>2598</v>
      </c>
      <c r="G3" s="44"/>
      <c r="H3" s="44"/>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3"/>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row>
    <row r="4" s="35" customFormat="1" ht="22.5" customHeight="1" spans="1:258">
      <c r="A4" s="45" t="s">
        <v>2599</v>
      </c>
      <c r="B4" s="45">
        <v>0</v>
      </c>
      <c r="C4" s="45">
        <v>0</v>
      </c>
      <c r="D4" s="45">
        <v>0</v>
      </c>
      <c r="E4" s="45">
        <v>0</v>
      </c>
      <c r="F4" s="45">
        <v>0</v>
      </c>
      <c r="G4" s="44"/>
      <c r="H4" s="44"/>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3"/>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row>
    <row r="5" s="35" customFormat="1" ht="19.5" customHeight="1" spans="1:8">
      <c r="A5" s="45" t="s">
        <v>2600</v>
      </c>
      <c r="B5" s="45">
        <v>0</v>
      </c>
      <c r="C5" s="45">
        <v>0</v>
      </c>
      <c r="D5" s="45">
        <v>0</v>
      </c>
      <c r="E5" s="45">
        <v>0</v>
      </c>
      <c r="F5" s="45">
        <v>0</v>
      </c>
      <c r="G5" s="46"/>
      <c r="H5" s="46"/>
    </row>
    <row r="6" s="35" customFormat="1" ht="19.5" customHeight="1" spans="1:8">
      <c r="A6" s="47" t="s">
        <v>2601</v>
      </c>
      <c r="B6" s="48"/>
      <c r="C6" s="48"/>
      <c r="D6" s="48"/>
      <c r="E6" s="48"/>
      <c r="F6" s="48"/>
      <c r="G6" s="46"/>
      <c r="H6" s="46"/>
    </row>
    <row r="7" s="35" customFormat="1" ht="19.5" customHeight="1" spans="1:258">
      <c r="A7" s="42" t="s">
        <v>2602</v>
      </c>
      <c r="B7" s="48">
        <v>0</v>
      </c>
      <c r="C7" s="48">
        <v>0</v>
      </c>
      <c r="D7" s="48">
        <v>0</v>
      </c>
      <c r="E7" s="48">
        <v>0</v>
      </c>
      <c r="F7" s="48">
        <v>0</v>
      </c>
      <c r="G7" s="49"/>
      <c r="H7" s="49"/>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3"/>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c r="IW7" s="52"/>
      <c r="IX7" s="52"/>
    </row>
    <row r="8" s="35" customFormat="1" spans="1:6">
      <c r="A8" s="50" t="s">
        <v>2603</v>
      </c>
      <c r="B8" s="50"/>
      <c r="C8" s="50"/>
      <c r="D8" s="50"/>
      <c r="E8" s="50"/>
      <c r="F8" s="50"/>
    </row>
    <row r="9" s="35" customFormat="1" spans="1:6">
      <c r="A9" s="50"/>
      <c r="B9" s="50"/>
      <c r="C9" s="50"/>
      <c r="D9" s="50"/>
      <c r="E9" s="50"/>
      <c r="F9" s="50"/>
    </row>
  </sheetData>
  <mergeCells count="2">
    <mergeCell ref="A1:F1"/>
    <mergeCell ref="A8:F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H23" sqref="H23"/>
    </sheetView>
  </sheetViews>
  <sheetFormatPr defaultColWidth="12.1833333333333" defaultRowHeight="15.55" customHeight="1"/>
  <cols>
    <col min="1" max="1" width="30" style="23" customWidth="1"/>
    <col min="2" max="2" width="13.1333333333333" style="23" customWidth="1"/>
    <col min="3" max="3" width="12.1333333333333" style="23" customWidth="1"/>
    <col min="4" max="4" width="12.5" style="23" customWidth="1"/>
    <col min="5" max="5" width="13.1333333333333" style="23" customWidth="1"/>
    <col min="6" max="6" width="12.25" style="23" customWidth="1"/>
    <col min="7" max="7" width="11.8833333333333" style="23" customWidth="1"/>
    <col min="8" max="9" width="12.6333333333333" style="23" customWidth="1"/>
    <col min="10" max="256" width="12.1833333333333" style="23" customWidth="1"/>
    <col min="257" max="16384" width="12.1833333333333" style="23"/>
  </cols>
  <sheetData>
    <row r="1" s="23" customFormat="1" ht="34" customHeight="1" spans="1:9">
      <c r="A1" s="24" t="s">
        <v>2604</v>
      </c>
      <c r="B1" s="24"/>
      <c r="C1" s="24"/>
      <c r="D1" s="24"/>
      <c r="E1" s="24"/>
      <c r="F1" s="24"/>
      <c r="G1" s="24"/>
      <c r="H1" s="24"/>
      <c r="I1" s="24"/>
    </row>
    <row r="2" s="23" customFormat="1" ht="16.95" customHeight="1" spans="1:9">
      <c r="A2" s="25" t="s">
        <v>693</v>
      </c>
      <c r="B2" s="25"/>
      <c r="C2" s="25"/>
      <c r="D2" s="25"/>
      <c r="E2" s="25"/>
      <c r="F2" s="25"/>
      <c r="G2" s="25"/>
      <c r="H2" s="25"/>
      <c r="I2" s="25"/>
    </row>
    <row r="3" s="23" customFormat="1" ht="43.5" customHeight="1" spans="1:9">
      <c r="A3" s="26" t="s">
        <v>2431</v>
      </c>
      <c r="B3" s="27" t="s">
        <v>2432</v>
      </c>
      <c r="C3" s="27" t="s">
        <v>2433</v>
      </c>
      <c r="D3" s="27" t="s">
        <v>2434</v>
      </c>
      <c r="E3" s="27" t="s">
        <v>2435</v>
      </c>
      <c r="F3" s="27" t="s">
        <v>2436</v>
      </c>
      <c r="G3" s="27" t="s">
        <v>2437</v>
      </c>
      <c r="H3" s="27" t="s">
        <v>2438</v>
      </c>
      <c r="I3" s="27" t="s">
        <v>2439</v>
      </c>
    </row>
    <row r="4" s="23" customFormat="1" ht="24" customHeight="1" spans="1:9">
      <c r="A4" s="28" t="s">
        <v>2605</v>
      </c>
      <c r="B4" s="29">
        <f t="shared" ref="B4:B18" si="0">SUM(C4:I4)</f>
        <v>25913</v>
      </c>
      <c r="C4" s="29">
        <v>0</v>
      </c>
      <c r="D4" s="29">
        <v>7719</v>
      </c>
      <c r="E4" s="29">
        <v>17726</v>
      </c>
      <c r="F4" s="29">
        <v>0</v>
      </c>
      <c r="G4" s="29">
        <v>0</v>
      </c>
      <c r="H4" s="29">
        <v>0</v>
      </c>
      <c r="I4" s="29">
        <v>468</v>
      </c>
    </row>
    <row r="5" s="23" customFormat="1" ht="24" customHeight="1" spans="1:9">
      <c r="A5" s="30" t="s">
        <v>2441</v>
      </c>
      <c r="B5" s="29">
        <f t="shared" si="0"/>
        <v>11760</v>
      </c>
      <c r="C5" s="29">
        <v>0</v>
      </c>
      <c r="D5" s="29">
        <v>2134</v>
      </c>
      <c r="E5" s="29">
        <v>9197</v>
      </c>
      <c r="F5" s="29">
        <v>0</v>
      </c>
      <c r="G5" s="29">
        <v>0</v>
      </c>
      <c r="H5" s="29">
        <v>0</v>
      </c>
      <c r="I5" s="29">
        <v>429</v>
      </c>
    </row>
    <row r="6" s="23" customFormat="1" ht="24" customHeight="1" spans="1:9">
      <c r="A6" s="30" t="s">
        <v>2442</v>
      </c>
      <c r="B6" s="29">
        <f t="shared" si="0"/>
        <v>13240</v>
      </c>
      <c r="C6" s="29">
        <v>0</v>
      </c>
      <c r="D6" s="29">
        <v>5503</v>
      </c>
      <c r="E6" s="29">
        <v>7737</v>
      </c>
      <c r="F6" s="29">
        <v>0</v>
      </c>
      <c r="G6" s="29">
        <v>0</v>
      </c>
      <c r="H6" s="29">
        <v>0</v>
      </c>
      <c r="I6" s="29">
        <v>0</v>
      </c>
    </row>
    <row r="7" s="23" customFormat="1" ht="24" customHeight="1" spans="1:9">
      <c r="A7" s="30" t="s">
        <v>2443</v>
      </c>
      <c r="B7" s="29">
        <f t="shared" si="0"/>
        <v>60</v>
      </c>
      <c r="C7" s="29">
        <v>0</v>
      </c>
      <c r="D7" s="29">
        <v>26</v>
      </c>
      <c r="E7" s="29">
        <v>13</v>
      </c>
      <c r="F7" s="29">
        <v>0</v>
      </c>
      <c r="G7" s="29">
        <v>0</v>
      </c>
      <c r="H7" s="29">
        <v>0</v>
      </c>
      <c r="I7" s="29">
        <v>21</v>
      </c>
    </row>
    <row r="8" s="23" customFormat="1" ht="24" customHeight="1" spans="1:9">
      <c r="A8" s="30" t="s">
        <v>2444</v>
      </c>
      <c r="B8" s="29">
        <f t="shared" si="0"/>
        <v>0</v>
      </c>
      <c r="C8" s="29">
        <v>0</v>
      </c>
      <c r="D8" s="29">
        <v>0</v>
      </c>
      <c r="E8" s="29">
        <v>0</v>
      </c>
      <c r="F8" s="29">
        <v>0</v>
      </c>
      <c r="G8" s="29">
        <v>0</v>
      </c>
      <c r="H8" s="29">
        <v>0</v>
      </c>
      <c r="I8" s="29">
        <v>0</v>
      </c>
    </row>
    <row r="9" s="23" customFormat="1" ht="24" customHeight="1" spans="1:9">
      <c r="A9" s="30" t="s">
        <v>2445</v>
      </c>
      <c r="B9" s="29">
        <f t="shared" si="0"/>
        <v>785</v>
      </c>
      <c r="C9" s="29">
        <v>0</v>
      </c>
      <c r="D9" s="29">
        <v>6</v>
      </c>
      <c r="E9" s="29">
        <v>779</v>
      </c>
      <c r="F9" s="29">
        <v>0</v>
      </c>
      <c r="G9" s="29">
        <v>0</v>
      </c>
      <c r="H9" s="29">
        <v>0</v>
      </c>
      <c r="I9" s="29">
        <v>0</v>
      </c>
    </row>
    <row r="10" s="23" customFormat="1" ht="24" customHeight="1" spans="1:9">
      <c r="A10" s="30" t="s">
        <v>2446</v>
      </c>
      <c r="B10" s="29">
        <f t="shared" si="0"/>
        <v>66</v>
      </c>
      <c r="C10" s="29">
        <v>0</v>
      </c>
      <c r="D10" s="29">
        <v>48</v>
      </c>
      <c r="E10" s="29">
        <v>0</v>
      </c>
      <c r="F10" s="29">
        <v>0</v>
      </c>
      <c r="G10" s="29">
        <v>0</v>
      </c>
      <c r="H10" s="29">
        <v>0</v>
      </c>
      <c r="I10" s="29">
        <v>18</v>
      </c>
    </row>
    <row r="11" s="23" customFormat="1" ht="24" customHeight="1" spans="1:9">
      <c r="A11" s="30" t="s">
        <v>2447</v>
      </c>
      <c r="B11" s="29">
        <f t="shared" si="0"/>
        <v>0</v>
      </c>
      <c r="C11" s="29">
        <v>0</v>
      </c>
      <c r="D11" s="29">
        <v>0</v>
      </c>
      <c r="E11" s="29">
        <v>0</v>
      </c>
      <c r="F11" s="29">
        <v>0</v>
      </c>
      <c r="G11" s="29">
        <v>0</v>
      </c>
      <c r="H11" s="29">
        <v>0</v>
      </c>
      <c r="I11" s="29">
        <v>0</v>
      </c>
    </row>
  </sheetData>
  <mergeCells count="2">
    <mergeCell ref="A1:I1"/>
    <mergeCell ref="A2:I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J23" sqref="J23"/>
    </sheetView>
  </sheetViews>
  <sheetFormatPr defaultColWidth="12.1833333333333" defaultRowHeight="15.55" customHeight="1" outlineLevelRow="7"/>
  <cols>
    <col min="1" max="1" width="30" style="23" customWidth="1"/>
    <col min="2" max="2" width="13.1333333333333" style="23" customWidth="1"/>
    <col min="3" max="3" width="12.1333333333333" style="23" customWidth="1"/>
    <col min="4" max="4" width="12.5" style="23" customWidth="1"/>
    <col min="5" max="5" width="13.1333333333333" style="23" customWidth="1"/>
    <col min="6" max="6" width="12.25" style="23" customWidth="1"/>
    <col min="7" max="7" width="11.8833333333333" style="23" customWidth="1"/>
    <col min="8" max="9" width="12.6333333333333" style="23" customWidth="1"/>
    <col min="10" max="256" width="12.1833333333333" style="23" customWidth="1"/>
    <col min="257" max="16384" width="12.1833333333333" style="23"/>
  </cols>
  <sheetData>
    <row r="1" s="23" customFormat="1" ht="34" customHeight="1" spans="1:9">
      <c r="A1" s="24" t="s">
        <v>2606</v>
      </c>
      <c r="B1" s="24"/>
      <c r="C1" s="24"/>
      <c r="D1" s="24"/>
      <c r="E1" s="24"/>
      <c r="F1" s="24"/>
      <c r="G1" s="24"/>
      <c r="H1" s="24"/>
      <c r="I1" s="24"/>
    </row>
    <row r="2" s="23" customFormat="1" ht="16.95" customHeight="1" spans="1:9">
      <c r="A2" s="25" t="s">
        <v>693</v>
      </c>
      <c r="B2" s="25"/>
      <c r="C2" s="25"/>
      <c r="D2" s="25"/>
      <c r="E2" s="25"/>
      <c r="F2" s="25"/>
      <c r="G2" s="25"/>
      <c r="H2" s="25"/>
      <c r="I2" s="25"/>
    </row>
    <row r="3" s="23" customFormat="1" ht="43.5" customHeight="1" spans="1:9">
      <c r="A3" s="26" t="s">
        <v>2431</v>
      </c>
      <c r="B3" s="27" t="s">
        <v>2432</v>
      </c>
      <c r="C3" s="27" t="s">
        <v>2433</v>
      </c>
      <c r="D3" s="27" t="s">
        <v>2434</v>
      </c>
      <c r="E3" s="27" t="s">
        <v>2435</v>
      </c>
      <c r="F3" s="27" t="s">
        <v>2436</v>
      </c>
      <c r="G3" s="27" t="s">
        <v>2437</v>
      </c>
      <c r="H3" s="27" t="s">
        <v>2438</v>
      </c>
      <c r="I3" s="27" t="s">
        <v>2439</v>
      </c>
    </row>
    <row r="4" s="23" customFormat="1" ht="31" customHeight="1" spans="1:9">
      <c r="A4" s="28" t="s">
        <v>2607</v>
      </c>
      <c r="B4" s="29">
        <f>SUM(C4:I4)</f>
        <v>24836</v>
      </c>
      <c r="C4" s="29">
        <v>0</v>
      </c>
      <c r="D4" s="29">
        <v>5286</v>
      </c>
      <c r="E4" s="29">
        <v>19376</v>
      </c>
      <c r="F4" s="29">
        <v>0</v>
      </c>
      <c r="G4" s="29">
        <v>0</v>
      </c>
      <c r="H4" s="29">
        <v>0</v>
      </c>
      <c r="I4" s="29">
        <v>174</v>
      </c>
    </row>
    <row r="5" s="23" customFormat="1" ht="31" customHeight="1" spans="1:9">
      <c r="A5" s="30" t="s">
        <v>2449</v>
      </c>
      <c r="B5" s="31">
        <f>SUM(C5:I5)</f>
        <v>24676</v>
      </c>
      <c r="C5" s="29">
        <v>0</v>
      </c>
      <c r="D5" s="29">
        <v>5282</v>
      </c>
      <c r="E5" s="29">
        <v>19315</v>
      </c>
      <c r="F5" s="29">
        <v>0</v>
      </c>
      <c r="G5" s="29">
        <v>0</v>
      </c>
      <c r="H5" s="29">
        <v>0</v>
      </c>
      <c r="I5" s="29">
        <v>79</v>
      </c>
    </row>
    <row r="6" s="23" customFormat="1" ht="31" customHeight="1" spans="1:9">
      <c r="A6" s="32" t="s">
        <v>2450</v>
      </c>
      <c r="B6" s="29">
        <f>SUM(C6:I6)</f>
        <v>65</v>
      </c>
      <c r="C6" s="33">
        <v>0</v>
      </c>
      <c r="D6" s="29">
        <v>4</v>
      </c>
      <c r="E6" s="29">
        <v>61</v>
      </c>
      <c r="F6" s="29">
        <v>0</v>
      </c>
      <c r="G6" s="29">
        <v>0</v>
      </c>
      <c r="H6" s="29">
        <v>0</v>
      </c>
      <c r="I6" s="29">
        <v>0</v>
      </c>
    </row>
    <row r="7" s="23" customFormat="1" ht="31" customHeight="1" spans="1:9">
      <c r="A7" s="30" t="s">
        <v>2451</v>
      </c>
      <c r="B7" s="34">
        <f>SUM(C7:I7)</f>
        <v>28</v>
      </c>
      <c r="C7" s="29">
        <v>0</v>
      </c>
      <c r="D7" s="29">
        <v>0</v>
      </c>
      <c r="E7" s="29">
        <v>0</v>
      </c>
      <c r="F7" s="29">
        <v>0</v>
      </c>
      <c r="G7" s="29">
        <v>0</v>
      </c>
      <c r="H7" s="29">
        <v>0</v>
      </c>
      <c r="I7" s="29">
        <v>28</v>
      </c>
    </row>
    <row r="8" s="23" customFormat="1" ht="31" customHeight="1" spans="1:9">
      <c r="A8" s="30" t="s">
        <v>2452</v>
      </c>
      <c r="B8" s="29">
        <f>SUM(C8:I8)</f>
        <v>0</v>
      </c>
      <c r="C8" s="29">
        <v>0</v>
      </c>
      <c r="D8" s="29">
        <v>0</v>
      </c>
      <c r="E8" s="29">
        <v>0</v>
      </c>
      <c r="F8" s="29">
        <v>0</v>
      </c>
      <c r="G8" s="29">
        <v>0</v>
      </c>
      <c r="H8" s="29">
        <v>0</v>
      </c>
      <c r="I8" s="29">
        <v>0</v>
      </c>
    </row>
  </sheetData>
  <mergeCells count="2">
    <mergeCell ref="A1:I1"/>
    <mergeCell ref="A2:I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6"/>
  <sheetViews>
    <sheetView workbookViewId="0">
      <selection activeCell="E10" sqref="E10"/>
    </sheetView>
  </sheetViews>
  <sheetFormatPr defaultColWidth="12.1833333333333" defaultRowHeight="17" customHeight="1" outlineLevelCol="2"/>
  <cols>
    <col min="1" max="1" width="9.86666666666667" style="23" customWidth="1"/>
    <col min="2" max="2" width="54.2333333333333" style="23" customWidth="1"/>
    <col min="3" max="3" width="26" style="23" customWidth="1"/>
    <col min="4" max="256" width="12.1833333333333" style="23" customWidth="1"/>
    <col min="257" max="16384" width="12.1833333333333" style="23"/>
  </cols>
  <sheetData>
    <row r="1" s="23" customFormat="1" ht="34" customHeight="1" spans="1:3">
      <c r="A1" s="24" t="s">
        <v>692</v>
      </c>
      <c r="B1" s="24"/>
      <c r="C1" s="24"/>
    </row>
    <row r="2" s="23" customFormat="1" customHeight="1" spans="1:3">
      <c r="A2" s="25" t="s">
        <v>693</v>
      </c>
      <c r="B2" s="25"/>
      <c r="C2" s="25"/>
    </row>
    <row r="3" s="23" customFormat="1" ht="17.25" customHeight="1" spans="1:3">
      <c r="A3" s="26" t="s">
        <v>33</v>
      </c>
      <c r="B3" s="26" t="s">
        <v>34</v>
      </c>
      <c r="C3" s="26" t="s">
        <v>35</v>
      </c>
    </row>
    <row r="4" s="23" customFormat="1" customHeight="1" spans="1:3">
      <c r="A4" s="167"/>
      <c r="B4" s="26" t="s">
        <v>694</v>
      </c>
      <c r="C4" s="29">
        <f>SUM(C5,C234,C274,C293,C383,C435,C491,C548,C674,C746,C825,C848,C959,C1023,C1087,C1107,C1137,C1147,C1192,C1212,C1256,C1312,C1315,C1323)</f>
        <v>266734</v>
      </c>
    </row>
    <row r="5" s="23" customFormat="1" customHeight="1" spans="1:3">
      <c r="A5" s="167">
        <v>201</v>
      </c>
      <c r="B5" s="173" t="s">
        <v>695</v>
      </c>
      <c r="C5" s="29">
        <f>SUM(C6+C18+C27+C38+C49+C60+C71+C79+C88+C101+C110+C121+C133+C140+C148+C154+C161+C168+C175+C182+C189+C197+C203+C209+C216+C231)</f>
        <v>12262</v>
      </c>
    </row>
    <row r="6" s="23" customFormat="1" customHeight="1" spans="1:3">
      <c r="A6" s="167">
        <v>20101</v>
      </c>
      <c r="B6" s="173" t="s">
        <v>696</v>
      </c>
      <c r="C6" s="29">
        <f>SUM(C7:C17)</f>
        <v>612</v>
      </c>
    </row>
    <row r="7" s="23" customFormat="1" customHeight="1" spans="1:3">
      <c r="A7" s="167">
        <v>2010101</v>
      </c>
      <c r="B7" s="167" t="s">
        <v>697</v>
      </c>
      <c r="C7" s="29">
        <v>205</v>
      </c>
    </row>
    <row r="8" s="23" customFormat="1" customHeight="1" spans="1:3">
      <c r="A8" s="167">
        <v>2010102</v>
      </c>
      <c r="B8" s="167" t="s">
        <v>698</v>
      </c>
      <c r="C8" s="31">
        <v>158</v>
      </c>
    </row>
    <row r="9" s="23" customFormat="1" customHeight="1" spans="1:3">
      <c r="A9" s="167">
        <v>2010103</v>
      </c>
      <c r="B9" s="227" t="s">
        <v>699</v>
      </c>
      <c r="C9" s="29">
        <v>0</v>
      </c>
    </row>
    <row r="10" s="23" customFormat="1" customHeight="1" spans="1:3">
      <c r="A10" s="167">
        <v>2010104</v>
      </c>
      <c r="B10" s="167" t="s">
        <v>700</v>
      </c>
      <c r="C10" s="34">
        <v>169</v>
      </c>
    </row>
    <row r="11" s="23" customFormat="1" customHeight="1" spans="1:3">
      <c r="A11" s="167">
        <v>2010105</v>
      </c>
      <c r="B11" s="167" t="s">
        <v>701</v>
      </c>
      <c r="C11" s="29">
        <v>23</v>
      </c>
    </row>
    <row r="12" s="23" customFormat="1" customHeight="1" spans="1:3">
      <c r="A12" s="167">
        <v>2010106</v>
      </c>
      <c r="B12" s="167" t="s">
        <v>702</v>
      </c>
      <c r="C12" s="29">
        <v>1</v>
      </c>
    </row>
    <row r="13" s="23" customFormat="1" customHeight="1" spans="1:3">
      <c r="A13" s="167">
        <v>2010107</v>
      </c>
      <c r="B13" s="167" t="s">
        <v>703</v>
      </c>
      <c r="C13" s="29">
        <v>8</v>
      </c>
    </row>
    <row r="14" s="23" customFormat="1" customHeight="1" spans="1:3">
      <c r="A14" s="167">
        <v>2010108</v>
      </c>
      <c r="B14" s="167" t="s">
        <v>704</v>
      </c>
      <c r="C14" s="29">
        <v>46</v>
      </c>
    </row>
    <row r="15" s="23" customFormat="1" customHeight="1" spans="1:3">
      <c r="A15" s="167">
        <v>2010109</v>
      </c>
      <c r="B15" s="167" t="s">
        <v>705</v>
      </c>
      <c r="C15" s="29">
        <v>0</v>
      </c>
    </row>
    <row r="16" s="23" customFormat="1" customHeight="1" spans="1:3">
      <c r="A16" s="167">
        <v>2010150</v>
      </c>
      <c r="B16" s="167" t="s">
        <v>706</v>
      </c>
      <c r="C16" s="29">
        <v>0</v>
      </c>
    </row>
    <row r="17" s="23" customFormat="1" customHeight="1" spans="1:3">
      <c r="A17" s="167">
        <v>2010199</v>
      </c>
      <c r="B17" s="167" t="s">
        <v>707</v>
      </c>
      <c r="C17" s="29">
        <v>2</v>
      </c>
    </row>
    <row r="18" s="23" customFormat="1" customHeight="1" spans="1:3">
      <c r="A18" s="167">
        <v>20102</v>
      </c>
      <c r="B18" s="173" t="s">
        <v>708</v>
      </c>
      <c r="C18" s="29">
        <f>SUM(C19:C26)</f>
        <v>743</v>
      </c>
    </row>
    <row r="19" s="23" customFormat="1" customHeight="1" spans="1:3">
      <c r="A19" s="167">
        <v>2010201</v>
      </c>
      <c r="B19" s="167" t="s">
        <v>697</v>
      </c>
      <c r="C19" s="29">
        <v>346</v>
      </c>
    </row>
    <row r="20" s="23" customFormat="1" customHeight="1" spans="1:3">
      <c r="A20" s="167">
        <v>2010202</v>
      </c>
      <c r="B20" s="167" t="s">
        <v>698</v>
      </c>
      <c r="C20" s="29">
        <v>305</v>
      </c>
    </row>
    <row r="21" s="23" customFormat="1" customHeight="1" spans="1:3">
      <c r="A21" s="167">
        <v>2010203</v>
      </c>
      <c r="B21" s="167" t="s">
        <v>699</v>
      </c>
      <c r="C21" s="29">
        <v>0</v>
      </c>
    </row>
    <row r="22" s="23" customFormat="1" customHeight="1" spans="1:3">
      <c r="A22" s="167">
        <v>2010204</v>
      </c>
      <c r="B22" s="167" t="s">
        <v>709</v>
      </c>
      <c r="C22" s="29">
        <v>76</v>
      </c>
    </row>
    <row r="23" s="23" customFormat="1" customHeight="1" spans="1:3">
      <c r="A23" s="167">
        <v>2010205</v>
      </c>
      <c r="B23" s="167" t="s">
        <v>710</v>
      </c>
      <c r="C23" s="29">
        <v>16</v>
      </c>
    </row>
    <row r="24" s="23" customFormat="1" customHeight="1" spans="1:3">
      <c r="A24" s="167">
        <v>2010206</v>
      </c>
      <c r="B24" s="167" t="s">
        <v>711</v>
      </c>
      <c r="C24" s="29">
        <v>0</v>
      </c>
    </row>
    <row r="25" s="23" customFormat="1" customHeight="1" spans="1:3">
      <c r="A25" s="167">
        <v>2010250</v>
      </c>
      <c r="B25" s="167" t="s">
        <v>706</v>
      </c>
      <c r="C25" s="29">
        <v>0</v>
      </c>
    </row>
    <row r="26" s="23" customFormat="1" customHeight="1" spans="1:3">
      <c r="A26" s="167">
        <v>2010299</v>
      </c>
      <c r="B26" s="167" t="s">
        <v>712</v>
      </c>
      <c r="C26" s="29">
        <v>0</v>
      </c>
    </row>
    <row r="27" s="23" customFormat="1" customHeight="1" spans="1:3">
      <c r="A27" s="167">
        <v>20103</v>
      </c>
      <c r="B27" s="173" t="s">
        <v>713</v>
      </c>
      <c r="C27" s="29">
        <f>SUM(C28:C37)</f>
        <v>1585</v>
      </c>
    </row>
    <row r="28" s="23" customFormat="1" customHeight="1" spans="1:3">
      <c r="A28" s="167">
        <v>2010301</v>
      </c>
      <c r="B28" s="167" t="s">
        <v>697</v>
      </c>
      <c r="C28" s="29">
        <v>968</v>
      </c>
    </row>
    <row r="29" s="23" customFormat="1" customHeight="1" spans="1:3">
      <c r="A29" s="167">
        <v>2010302</v>
      </c>
      <c r="B29" s="167" t="s">
        <v>698</v>
      </c>
      <c r="C29" s="29">
        <v>87</v>
      </c>
    </row>
    <row r="30" s="23" customFormat="1" customHeight="1" spans="1:3">
      <c r="A30" s="167">
        <v>2010303</v>
      </c>
      <c r="B30" s="167" t="s">
        <v>699</v>
      </c>
      <c r="C30" s="29">
        <v>50</v>
      </c>
    </row>
    <row r="31" s="23" customFormat="1" customHeight="1" spans="1:3">
      <c r="A31" s="167">
        <v>2010304</v>
      </c>
      <c r="B31" s="167" t="s">
        <v>714</v>
      </c>
      <c r="C31" s="29">
        <v>0</v>
      </c>
    </row>
    <row r="32" s="23" customFormat="1" customHeight="1" spans="1:3">
      <c r="A32" s="167">
        <v>2010305</v>
      </c>
      <c r="B32" s="167" t="s">
        <v>715</v>
      </c>
      <c r="C32" s="29">
        <v>21</v>
      </c>
    </row>
    <row r="33" s="23" customFormat="1" customHeight="1" spans="1:3">
      <c r="A33" s="167">
        <v>2010306</v>
      </c>
      <c r="B33" s="167" t="s">
        <v>716</v>
      </c>
      <c r="C33" s="29">
        <v>0</v>
      </c>
    </row>
    <row r="34" s="23" customFormat="1" customHeight="1" spans="1:3">
      <c r="A34" s="167">
        <v>2010308</v>
      </c>
      <c r="B34" s="167" t="s">
        <v>717</v>
      </c>
      <c r="C34" s="29">
        <v>215</v>
      </c>
    </row>
    <row r="35" s="23" customFormat="1" customHeight="1" spans="1:3">
      <c r="A35" s="167">
        <v>2010309</v>
      </c>
      <c r="B35" s="167" t="s">
        <v>718</v>
      </c>
      <c r="C35" s="29">
        <v>0</v>
      </c>
    </row>
    <row r="36" s="23" customFormat="1" customHeight="1" spans="1:3">
      <c r="A36" s="167">
        <v>2010350</v>
      </c>
      <c r="B36" s="167" t="s">
        <v>706</v>
      </c>
      <c r="C36" s="29">
        <v>10</v>
      </c>
    </row>
    <row r="37" s="23" customFormat="1" customHeight="1" spans="1:3">
      <c r="A37" s="167">
        <v>2010399</v>
      </c>
      <c r="B37" s="167" t="s">
        <v>719</v>
      </c>
      <c r="C37" s="29">
        <v>234</v>
      </c>
    </row>
    <row r="38" s="23" customFormat="1" customHeight="1" spans="1:3">
      <c r="A38" s="167">
        <v>20104</v>
      </c>
      <c r="B38" s="173" t="s">
        <v>720</v>
      </c>
      <c r="C38" s="29">
        <f>SUM(C39:C48)</f>
        <v>1049</v>
      </c>
    </row>
    <row r="39" s="23" customFormat="1" customHeight="1" spans="1:3">
      <c r="A39" s="167">
        <v>2010401</v>
      </c>
      <c r="B39" s="167" t="s">
        <v>697</v>
      </c>
      <c r="C39" s="29">
        <v>313</v>
      </c>
    </row>
    <row r="40" s="23" customFormat="1" customHeight="1" spans="1:3">
      <c r="A40" s="167">
        <v>2010402</v>
      </c>
      <c r="B40" s="167" t="s">
        <v>698</v>
      </c>
      <c r="C40" s="29">
        <v>374</v>
      </c>
    </row>
    <row r="41" s="23" customFormat="1" customHeight="1" spans="1:3">
      <c r="A41" s="167">
        <v>2010403</v>
      </c>
      <c r="B41" s="167" t="s">
        <v>699</v>
      </c>
      <c r="C41" s="29">
        <v>0</v>
      </c>
    </row>
    <row r="42" s="23" customFormat="1" customHeight="1" spans="1:3">
      <c r="A42" s="167">
        <v>2010404</v>
      </c>
      <c r="B42" s="167" t="s">
        <v>721</v>
      </c>
      <c r="C42" s="29">
        <v>0</v>
      </c>
    </row>
    <row r="43" s="23" customFormat="1" customHeight="1" spans="1:3">
      <c r="A43" s="167">
        <v>2010405</v>
      </c>
      <c r="B43" s="167" t="s">
        <v>722</v>
      </c>
      <c r="C43" s="29">
        <v>0</v>
      </c>
    </row>
    <row r="44" s="23" customFormat="1" customHeight="1" spans="1:3">
      <c r="A44" s="167">
        <v>2010406</v>
      </c>
      <c r="B44" s="167" t="s">
        <v>723</v>
      </c>
      <c r="C44" s="29">
        <v>0</v>
      </c>
    </row>
    <row r="45" s="23" customFormat="1" customHeight="1" spans="1:3">
      <c r="A45" s="167">
        <v>2010407</v>
      </c>
      <c r="B45" s="167" t="s">
        <v>724</v>
      </c>
      <c r="C45" s="29">
        <v>0</v>
      </c>
    </row>
    <row r="46" s="23" customFormat="1" customHeight="1" spans="1:3">
      <c r="A46" s="167">
        <v>2010408</v>
      </c>
      <c r="B46" s="167" t="s">
        <v>725</v>
      </c>
      <c r="C46" s="29">
        <v>82</v>
      </c>
    </row>
    <row r="47" s="23" customFormat="1" customHeight="1" spans="1:3">
      <c r="A47" s="167">
        <v>2010450</v>
      </c>
      <c r="B47" s="167" t="s">
        <v>706</v>
      </c>
      <c r="C47" s="29">
        <v>0</v>
      </c>
    </row>
    <row r="48" s="23" customFormat="1" customHeight="1" spans="1:3">
      <c r="A48" s="167">
        <v>2010499</v>
      </c>
      <c r="B48" s="167" t="s">
        <v>726</v>
      </c>
      <c r="C48" s="29">
        <v>280</v>
      </c>
    </row>
    <row r="49" s="23" customFormat="1" customHeight="1" spans="1:3">
      <c r="A49" s="167">
        <v>20105</v>
      </c>
      <c r="B49" s="173" t="s">
        <v>727</v>
      </c>
      <c r="C49" s="29">
        <f>SUM(C50:C59)</f>
        <v>509</v>
      </c>
    </row>
    <row r="50" s="23" customFormat="1" customHeight="1" spans="1:3">
      <c r="A50" s="167">
        <v>2010501</v>
      </c>
      <c r="B50" s="167" t="s">
        <v>697</v>
      </c>
      <c r="C50" s="29">
        <v>171</v>
      </c>
    </row>
    <row r="51" s="23" customFormat="1" customHeight="1" spans="1:3">
      <c r="A51" s="167">
        <v>2010502</v>
      </c>
      <c r="B51" s="167" t="s">
        <v>698</v>
      </c>
      <c r="C51" s="29">
        <v>30</v>
      </c>
    </row>
    <row r="52" s="23" customFormat="1" customHeight="1" spans="1:3">
      <c r="A52" s="167">
        <v>2010503</v>
      </c>
      <c r="B52" s="167" t="s">
        <v>699</v>
      </c>
      <c r="C52" s="29">
        <v>0</v>
      </c>
    </row>
    <row r="53" s="23" customFormat="1" customHeight="1" spans="1:3">
      <c r="A53" s="167">
        <v>2010504</v>
      </c>
      <c r="B53" s="167" t="s">
        <v>728</v>
      </c>
      <c r="C53" s="29">
        <v>0</v>
      </c>
    </row>
    <row r="54" s="23" customFormat="1" customHeight="1" spans="1:3">
      <c r="A54" s="167">
        <v>2010505</v>
      </c>
      <c r="B54" s="167" t="s">
        <v>729</v>
      </c>
      <c r="C54" s="29">
        <v>57</v>
      </c>
    </row>
    <row r="55" s="23" customFormat="1" customHeight="1" spans="1:3">
      <c r="A55" s="167">
        <v>2010506</v>
      </c>
      <c r="B55" s="167" t="s">
        <v>730</v>
      </c>
      <c r="C55" s="29">
        <v>0</v>
      </c>
    </row>
    <row r="56" s="23" customFormat="1" customHeight="1" spans="1:3">
      <c r="A56" s="167">
        <v>2010507</v>
      </c>
      <c r="B56" s="167" t="s">
        <v>731</v>
      </c>
      <c r="C56" s="29">
        <v>186</v>
      </c>
    </row>
    <row r="57" s="23" customFormat="1" customHeight="1" spans="1:3">
      <c r="A57" s="167">
        <v>2010508</v>
      </c>
      <c r="B57" s="167" t="s">
        <v>732</v>
      </c>
      <c r="C57" s="29">
        <v>29</v>
      </c>
    </row>
    <row r="58" s="23" customFormat="1" customHeight="1" spans="1:3">
      <c r="A58" s="167">
        <v>2010550</v>
      </c>
      <c r="B58" s="167" t="s">
        <v>706</v>
      </c>
      <c r="C58" s="29">
        <v>0</v>
      </c>
    </row>
    <row r="59" s="23" customFormat="1" customHeight="1" spans="1:3">
      <c r="A59" s="167">
        <v>2010599</v>
      </c>
      <c r="B59" s="167" t="s">
        <v>733</v>
      </c>
      <c r="C59" s="29">
        <v>36</v>
      </c>
    </row>
    <row r="60" s="23" customFormat="1" customHeight="1" spans="1:3">
      <c r="A60" s="167">
        <v>20106</v>
      </c>
      <c r="B60" s="173" t="s">
        <v>734</v>
      </c>
      <c r="C60" s="29">
        <f>SUM(C61:C70)</f>
        <v>1473</v>
      </c>
    </row>
    <row r="61" s="23" customFormat="1" customHeight="1" spans="1:3">
      <c r="A61" s="167">
        <v>2010601</v>
      </c>
      <c r="B61" s="167" t="s">
        <v>697</v>
      </c>
      <c r="C61" s="29">
        <v>645</v>
      </c>
    </row>
    <row r="62" s="23" customFormat="1" customHeight="1" spans="1:3">
      <c r="A62" s="167">
        <v>2010602</v>
      </c>
      <c r="B62" s="167" t="s">
        <v>698</v>
      </c>
      <c r="C62" s="29">
        <v>279</v>
      </c>
    </row>
    <row r="63" s="23" customFormat="1" customHeight="1" spans="1:3">
      <c r="A63" s="167">
        <v>2010603</v>
      </c>
      <c r="B63" s="167" t="s">
        <v>699</v>
      </c>
      <c r="C63" s="29">
        <v>0</v>
      </c>
    </row>
    <row r="64" s="23" customFormat="1" customHeight="1" spans="1:3">
      <c r="A64" s="167">
        <v>2010604</v>
      </c>
      <c r="B64" s="167" t="s">
        <v>735</v>
      </c>
      <c r="C64" s="29">
        <v>0</v>
      </c>
    </row>
    <row r="65" s="23" customFormat="1" customHeight="1" spans="1:3">
      <c r="A65" s="167">
        <v>2010605</v>
      </c>
      <c r="B65" s="167" t="s">
        <v>736</v>
      </c>
      <c r="C65" s="29">
        <v>70</v>
      </c>
    </row>
    <row r="66" s="23" customFormat="1" customHeight="1" spans="1:3">
      <c r="A66" s="167">
        <v>2010606</v>
      </c>
      <c r="B66" s="167" t="s">
        <v>737</v>
      </c>
      <c r="C66" s="29">
        <v>0</v>
      </c>
    </row>
    <row r="67" s="23" customFormat="1" customHeight="1" spans="1:3">
      <c r="A67" s="167">
        <v>2010607</v>
      </c>
      <c r="B67" s="167" t="s">
        <v>738</v>
      </c>
      <c r="C67" s="29">
        <v>212</v>
      </c>
    </row>
    <row r="68" s="23" customFormat="1" customHeight="1" spans="1:3">
      <c r="A68" s="167">
        <v>2010608</v>
      </c>
      <c r="B68" s="167" t="s">
        <v>739</v>
      </c>
      <c r="C68" s="29">
        <v>207</v>
      </c>
    </row>
    <row r="69" s="23" customFormat="1" customHeight="1" spans="1:3">
      <c r="A69" s="167">
        <v>2010650</v>
      </c>
      <c r="B69" s="167" t="s">
        <v>706</v>
      </c>
      <c r="C69" s="29">
        <v>0</v>
      </c>
    </row>
    <row r="70" s="23" customFormat="1" customHeight="1" spans="1:3">
      <c r="A70" s="167">
        <v>2010699</v>
      </c>
      <c r="B70" s="167" t="s">
        <v>740</v>
      </c>
      <c r="C70" s="29">
        <v>60</v>
      </c>
    </row>
    <row r="71" s="23" customFormat="1" customHeight="1" spans="1:3">
      <c r="A71" s="167">
        <v>20107</v>
      </c>
      <c r="B71" s="173" t="s">
        <v>741</v>
      </c>
      <c r="C71" s="29">
        <f>SUM(C72:C78)</f>
        <v>1043</v>
      </c>
    </row>
    <row r="72" s="23" customFormat="1" customHeight="1" spans="1:3">
      <c r="A72" s="167">
        <v>2010701</v>
      </c>
      <c r="B72" s="167" t="s">
        <v>697</v>
      </c>
      <c r="C72" s="29">
        <v>987</v>
      </c>
    </row>
    <row r="73" s="23" customFormat="1" customHeight="1" spans="1:3">
      <c r="A73" s="167">
        <v>2010702</v>
      </c>
      <c r="B73" s="167" t="s">
        <v>698</v>
      </c>
      <c r="C73" s="29">
        <v>56</v>
      </c>
    </row>
    <row r="74" s="23" customFormat="1" customHeight="1" spans="1:3">
      <c r="A74" s="167">
        <v>2010703</v>
      </c>
      <c r="B74" s="167" t="s">
        <v>699</v>
      </c>
      <c r="C74" s="29">
        <v>0</v>
      </c>
    </row>
    <row r="75" s="23" customFormat="1" customHeight="1" spans="1:3">
      <c r="A75" s="167">
        <v>2010709</v>
      </c>
      <c r="B75" s="167" t="s">
        <v>738</v>
      </c>
      <c r="C75" s="29">
        <v>0</v>
      </c>
    </row>
    <row r="76" s="23" customFormat="1" customHeight="1" spans="1:3">
      <c r="A76" s="167">
        <v>2010710</v>
      </c>
      <c r="B76" s="167" t="s">
        <v>742</v>
      </c>
      <c r="C76" s="29">
        <v>0</v>
      </c>
    </row>
    <row r="77" s="23" customFormat="1" customHeight="1" spans="1:3">
      <c r="A77" s="167">
        <v>2010750</v>
      </c>
      <c r="B77" s="167" t="s">
        <v>706</v>
      </c>
      <c r="C77" s="29">
        <v>0</v>
      </c>
    </row>
    <row r="78" s="23" customFormat="1" customHeight="1" spans="1:3">
      <c r="A78" s="167">
        <v>2010799</v>
      </c>
      <c r="B78" s="167" t="s">
        <v>743</v>
      </c>
      <c r="C78" s="29">
        <v>0</v>
      </c>
    </row>
    <row r="79" s="23" customFormat="1" customHeight="1" spans="1:3">
      <c r="A79" s="167">
        <v>20108</v>
      </c>
      <c r="B79" s="173" t="s">
        <v>744</v>
      </c>
      <c r="C79" s="29">
        <f>SUM(C80:C87)</f>
        <v>379</v>
      </c>
    </row>
    <row r="80" s="23" customFormat="1" customHeight="1" spans="1:3">
      <c r="A80" s="167">
        <v>2010801</v>
      </c>
      <c r="B80" s="167" t="s">
        <v>697</v>
      </c>
      <c r="C80" s="29">
        <v>221</v>
      </c>
    </row>
    <row r="81" s="23" customFormat="1" customHeight="1" spans="1:3">
      <c r="A81" s="167">
        <v>2010802</v>
      </c>
      <c r="B81" s="167" t="s">
        <v>698</v>
      </c>
      <c r="C81" s="29">
        <v>30</v>
      </c>
    </row>
    <row r="82" s="23" customFormat="1" customHeight="1" spans="1:3">
      <c r="A82" s="167">
        <v>2010803</v>
      </c>
      <c r="B82" s="167" t="s">
        <v>699</v>
      </c>
      <c r="C82" s="29">
        <v>0</v>
      </c>
    </row>
    <row r="83" s="23" customFormat="1" customHeight="1" spans="1:3">
      <c r="A83" s="167">
        <v>2010804</v>
      </c>
      <c r="B83" s="167" t="s">
        <v>745</v>
      </c>
      <c r="C83" s="29">
        <v>128</v>
      </c>
    </row>
    <row r="84" s="23" customFormat="1" customHeight="1" spans="1:3">
      <c r="A84" s="167">
        <v>2010805</v>
      </c>
      <c r="B84" s="167" t="s">
        <v>746</v>
      </c>
      <c r="C84" s="29">
        <v>0</v>
      </c>
    </row>
    <row r="85" s="23" customFormat="1" customHeight="1" spans="1:3">
      <c r="A85" s="167">
        <v>2010806</v>
      </c>
      <c r="B85" s="167" t="s">
        <v>738</v>
      </c>
      <c r="C85" s="29">
        <v>0</v>
      </c>
    </row>
    <row r="86" s="23" customFormat="1" customHeight="1" spans="1:3">
      <c r="A86" s="167">
        <v>2010850</v>
      </c>
      <c r="B86" s="167" t="s">
        <v>706</v>
      </c>
      <c r="C86" s="29">
        <v>0</v>
      </c>
    </row>
    <row r="87" s="23" customFormat="1" customHeight="1" spans="1:3">
      <c r="A87" s="167">
        <v>2010899</v>
      </c>
      <c r="B87" s="167" t="s">
        <v>747</v>
      </c>
      <c r="C87" s="29">
        <v>0</v>
      </c>
    </row>
    <row r="88" s="23" customFormat="1" customHeight="1" spans="1:3">
      <c r="A88" s="167">
        <v>20109</v>
      </c>
      <c r="B88" s="173" t="s">
        <v>748</v>
      </c>
      <c r="C88" s="29">
        <f>SUM(C89:C100)</f>
        <v>0</v>
      </c>
    </row>
    <row r="89" s="23" customFormat="1" customHeight="1" spans="1:3">
      <c r="A89" s="167">
        <v>2010901</v>
      </c>
      <c r="B89" s="167" t="s">
        <v>697</v>
      </c>
      <c r="C89" s="29">
        <v>0</v>
      </c>
    </row>
    <row r="90" s="23" customFormat="1" customHeight="1" spans="1:3">
      <c r="A90" s="167">
        <v>2010902</v>
      </c>
      <c r="B90" s="167" t="s">
        <v>698</v>
      </c>
      <c r="C90" s="29">
        <v>0</v>
      </c>
    </row>
    <row r="91" s="23" customFormat="1" customHeight="1" spans="1:3">
      <c r="A91" s="167">
        <v>2010903</v>
      </c>
      <c r="B91" s="167" t="s">
        <v>699</v>
      </c>
      <c r="C91" s="29">
        <v>0</v>
      </c>
    </row>
    <row r="92" s="23" customFormat="1" customHeight="1" spans="1:3">
      <c r="A92" s="167">
        <v>2010905</v>
      </c>
      <c r="B92" s="167" t="s">
        <v>749</v>
      </c>
      <c r="C92" s="29">
        <v>0</v>
      </c>
    </row>
    <row r="93" s="23" customFormat="1" customHeight="1" spans="1:3">
      <c r="A93" s="167">
        <v>2010907</v>
      </c>
      <c r="B93" s="167" t="s">
        <v>750</v>
      </c>
      <c r="C93" s="29">
        <v>0</v>
      </c>
    </row>
    <row r="94" s="23" customFormat="1" customHeight="1" spans="1:3">
      <c r="A94" s="167">
        <v>2010908</v>
      </c>
      <c r="B94" s="167" t="s">
        <v>738</v>
      </c>
      <c r="C94" s="29">
        <v>0</v>
      </c>
    </row>
    <row r="95" s="23" customFormat="1" customHeight="1" spans="1:3">
      <c r="A95" s="167">
        <v>2010909</v>
      </c>
      <c r="B95" s="167" t="s">
        <v>751</v>
      </c>
      <c r="C95" s="29">
        <v>0</v>
      </c>
    </row>
    <row r="96" s="23" customFormat="1" customHeight="1" spans="1:3">
      <c r="A96" s="167">
        <v>2010910</v>
      </c>
      <c r="B96" s="167" t="s">
        <v>752</v>
      </c>
      <c r="C96" s="29">
        <v>0</v>
      </c>
    </row>
    <row r="97" s="23" customFormat="1" customHeight="1" spans="1:3">
      <c r="A97" s="167">
        <v>2010911</v>
      </c>
      <c r="B97" s="167" t="s">
        <v>753</v>
      </c>
      <c r="C97" s="29">
        <v>0</v>
      </c>
    </row>
    <row r="98" s="23" customFormat="1" customHeight="1" spans="1:3">
      <c r="A98" s="167">
        <v>2010912</v>
      </c>
      <c r="B98" s="167" t="s">
        <v>754</v>
      </c>
      <c r="C98" s="29">
        <v>0</v>
      </c>
    </row>
    <row r="99" s="23" customFormat="1" customHeight="1" spans="1:3">
      <c r="A99" s="167">
        <v>2010950</v>
      </c>
      <c r="B99" s="167" t="s">
        <v>706</v>
      </c>
      <c r="C99" s="29">
        <v>0</v>
      </c>
    </row>
    <row r="100" s="23" customFormat="1" customHeight="1" spans="1:3">
      <c r="A100" s="167">
        <v>2010999</v>
      </c>
      <c r="B100" s="167" t="s">
        <v>755</v>
      </c>
      <c r="C100" s="29">
        <v>0</v>
      </c>
    </row>
    <row r="101" s="23" customFormat="1" customHeight="1" spans="1:3">
      <c r="A101" s="167">
        <v>20111</v>
      </c>
      <c r="B101" s="173" t="s">
        <v>756</v>
      </c>
      <c r="C101" s="29">
        <f>SUM(C102:C109)</f>
        <v>646</v>
      </c>
    </row>
    <row r="102" s="23" customFormat="1" customHeight="1" spans="1:3">
      <c r="A102" s="167">
        <v>2011101</v>
      </c>
      <c r="B102" s="167" t="s">
        <v>697</v>
      </c>
      <c r="C102" s="29">
        <v>233</v>
      </c>
    </row>
    <row r="103" s="23" customFormat="1" customHeight="1" spans="1:3">
      <c r="A103" s="167">
        <v>2011102</v>
      </c>
      <c r="B103" s="167" t="s">
        <v>698</v>
      </c>
      <c r="C103" s="29">
        <v>121</v>
      </c>
    </row>
    <row r="104" s="23" customFormat="1" customHeight="1" spans="1:3">
      <c r="A104" s="167">
        <v>2011103</v>
      </c>
      <c r="B104" s="167" t="s">
        <v>699</v>
      </c>
      <c r="C104" s="29">
        <v>0</v>
      </c>
    </row>
    <row r="105" s="23" customFormat="1" customHeight="1" spans="1:3">
      <c r="A105" s="167">
        <v>2011104</v>
      </c>
      <c r="B105" s="167" t="s">
        <v>757</v>
      </c>
      <c r="C105" s="29">
        <v>129</v>
      </c>
    </row>
    <row r="106" s="23" customFormat="1" customHeight="1" spans="1:3">
      <c r="A106" s="167">
        <v>2011105</v>
      </c>
      <c r="B106" s="167" t="s">
        <v>758</v>
      </c>
      <c r="C106" s="29">
        <v>0</v>
      </c>
    </row>
    <row r="107" s="23" customFormat="1" customHeight="1" spans="1:3">
      <c r="A107" s="167">
        <v>2011106</v>
      </c>
      <c r="B107" s="167" t="s">
        <v>759</v>
      </c>
      <c r="C107" s="29">
        <v>163</v>
      </c>
    </row>
    <row r="108" s="23" customFormat="1" customHeight="1" spans="1:3">
      <c r="A108" s="167">
        <v>2011150</v>
      </c>
      <c r="B108" s="167" t="s">
        <v>706</v>
      </c>
      <c r="C108" s="29">
        <v>0</v>
      </c>
    </row>
    <row r="109" s="23" customFormat="1" customHeight="1" spans="1:3">
      <c r="A109" s="167">
        <v>2011199</v>
      </c>
      <c r="B109" s="167" t="s">
        <v>760</v>
      </c>
      <c r="C109" s="29">
        <v>0</v>
      </c>
    </row>
    <row r="110" s="23" customFormat="1" customHeight="1" spans="1:3">
      <c r="A110" s="167">
        <v>20113</v>
      </c>
      <c r="B110" s="173" t="s">
        <v>761</v>
      </c>
      <c r="C110" s="29">
        <f>SUM(C111:C120)</f>
        <v>82</v>
      </c>
    </row>
    <row r="111" s="23" customFormat="1" customHeight="1" spans="1:3">
      <c r="A111" s="167">
        <v>2011301</v>
      </c>
      <c r="B111" s="167" t="s">
        <v>697</v>
      </c>
      <c r="C111" s="29">
        <v>1</v>
      </c>
    </row>
    <row r="112" s="23" customFormat="1" customHeight="1" spans="1:3">
      <c r="A112" s="167">
        <v>2011302</v>
      </c>
      <c r="B112" s="167" t="s">
        <v>698</v>
      </c>
      <c r="C112" s="29">
        <v>0</v>
      </c>
    </row>
    <row r="113" s="23" customFormat="1" customHeight="1" spans="1:3">
      <c r="A113" s="167">
        <v>2011303</v>
      </c>
      <c r="B113" s="167" t="s">
        <v>699</v>
      </c>
      <c r="C113" s="29">
        <v>0</v>
      </c>
    </row>
    <row r="114" s="23" customFormat="1" customHeight="1" spans="1:3">
      <c r="A114" s="167">
        <v>2011304</v>
      </c>
      <c r="B114" s="167" t="s">
        <v>762</v>
      </c>
      <c r="C114" s="29">
        <v>0</v>
      </c>
    </row>
    <row r="115" s="23" customFormat="1" customHeight="1" spans="1:3">
      <c r="A115" s="167">
        <v>2011305</v>
      </c>
      <c r="B115" s="167" t="s">
        <v>763</v>
      </c>
      <c r="C115" s="29">
        <v>0</v>
      </c>
    </row>
    <row r="116" s="23" customFormat="1" customHeight="1" spans="1:3">
      <c r="A116" s="167">
        <v>2011306</v>
      </c>
      <c r="B116" s="167" t="s">
        <v>764</v>
      </c>
      <c r="C116" s="29">
        <v>0</v>
      </c>
    </row>
    <row r="117" s="23" customFormat="1" customHeight="1" spans="1:3">
      <c r="A117" s="167">
        <v>2011307</v>
      </c>
      <c r="B117" s="167" t="s">
        <v>765</v>
      </c>
      <c r="C117" s="29">
        <v>0</v>
      </c>
    </row>
    <row r="118" s="23" customFormat="1" customHeight="1" spans="1:3">
      <c r="A118" s="167">
        <v>2011308</v>
      </c>
      <c r="B118" s="167" t="s">
        <v>766</v>
      </c>
      <c r="C118" s="29">
        <v>81</v>
      </c>
    </row>
    <row r="119" s="23" customFormat="1" customHeight="1" spans="1:3">
      <c r="A119" s="167">
        <v>2011350</v>
      </c>
      <c r="B119" s="167" t="s">
        <v>706</v>
      </c>
      <c r="C119" s="29">
        <v>0</v>
      </c>
    </row>
    <row r="120" s="23" customFormat="1" customHeight="1" spans="1:3">
      <c r="A120" s="167">
        <v>2011399</v>
      </c>
      <c r="B120" s="167" t="s">
        <v>767</v>
      </c>
      <c r="C120" s="29">
        <v>0</v>
      </c>
    </row>
    <row r="121" s="23" customFormat="1" customHeight="1" spans="1:3">
      <c r="A121" s="167">
        <v>20114</v>
      </c>
      <c r="B121" s="173" t="s">
        <v>768</v>
      </c>
      <c r="C121" s="29">
        <f>SUM(C122:C132)</f>
        <v>0</v>
      </c>
    </row>
    <row r="122" s="23" customFormat="1" customHeight="1" spans="1:3">
      <c r="A122" s="167">
        <v>2011401</v>
      </c>
      <c r="B122" s="167" t="s">
        <v>697</v>
      </c>
      <c r="C122" s="29">
        <v>0</v>
      </c>
    </row>
    <row r="123" s="23" customFormat="1" customHeight="1" spans="1:3">
      <c r="A123" s="167">
        <v>2011402</v>
      </c>
      <c r="B123" s="167" t="s">
        <v>698</v>
      </c>
      <c r="C123" s="29">
        <v>0</v>
      </c>
    </row>
    <row r="124" s="23" customFormat="1" customHeight="1" spans="1:3">
      <c r="A124" s="167">
        <v>2011403</v>
      </c>
      <c r="B124" s="167" t="s">
        <v>699</v>
      </c>
      <c r="C124" s="29">
        <v>0</v>
      </c>
    </row>
    <row r="125" s="23" customFormat="1" customHeight="1" spans="1:3">
      <c r="A125" s="167">
        <v>2011404</v>
      </c>
      <c r="B125" s="167" t="s">
        <v>769</v>
      </c>
      <c r="C125" s="29">
        <v>0</v>
      </c>
    </row>
    <row r="126" s="23" customFormat="1" customHeight="1" spans="1:3">
      <c r="A126" s="167">
        <v>2011405</v>
      </c>
      <c r="B126" s="167" t="s">
        <v>770</v>
      </c>
      <c r="C126" s="29">
        <v>0</v>
      </c>
    </row>
    <row r="127" s="23" customFormat="1" customHeight="1" spans="1:3">
      <c r="A127" s="167">
        <v>2011408</v>
      </c>
      <c r="B127" s="167" t="s">
        <v>771</v>
      </c>
      <c r="C127" s="29">
        <v>0</v>
      </c>
    </row>
    <row r="128" s="23" customFormat="1" customHeight="1" spans="1:3">
      <c r="A128" s="167">
        <v>2011409</v>
      </c>
      <c r="B128" s="167" t="s">
        <v>772</v>
      </c>
      <c r="C128" s="29">
        <v>0</v>
      </c>
    </row>
    <row r="129" s="23" customFormat="1" customHeight="1" spans="1:3">
      <c r="A129" s="167">
        <v>2011410</v>
      </c>
      <c r="B129" s="167" t="s">
        <v>773</v>
      </c>
      <c r="C129" s="29">
        <v>0</v>
      </c>
    </row>
    <row r="130" s="23" customFormat="1" customHeight="1" spans="1:3">
      <c r="A130" s="167">
        <v>2011411</v>
      </c>
      <c r="B130" s="167" t="s">
        <v>774</v>
      </c>
      <c r="C130" s="29">
        <v>0</v>
      </c>
    </row>
    <row r="131" s="23" customFormat="1" customHeight="1" spans="1:3">
      <c r="A131" s="167">
        <v>2011450</v>
      </c>
      <c r="B131" s="167" t="s">
        <v>706</v>
      </c>
      <c r="C131" s="29">
        <v>0</v>
      </c>
    </row>
    <row r="132" s="23" customFormat="1" customHeight="1" spans="1:3">
      <c r="A132" s="167">
        <v>2011499</v>
      </c>
      <c r="B132" s="167" t="s">
        <v>775</v>
      </c>
      <c r="C132" s="29">
        <v>0</v>
      </c>
    </row>
    <row r="133" s="23" customFormat="1" customHeight="1" spans="1:3">
      <c r="A133" s="167">
        <v>20123</v>
      </c>
      <c r="B133" s="173" t="s">
        <v>776</v>
      </c>
      <c r="C133" s="29">
        <f>SUM(C134:C139)</f>
        <v>60</v>
      </c>
    </row>
    <row r="134" s="23" customFormat="1" customHeight="1" spans="1:3">
      <c r="A134" s="167">
        <v>2012301</v>
      </c>
      <c r="B134" s="167" t="s">
        <v>697</v>
      </c>
      <c r="C134" s="29">
        <v>0</v>
      </c>
    </row>
    <row r="135" s="23" customFormat="1" customHeight="1" spans="1:3">
      <c r="A135" s="167">
        <v>2012302</v>
      </c>
      <c r="B135" s="167" t="s">
        <v>698</v>
      </c>
      <c r="C135" s="29">
        <v>0</v>
      </c>
    </row>
    <row r="136" s="23" customFormat="1" customHeight="1" spans="1:3">
      <c r="A136" s="167">
        <v>2012303</v>
      </c>
      <c r="B136" s="167" t="s">
        <v>699</v>
      </c>
      <c r="C136" s="29">
        <v>0</v>
      </c>
    </row>
    <row r="137" s="23" customFormat="1" customHeight="1" spans="1:3">
      <c r="A137" s="167">
        <v>2012304</v>
      </c>
      <c r="B137" s="167" t="s">
        <v>777</v>
      </c>
      <c r="C137" s="29">
        <v>60</v>
      </c>
    </row>
    <row r="138" s="23" customFormat="1" customHeight="1" spans="1:3">
      <c r="A138" s="167">
        <v>2012350</v>
      </c>
      <c r="B138" s="167" t="s">
        <v>706</v>
      </c>
      <c r="C138" s="29">
        <v>0</v>
      </c>
    </row>
    <row r="139" s="23" customFormat="1" customHeight="1" spans="1:3">
      <c r="A139" s="167">
        <v>2012399</v>
      </c>
      <c r="B139" s="167" t="s">
        <v>778</v>
      </c>
      <c r="C139" s="29">
        <v>0</v>
      </c>
    </row>
    <row r="140" s="23" customFormat="1" customHeight="1" spans="1:3">
      <c r="A140" s="167">
        <v>20125</v>
      </c>
      <c r="B140" s="173" t="s">
        <v>779</v>
      </c>
      <c r="C140" s="29">
        <f>SUM(C141:C147)</f>
        <v>13</v>
      </c>
    </row>
    <row r="141" s="23" customFormat="1" customHeight="1" spans="1:3">
      <c r="A141" s="167">
        <v>2012501</v>
      </c>
      <c r="B141" s="167" t="s">
        <v>697</v>
      </c>
      <c r="C141" s="29">
        <v>0</v>
      </c>
    </row>
    <row r="142" s="23" customFormat="1" customHeight="1" spans="1:3">
      <c r="A142" s="167">
        <v>2012502</v>
      </c>
      <c r="B142" s="167" t="s">
        <v>698</v>
      </c>
      <c r="C142" s="29">
        <v>0</v>
      </c>
    </row>
    <row r="143" s="23" customFormat="1" customHeight="1" spans="1:3">
      <c r="A143" s="167">
        <v>2012503</v>
      </c>
      <c r="B143" s="167" t="s">
        <v>699</v>
      </c>
      <c r="C143" s="29">
        <v>0</v>
      </c>
    </row>
    <row r="144" s="23" customFormat="1" customHeight="1" spans="1:3">
      <c r="A144" s="167">
        <v>2012504</v>
      </c>
      <c r="B144" s="167" t="s">
        <v>780</v>
      </c>
      <c r="C144" s="29">
        <v>0</v>
      </c>
    </row>
    <row r="145" s="23" customFormat="1" customHeight="1" spans="1:3">
      <c r="A145" s="167">
        <v>2012505</v>
      </c>
      <c r="B145" s="167" t="s">
        <v>781</v>
      </c>
      <c r="C145" s="29">
        <v>13</v>
      </c>
    </row>
    <row r="146" s="23" customFormat="1" customHeight="1" spans="1:3">
      <c r="A146" s="167">
        <v>2012550</v>
      </c>
      <c r="B146" s="167" t="s">
        <v>706</v>
      </c>
      <c r="C146" s="29">
        <v>0</v>
      </c>
    </row>
    <row r="147" s="23" customFormat="1" customHeight="1" spans="1:3">
      <c r="A147" s="167">
        <v>2012599</v>
      </c>
      <c r="B147" s="167" t="s">
        <v>782</v>
      </c>
      <c r="C147" s="29">
        <v>0</v>
      </c>
    </row>
    <row r="148" s="23" customFormat="1" customHeight="1" spans="1:3">
      <c r="A148" s="167">
        <v>20126</v>
      </c>
      <c r="B148" s="173" t="s">
        <v>783</v>
      </c>
      <c r="C148" s="29">
        <f>SUM(C149:C153)</f>
        <v>130</v>
      </c>
    </row>
    <row r="149" s="23" customFormat="1" customHeight="1" spans="1:3">
      <c r="A149" s="167">
        <v>2012601</v>
      </c>
      <c r="B149" s="167" t="s">
        <v>697</v>
      </c>
      <c r="C149" s="29">
        <v>71</v>
      </c>
    </row>
    <row r="150" s="23" customFormat="1" customHeight="1" spans="1:3">
      <c r="A150" s="167">
        <v>2012602</v>
      </c>
      <c r="B150" s="167" t="s">
        <v>698</v>
      </c>
      <c r="C150" s="29">
        <v>0</v>
      </c>
    </row>
    <row r="151" s="23" customFormat="1" customHeight="1" spans="1:3">
      <c r="A151" s="167">
        <v>2012603</v>
      </c>
      <c r="B151" s="167" t="s">
        <v>699</v>
      </c>
      <c r="C151" s="29">
        <v>0</v>
      </c>
    </row>
    <row r="152" s="23" customFormat="1" customHeight="1" spans="1:3">
      <c r="A152" s="167">
        <v>2012604</v>
      </c>
      <c r="B152" s="167" t="s">
        <v>784</v>
      </c>
      <c r="C152" s="29">
        <v>44</v>
      </c>
    </row>
    <row r="153" s="23" customFormat="1" customHeight="1" spans="1:3">
      <c r="A153" s="167">
        <v>2012699</v>
      </c>
      <c r="B153" s="167" t="s">
        <v>785</v>
      </c>
      <c r="C153" s="29">
        <v>15</v>
      </c>
    </row>
    <row r="154" s="23" customFormat="1" customHeight="1" spans="1:3">
      <c r="A154" s="167">
        <v>20128</v>
      </c>
      <c r="B154" s="173" t="s">
        <v>786</v>
      </c>
      <c r="C154" s="29">
        <f>SUM(C155:C160)</f>
        <v>70</v>
      </c>
    </row>
    <row r="155" s="23" customFormat="1" customHeight="1" spans="1:3">
      <c r="A155" s="167">
        <v>2012801</v>
      </c>
      <c r="B155" s="167" t="s">
        <v>697</v>
      </c>
      <c r="C155" s="29">
        <v>52</v>
      </c>
    </row>
    <row r="156" s="23" customFormat="1" customHeight="1" spans="1:3">
      <c r="A156" s="167">
        <v>2012802</v>
      </c>
      <c r="B156" s="167" t="s">
        <v>698</v>
      </c>
      <c r="C156" s="29">
        <v>18</v>
      </c>
    </row>
    <row r="157" s="23" customFormat="1" customHeight="1" spans="1:3">
      <c r="A157" s="167">
        <v>2012803</v>
      </c>
      <c r="B157" s="167" t="s">
        <v>699</v>
      </c>
      <c r="C157" s="29">
        <v>0</v>
      </c>
    </row>
    <row r="158" s="23" customFormat="1" customHeight="1" spans="1:3">
      <c r="A158" s="167">
        <v>2012804</v>
      </c>
      <c r="B158" s="167" t="s">
        <v>711</v>
      </c>
      <c r="C158" s="29">
        <v>0</v>
      </c>
    </row>
    <row r="159" s="23" customFormat="1" customHeight="1" spans="1:3">
      <c r="A159" s="167">
        <v>2012850</v>
      </c>
      <c r="B159" s="167" t="s">
        <v>706</v>
      </c>
      <c r="C159" s="29">
        <v>0</v>
      </c>
    </row>
    <row r="160" s="23" customFormat="1" customHeight="1" spans="1:3">
      <c r="A160" s="167">
        <v>2012899</v>
      </c>
      <c r="B160" s="167" t="s">
        <v>787</v>
      </c>
      <c r="C160" s="29">
        <v>0</v>
      </c>
    </row>
    <row r="161" s="23" customFormat="1" customHeight="1" spans="1:3">
      <c r="A161" s="167">
        <v>20129</v>
      </c>
      <c r="B161" s="173" t="s">
        <v>788</v>
      </c>
      <c r="C161" s="29">
        <f>SUM(C162:C167)</f>
        <v>286</v>
      </c>
    </row>
    <row r="162" s="23" customFormat="1" customHeight="1" spans="1:3">
      <c r="A162" s="167">
        <v>2012901</v>
      </c>
      <c r="B162" s="167" t="s">
        <v>697</v>
      </c>
      <c r="C162" s="29">
        <v>243</v>
      </c>
    </row>
    <row r="163" s="23" customFormat="1" customHeight="1" spans="1:3">
      <c r="A163" s="167">
        <v>2012902</v>
      </c>
      <c r="B163" s="167" t="s">
        <v>698</v>
      </c>
      <c r="C163" s="29">
        <v>10</v>
      </c>
    </row>
    <row r="164" s="23" customFormat="1" customHeight="1" spans="1:3">
      <c r="A164" s="167">
        <v>2012903</v>
      </c>
      <c r="B164" s="167" t="s">
        <v>699</v>
      </c>
      <c r="C164" s="29">
        <v>0</v>
      </c>
    </row>
    <row r="165" s="23" customFormat="1" customHeight="1" spans="1:3">
      <c r="A165" s="167">
        <v>2012906</v>
      </c>
      <c r="B165" s="167" t="s">
        <v>789</v>
      </c>
      <c r="C165" s="29">
        <v>31</v>
      </c>
    </row>
    <row r="166" s="23" customFormat="1" customHeight="1" spans="1:3">
      <c r="A166" s="167">
        <v>2012950</v>
      </c>
      <c r="B166" s="167" t="s">
        <v>706</v>
      </c>
      <c r="C166" s="29">
        <v>0</v>
      </c>
    </row>
    <row r="167" s="23" customFormat="1" customHeight="1" spans="1:3">
      <c r="A167" s="167">
        <v>2012999</v>
      </c>
      <c r="B167" s="167" t="s">
        <v>790</v>
      </c>
      <c r="C167" s="29">
        <v>2</v>
      </c>
    </row>
    <row r="168" s="23" customFormat="1" customHeight="1" spans="1:3">
      <c r="A168" s="167">
        <v>20131</v>
      </c>
      <c r="B168" s="173" t="s">
        <v>791</v>
      </c>
      <c r="C168" s="29">
        <f>SUM(C169:C174)</f>
        <v>609</v>
      </c>
    </row>
    <row r="169" s="23" customFormat="1" customHeight="1" spans="1:3">
      <c r="A169" s="167">
        <v>2013101</v>
      </c>
      <c r="B169" s="167" t="s">
        <v>697</v>
      </c>
      <c r="C169" s="29">
        <v>363</v>
      </c>
    </row>
    <row r="170" s="23" customFormat="1" customHeight="1" spans="1:3">
      <c r="A170" s="167">
        <v>2013102</v>
      </c>
      <c r="B170" s="167" t="s">
        <v>698</v>
      </c>
      <c r="C170" s="29">
        <v>214</v>
      </c>
    </row>
    <row r="171" s="23" customFormat="1" customHeight="1" spans="1:3">
      <c r="A171" s="167">
        <v>2013103</v>
      </c>
      <c r="B171" s="167" t="s">
        <v>699</v>
      </c>
      <c r="C171" s="29">
        <v>0</v>
      </c>
    </row>
    <row r="172" s="23" customFormat="1" customHeight="1" spans="1:3">
      <c r="A172" s="167">
        <v>2013105</v>
      </c>
      <c r="B172" s="167" t="s">
        <v>792</v>
      </c>
      <c r="C172" s="29">
        <v>32</v>
      </c>
    </row>
    <row r="173" s="23" customFormat="1" customHeight="1" spans="1:3">
      <c r="A173" s="167">
        <v>2013150</v>
      </c>
      <c r="B173" s="167" t="s">
        <v>706</v>
      </c>
      <c r="C173" s="29">
        <v>0</v>
      </c>
    </row>
    <row r="174" s="23" customFormat="1" customHeight="1" spans="1:3">
      <c r="A174" s="167">
        <v>2013199</v>
      </c>
      <c r="B174" s="167" t="s">
        <v>793</v>
      </c>
      <c r="C174" s="29">
        <v>0</v>
      </c>
    </row>
    <row r="175" s="23" customFormat="1" customHeight="1" spans="1:3">
      <c r="A175" s="167">
        <v>20132</v>
      </c>
      <c r="B175" s="173" t="s">
        <v>794</v>
      </c>
      <c r="C175" s="29">
        <f>SUM(C176:C181)</f>
        <v>726</v>
      </c>
    </row>
    <row r="176" s="23" customFormat="1" customHeight="1" spans="1:3">
      <c r="A176" s="167">
        <v>2013201</v>
      </c>
      <c r="B176" s="167" t="s">
        <v>697</v>
      </c>
      <c r="C176" s="29">
        <v>544</v>
      </c>
    </row>
    <row r="177" s="23" customFormat="1" customHeight="1" spans="1:3">
      <c r="A177" s="167">
        <v>2013202</v>
      </c>
      <c r="B177" s="167" t="s">
        <v>698</v>
      </c>
      <c r="C177" s="29">
        <v>146</v>
      </c>
    </row>
    <row r="178" s="23" customFormat="1" customHeight="1" spans="1:3">
      <c r="A178" s="167">
        <v>2013203</v>
      </c>
      <c r="B178" s="167" t="s">
        <v>699</v>
      </c>
      <c r="C178" s="29">
        <v>27</v>
      </c>
    </row>
    <row r="179" s="23" customFormat="1" customHeight="1" spans="1:3">
      <c r="A179" s="167">
        <v>2013204</v>
      </c>
      <c r="B179" s="167" t="s">
        <v>795</v>
      </c>
      <c r="C179" s="29">
        <v>6</v>
      </c>
    </row>
    <row r="180" s="23" customFormat="1" customHeight="1" spans="1:3">
      <c r="A180" s="167">
        <v>2013250</v>
      </c>
      <c r="B180" s="167" t="s">
        <v>706</v>
      </c>
      <c r="C180" s="29">
        <v>0</v>
      </c>
    </row>
    <row r="181" s="23" customFormat="1" customHeight="1" spans="1:3">
      <c r="A181" s="167">
        <v>2013299</v>
      </c>
      <c r="B181" s="167" t="s">
        <v>796</v>
      </c>
      <c r="C181" s="29">
        <v>3</v>
      </c>
    </row>
    <row r="182" s="23" customFormat="1" customHeight="1" spans="1:3">
      <c r="A182" s="167">
        <v>20133</v>
      </c>
      <c r="B182" s="173" t="s">
        <v>797</v>
      </c>
      <c r="C182" s="29">
        <f>SUM(C183:C188)</f>
        <v>439</v>
      </c>
    </row>
    <row r="183" s="23" customFormat="1" customHeight="1" spans="1:3">
      <c r="A183" s="167">
        <v>2013301</v>
      </c>
      <c r="B183" s="167" t="s">
        <v>697</v>
      </c>
      <c r="C183" s="29">
        <v>207</v>
      </c>
    </row>
    <row r="184" s="23" customFormat="1" customHeight="1" spans="1:3">
      <c r="A184" s="167">
        <v>2013302</v>
      </c>
      <c r="B184" s="167" t="s">
        <v>698</v>
      </c>
      <c r="C184" s="29">
        <v>201</v>
      </c>
    </row>
    <row r="185" s="23" customFormat="1" customHeight="1" spans="1:3">
      <c r="A185" s="167">
        <v>2013303</v>
      </c>
      <c r="B185" s="167" t="s">
        <v>699</v>
      </c>
      <c r="C185" s="29">
        <v>0</v>
      </c>
    </row>
    <row r="186" s="23" customFormat="1" customHeight="1" spans="1:3">
      <c r="A186" s="167">
        <v>2013304</v>
      </c>
      <c r="B186" s="167" t="s">
        <v>798</v>
      </c>
      <c r="C186" s="29">
        <v>31</v>
      </c>
    </row>
    <row r="187" s="23" customFormat="1" customHeight="1" spans="1:3">
      <c r="A187" s="167">
        <v>2013350</v>
      </c>
      <c r="B187" s="167" t="s">
        <v>706</v>
      </c>
      <c r="C187" s="29">
        <v>0</v>
      </c>
    </row>
    <row r="188" s="23" customFormat="1" customHeight="1" spans="1:3">
      <c r="A188" s="167">
        <v>2013399</v>
      </c>
      <c r="B188" s="167" t="s">
        <v>799</v>
      </c>
      <c r="C188" s="29">
        <v>0</v>
      </c>
    </row>
    <row r="189" s="23" customFormat="1" customHeight="1" spans="1:3">
      <c r="A189" s="167">
        <v>20134</v>
      </c>
      <c r="B189" s="173" t="s">
        <v>800</v>
      </c>
      <c r="C189" s="29">
        <f>SUM(C190:C196)</f>
        <v>280</v>
      </c>
    </row>
    <row r="190" s="23" customFormat="1" customHeight="1" spans="1:3">
      <c r="A190" s="167">
        <v>2013401</v>
      </c>
      <c r="B190" s="167" t="s">
        <v>697</v>
      </c>
      <c r="C190" s="29">
        <v>189</v>
      </c>
    </row>
    <row r="191" s="23" customFormat="1" customHeight="1" spans="1:3">
      <c r="A191" s="167">
        <v>2013402</v>
      </c>
      <c r="B191" s="167" t="s">
        <v>698</v>
      </c>
      <c r="C191" s="29">
        <v>51</v>
      </c>
    </row>
    <row r="192" s="23" customFormat="1" customHeight="1" spans="1:3">
      <c r="A192" s="167">
        <v>2013403</v>
      </c>
      <c r="B192" s="167" t="s">
        <v>699</v>
      </c>
      <c r="C192" s="29">
        <v>0</v>
      </c>
    </row>
    <row r="193" s="23" customFormat="1" customHeight="1" spans="1:3">
      <c r="A193" s="167">
        <v>2013404</v>
      </c>
      <c r="B193" s="167" t="s">
        <v>801</v>
      </c>
      <c r="C193" s="29">
        <v>11</v>
      </c>
    </row>
    <row r="194" s="23" customFormat="1" customHeight="1" spans="1:3">
      <c r="A194" s="167">
        <v>2013405</v>
      </c>
      <c r="B194" s="167" t="s">
        <v>802</v>
      </c>
      <c r="C194" s="29">
        <v>9</v>
      </c>
    </row>
    <row r="195" s="23" customFormat="1" customHeight="1" spans="1:3">
      <c r="A195" s="167">
        <v>2013450</v>
      </c>
      <c r="B195" s="167" t="s">
        <v>706</v>
      </c>
      <c r="C195" s="29">
        <v>0</v>
      </c>
    </row>
    <row r="196" s="23" customFormat="1" customHeight="1" spans="1:3">
      <c r="A196" s="167">
        <v>2013499</v>
      </c>
      <c r="B196" s="167" t="s">
        <v>803</v>
      </c>
      <c r="C196" s="29">
        <v>20</v>
      </c>
    </row>
    <row r="197" s="23" customFormat="1" customHeight="1" spans="1:3">
      <c r="A197" s="167">
        <v>20135</v>
      </c>
      <c r="B197" s="173" t="s">
        <v>804</v>
      </c>
      <c r="C197" s="29">
        <f>SUM(C198:C202)</f>
        <v>0</v>
      </c>
    </row>
    <row r="198" s="23" customFormat="1" customHeight="1" spans="1:3">
      <c r="A198" s="167">
        <v>2013501</v>
      </c>
      <c r="B198" s="167" t="s">
        <v>697</v>
      </c>
      <c r="C198" s="29">
        <v>0</v>
      </c>
    </row>
    <row r="199" s="23" customFormat="1" customHeight="1" spans="1:3">
      <c r="A199" s="167">
        <v>2013502</v>
      </c>
      <c r="B199" s="167" t="s">
        <v>698</v>
      </c>
      <c r="C199" s="29">
        <v>0</v>
      </c>
    </row>
    <row r="200" s="23" customFormat="1" customHeight="1" spans="1:3">
      <c r="A200" s="167">
        <v>2013503</v>
      </c>
      <c r="B200" s="167" t="s">
        <v>699</v>
      </c>
      <c r="C200" s="29">
        <v>0</v>
      </c>
    </row>
    <row r="201" s="23" customFormat="1" customHeight="1" spans="1:3">
      <c r="A201" s="167">
        <v>2013550</v>
      </c>
      <c r="B201" s="167" t="s">
        <v>706</v>
      </c>
      <c r="C201" s="29">
        <v>0</v>
      </c>
    </row>
    <row r="202" s="23" customFormat="1" customHeight="1" spans="1:3">
      <c r="A202" s="167">
        <v>2013599</v>
      </c>
      <c r="B202" s="167" t="s">
        <v>805</v>
      </c>
      <c r="C202" s="29">
        <v>0</v>
      </c>
    </row>
    <row r="203" s="23" customFormat="1" customHeight="1" spans="1:3">
      <c r="A203" s="167">
        <v>20136</v>
      </c>
      <c r="B203" s="173" t="s">
        <v>806</v>
      </c>
      <c r="C203" s="29">
        <f>SUM(C204:C208)</f>
        <v>411</v>
      </c>
    </row>
    <row r="204" s="23" customFormat="1" customHeight="1" spans="1:3">
      <c r="A204" s="167">
        <v>2013601</v>
      </c>
      <c r="B204" s="167" t="s">
        <v>697</v>
      </c>
      <c r="C204" s="29">
        <v>281</v>
      </c>
    </row>
    <row r="205" s="23" customFormat="1" customHeight="1" spans="1:3">
      <c r="A205" s="167">
        <v>2013602</v>
      </c>
      <c r="B205" s="167" t="s">
        <v>698</v>
      </c>
      <c r="C205" s="29">
        <v>110</v>
      </c>
    </row>
    <row r="206" s="23" customFormat="1" customHeight="1" spans="1:3">
      <c r="A206" s="167">
        <v>2013603</v>
      </c>
      <c r="B206" s="167" t="s">
        <v>699</v>
      </c>
      <c r="C206" s="29">
        <v>0</v>
      </c>
    </row>
    <row r="207" s="23" customFormat="1" customHeight="1" spans="1:3">
      <c r="A207" s="167">
        <v>2013650</v>
      </c>
      <c r="B207" s="167" t="s">
        <v>706</v>
      </c>
      <c r="C207" s="29">
        <v>0</v>
      </c>
    </row>
    <row r="208" s="23" customFormat="1" customHeight="1" spans="1:3">
      <c r="A208" s="167">
        <v>2013699</v>
      </c>
      <c r="B208" s="167" t="s">
        <v>807</v>
      </c>
      <c r="C208" s="29">
        <v>20</v>
      </c>
    </row>
    <row r="209" s="23" customFormat="1" customHeight="1" spans="1:3">
      <c r="A209" s="167">
        <v>20137</v>
      </c>
      <c r="B209" s="173" t="s">
        <v>808</v>
      </c>
      <c r="C209" s="29">
        <f>SUM(C210:C215)</f>
        <v>133</v>
      </c>
    </row>
    <row r="210" s="23" customFormat="1" customHeight="1" spans="1:3">
      <c r="A210" s="167">
        <v>2013701</v>
      </c>
      <c r="B210" s="167" t="s">
        <v>697</v>
      </c>
      <c r="C210" s="29">
        <v>133</v>
      </c>
    </row>
    <row r="211" s="23" customFormat="1" customHeight="1" spans="1:3">
      <c r="A211" s="167">
        <v>2013702</v>
      </c>
      <c r="B211" s="167" t="s">
        <v>698</v>
      </c>
      <c r="C211" s="29">
        <v>0</v>
      </c>
    </row>
    <row r="212" s="23" customFormat="1" customHeight="1" spans="1:3">
      <c r="A212" s="167">
        <v>2013703</v>
      </c>
      <c r="B212" s="167" t="s">
        <v>699</v>
      </c>
      <c r="C212" s="29">
        <v>0</v>
      </c>
    </row>
    <row r="213" s="23" customFormat="1" customHeight="1" spans="1:3">
      <c r="A213" s="167">
        <v>2013704</v>
      </c>
      <c r="B213" s="167" t="s">
        <v>809</v>
      </c>
      <c r="C213" s="29">
        <v>0</v>
      </c>
    </row>
    <row r="214" s="23" customFormat="1" customHeight="1" spans="1:3">
      <c r="A214" s="167">
        <v>2013750</v>
      </c>
      <c r="B214" s="167" t="s">
        <v>706</v>
      </c>
      <c r="C214" s="29">
        <v>0</v>
      </c>
    </row>
    <row r="215" s="23" customFormat="1" customHeight="1" spans="1:3">
      <c r="A215" s="167">
        <v>2013799</v>
      </c>
      <c r="B215" s="167" t="s">
        <v>810</v>
      </c>
      <c r="C215" s="29">
        <v>0</v>
      </c>
    </row>
    <row r="216" s="23" customFormat="1" customHeight="1" spans="1:3">
      <c r="A216" s="167">
        <v>20138</v>
      </c>
      <c r="B216" s="173" t="s">
        <v>811</v>
      </c>
      <c r="C216" s="29">
        <f>SUM(C217:C230)</f>
        <v>984</v>
      </c>
    </row>
    <row r="217" s="23" customFormat="1" customHeight="1" spans="1:3">
      <c r="A217" s="167">
        <v>2013801</v>
      </c>
      <c r="B217" s="167" t="s">
        <v>697</v>
      </c>
      <c r="C217" s="29">
        <v>641</v>
      </c>
    </row>
    <row r="218" s="23" customFormat="1" customHeight="1" spans="1:3">
      <c r="A218" s="167">
        <v>2013802</v>
      </c>
      <c r="B218" s="167" t="s">
        <v>698</v>
      </c>
      <c r="C218" s="29">
        <v>119</v>
      </c>
    </row>
    <row r="219" s="23" customFormat="1" customHeight="1" spans="1:3">
      <c r="A219" s="167">
        <v>2013803</v>
      </c>
      <c r="B219" s="167" t="s">
        <v>699</v>
      </c>
      <c r="C219" s="29">
        <v>0</v>
      </c>
    </row>
    <row r="220" s="23" customFormat="1" customHeight="1" spans="1:3">
      <c r="A220" s="167">
        <v>2013804</v>
      </c>
      <c r="B220" s="167" t="s">
        <v>812</v>
      </c>
      <c r="C220" s="29">
        <v>0</v>
      </c>
    </row>
    <row r="221" s="23" customFormat="1" customHeight="1" spans="1:3">
      <c r="A221" s="167">
        <v>2013805</v>
      </c>
      <c r="B221" s="167" t="s">
        <v>813</v>
      </c>
      <c r="C221" s="29">
        <v>40</v>
      </c>
    </row>
    <row r="222" s="23" customFormat="1" customHeight="1" spans="1:3">
      <c r="A222" s="167">
        <v>2013808</v>
      </c>
      <c r="B222" s="167" t="s">
        <v>738</v>
      </c>
      <c r="C222" s="29">
        <v>0</v>
      </c>
    </row>
    <row r="223" s="23" customFormat="1" customHeight="1" spans="1:3">
      <c r="A223" s="167">
        <v>2013810</v>
      </c>
      <c r="B223" s="167" t="s">
        <v>814</v>
      </c>
      <c r="C223" s="29">
        <v>49</v>
      </c>
    </row>
    <row r="224" s="23" customFormat="1" customHeight="1" spans="1:3">
      <c r="A224" s="167">
        <v>2013812</v>
      </c>
      <c r="B224" s="167" t="s">
        <v>815</v>
      </c>
      <c r="C224" s="29">
        <v>2</v>
      </c>
    </row>
    <row r="225" s="23" customFormat="1" customHeight="1" spans="1:3">
      <c r="A225" s="167">
        <v>2013813</v>
      </c>
      <c r="B225" s="167" t="s">
        <v>816</v>
      </c>
      <c r="C225" s="29">
        <v>0</v>
      </c>
    </row>
    <row r="226" s="23" customFormat="1" customHeight="1" spans="1:3">
      <c r="A226" s="167">
        <v>2013814</v>
      </c>
      <c r="B226" s="167" t="s">
        <v>817</v>
      </c>
      <c r="C226" s="29">
        <v>0</v>
      </c>
    </row>
    <row r="227" s="23" customFormat="1" customHeight="1" spans="1:3">
      <c r="A227" s="167">
        <v>2013815</v>
      </c>
      <c r="B227" s="167" t="s">
        <v>818</v>
      </c>
      <c r="C227" s="29">
        <v>0</v>
      </c>
    </row>
    <row r="228" s="23" customFormat="1" customHeight="1" spans="1:3">
      <c r="A228" s="167">
        <v>2013816</v>
      </c>
      <c r="B228" s="167" t="s">
        <v>819</v>
      </c>
      <c r="C228" s="29">
        <v>94</v>
      </c>
    </row>
    <row r="229" s="23" customFormat="1" customHeight="1" spans="1:3">
      <c r="A229" s="167">
        <v>2013850</v>
      </c>
      <c r="B229" s="167" t="s">
        <v>706</v>
      </c>
      <c r="C229" s="29">
        <v>0</v>
      </c>
    </row>
    <row r="230" s="23" customFormat="1" customHeight="1" spans="1:3">
      <c r="A230" s="167">
        <v>2013899</v>
      </c>
      <c r="B230" s="167" t="s">
        <v>820</v>
      </c>
      <c r="C230" s="29">
        <v>39</v>
      </c>
    </row>
    <row r="231" s="23" customFormat="1" customHeight="1" spans="1:3">
      <c r="A231" s="167">
        <v>20199</v>
      </c>
      <c r="B231" s="173" t="s">
        <v>821</v>
      </c>
      <c r="C231" s="29">
        <f>SUM(C232:C233)</f>
        <v>0</v>
      </c>
    </row>
    <row r="232" s="23" customFormat="1" customHeight="1" spans="1:3">
      <c r="A232" s="167">
        <v>2019901</v>
      </c>
      <c r="B232" s="167" t="s">
        <v>822</v>
      </c>
      <c r="C232" s="29">
        <v>0</v>
      </c>
    </row>
    <row r="233" s="23" customFormat="1" customHeight="1" spans="1:3">
      <c r="A233" s="167">
        <v>2019999</v>
      </c>
      <c r="B233" s="167" t="s">
        <v>823</v>
      </c>
      <c r="C233" s="29">
        <v>0</v>
      </c>
    </row>
    <row r="234" s="23" customFormat="1" customHeight="1" spans="1:3">
      <c r="A234" s="167">
        <v>202</v>
      </c>
      <c r="B234" s="173" t="s">
        <v>824</v>
      </c>
      <c r="C234" s="29">
        <f>SUM(C235,C242,C245,C248,C254,C259,C261,C266,C272)</f>
        <v>0</v>
      </c>
    </row>
    <row r="235" s="23" customFormat="1" customHeight="1" spans="1:3">
      <c r="A235" s="167">
        <v>20201</v>
      </c>
      <c r="B235" s="173" t="s">
        <v>825</v>
      </c>
      <c r="C235" s="29">
        <f>SUM(C236:C241)</f>
        <v>0</v>
      </c>
    </row>
    <row r="236" s="23" customFormat="1" customHeight="1" spans="1:3">
      <c r="A236" s="167">
        <v>2020101</v>
      </c>
      <c r="B236" s="167" t="s">
        <v>697</v>
      </c>
      <c r="C236" s="29">
        <v>0</v>
      </c>
    </row>
    <row r="237" s="23" customFormat="1" customHeight="1" spans="1:3">
      <c r="A237" s="167">
        <v>2020102</v>
      </c>
      <c r="B237" s="167" t="s">
        <v>698</v>
      </c>
      <c r="C237" s="29">
        <v>0</v>
      </c>
    </row>
    <row r="238" s="23" customFormat="1" customHeight="1" spans="1:3">
      <c r="A238" s="167">
        <v>2020103</v>
      </c>
      <c r="B238" s="167" t="s">
        <v>699</v>
      </c>
      <c r="C238" s="29">
        <v>0</v>
      </c>
    </row>
    <row r="239" s="23" customFormat="1" customHeight="1" spans="1:3">
      <c r="A239" s="167">
        <v>2020104</v>
      </c>
      <c r="B239" s="167" t="s">
        <v>792</v>
      </c>
      <c r="C239" s="29">
        <v>0</v>
      </c>
    </row>
    <row r="240" s="23" customFormat="1" customHeight="1" spans="1:3">
      <c r="A240" s="167">
        <v>2020150</v>
      </c>
      <c r="B240" s="167" t="s">
        <v>706</v>
      </c>
      <c r="C240" s="29">
        <v>0</v>
      </c>
    </row>
    <row r="241" s="23" customFormat="1" customHeight="1" spans="1:3">
      <c r="A241" s="167">
        <v>2020199</v>
      </c>
      <c r="B241" s="167" t="s">
        <v>826</v>
      </c>
      <c r="C241" s="29">
        <v>0</v>
      </c>
    </row>
    <row r="242" s="23" customFormat="1" customHeight="1" spans="1:3">
      <c r="A242" s="167">
        <v>20202</v>
      </c>
      <c r="B242" s="173" t="s">
        <v>827</v>
      </c>
      <c r="C242" s="29">
        <f>SUM(C243:C244)</f>
        <v>0</v>
      </c>
    </row>
    <row r="243" s="23" customFormat="1" customHeight="1" spans="1:3">
      <c r="A243" s="167">
        <v>2020201</v>
      </c>
      <c r="B243" s="167" t="s">
        <v>828</v>
      </c>
      <c r="C243" s="29">
        <v>0</v>
      </c>
    </row>
    <row r="244" s="23" customFormat="1" customHeight="1" spans="1:3">
      <c r="A244" s="167">
        <v>2020202</v>
      </c>
      <c r="B244" s="167" t="s">
        <v>829</v>
      </c>
      <c r="C244" s="29">
        <v>0</v>
      </c>
    </row>
    <row r="245" s="23" customFormat="1" customHeight="1" spans="1:3">
      <c r="A245" s="167">
        <v>20203</v>
      </c>
      <c r="B245" s="173" t="s">
        <v>830</v>
      </c>
      <c r="C245" s="29">
        <f>SUM(C246:C247)</f>
        <v>0</v>
      </c>
    </row>
    <row r="246" s="23" customFormat="1" customHeight="1" spans="1:3">
      <c r="A246" s="167">
        <v>2020304</v>
      </c>
      <c r="B246" s="167" t="s">
        <v>831</v>
      </c>
      <c r="C246" s="29">
        <v>0</v>
      </c>
    </row>
    <row r="247" s="23" customFormat="1" customHeight="1" spans="1:3">
      <c r="A247" s="167">
        <v>2020306</v>
      </c>
      <c r="B247" s="167" t="s">
        <v>832</v>
      </c>
      <c r="C247" s="29">
        <v>0</v>
      </c>
    </row>
    <row r="248" s="23" customFormat="1" customHeight="1" spans="1:3">
      <c r="A248" s="167">
        <v>20204</v>
      </c>
      <c r="B248" s="173" t="s">
        <v>833</v>
      </c>
      <c r="C248" s="29">
        <f>SUM(C249:C253)</f>
        <v>0</v>
      </c>
    </row>
    <row r="249" s="23" customFormat="1" customHeight="1" spans="1:3">
      <c r="A249" s="167">
        <v>2020401</v>
      </c>
      <c r="B249" s="167" t="s">
        <v>834</v>
      </c>
      <c r="C249" s="29">
        <v>0</v>
      </c>
    </row>
    <row r="250" s="23" customFormat="1" customHeight="1" spans="1:3">
      <c r="A250" s="167">
        <v>2020402</v>
      </c>
      <c r="B250" s="167" t="s">
        <v>835</v>
      </c>
      <c r="C250" s="29">
        <v>0</v>
      </c>
    </row>
    <row r="251" s="23" customFormat="1" customHeight="1" spans="1:3">
      <c r="A251" s="167">
        <v>2020403</v>
      </c>
      <c r="B251" s="167" t="s">
        <v>836</v>
      </c>
      <c r="C251" s="29">
        <v>0</v>
      </c>
    </row>
    <row r="252" s="23" customFormat="1" customHeight="1" spans="1:3">
      <c r="A252" s="167">
        <v>2020404</v>
      </c>
      <c r="B252" s="167" t="s">
        <v>837</v>
      </c>
      <c r="C252" s="29">
        <v>0</v>
      </c>
    </row>
    <row r="253" s="23" customFormat="1" customHeight="1" spans="1:3">
      <c r="A253" s="167">
        <v>2020499</v>
      </c>
      <c r="B253" s="167" t="s">
        <v>838</v>
      </c>
      <c r="C253" s="29">
        <v>0</v>
      </c>
    </row>
    <row r="254" s="23" customFormat="1" customHeight="1" spans="1:3">
      <c r="A254" s="167">
        <v>20205</v>
      </c>
      <c r="B254" s="173" t="s">
        <v>839</v>
      </c>
      <c r="C254" s="29">
        <f>SUM(C255:C258)</f>
        <v>0</v>
      </c>
    </row>
    <row r="255" s="23" customFormat="1" customHeight="1" spans="1:3">
      <c r="A255" s="167">
        <v>2020503</v>
      </c>
      <c r="B255" s="167" t="s">
        <v>840</v>
      </c>
      <c r="C255" s="29">
        <v>0</v>
      </c>
    </row>
    <row r="256" s="23" customFormat="1" customHeight="1" spans="1:3">
      <c r="A256" s="167">
        <v>2020504</v>
      </c>
      <c r="B256" s="167" t="s">
        <v>841</v>
      </c>
      <c r="C256" s="29">
        <v>0</v>
      </c>
    </row>
    <row r="257" s="23" customFormat="1" customHeight="1" spans="1:3">
      <c r="A257" s="167">
        <v>2020505</v>
      </c>
      <c r="B257" s="167" t="s">
        <v>842</v>
      </c>
      <c r="C257" s="29">
        <v>0</v>
      </c>
    </row>
    <row r="258" s="23" customFormat="1" customHeight="1" spans="1:3">
      <c r="A258" s="167">
        <v>2020599</v>
      </c>
      <c r="B258" s="167" t="s">
        <v>843</v>
      </c>
      <c r="C258" s="29">
        <v>0</v>
      </c>
    </row>
    <row r="259" s="23" customFormat="1" customHeight="1" spans="1:3">
      <c r="A259" s="167">
        <v>20206</v>
      </c>
      <c r="B259" s="173" t="s">
        <v>844</v>
      </c>
      <c r="C259" s="29">
        <f>C260</f>
        <v>0</v>
      </c>
    </row>
    <row r="260" s="23" customFormat="1" customHeight="1" spans="1:3">
      <c r="A260" s="167">
        <v>2020601</v>
      </c>
      <c r="B260" s="167" t="s">
        <v>845</v>
      </c>
      <c r="C260" s="29">
        <v>0</v>
      </c>
    </row>
    <row r="261" s="23" customFormat="1" customHeight="1" spans="1:3">
      <c r="A261" s="167">
        <v>20207</v>
      </c>
      <c r="B261" s="173" t="s">
        <v>846</v>
      </c>
      <c r="C261" s="29">
        <f>SUM(C262:C265)</f>
        <v>0</v>
      </c>
    </row>
    <row r="262" s="23" customFormat="1" customHeight="1" spans="1:3">
      <c r="A262" s="167">
        <v>2020701</v>
      </c>
      <c r="B262" s="167" t="s">
        <v>847</v>
      </c>
      <c r="C262" s="29">
        <v>0</v>
      </c>
    </row>
    <row r="263" s="23" customFormat="1" customHeight="1" spans="1:3">
      <c r="A263" s="167">
        <v>2020702</v>
      </c>
      <c r="B263" s="167" t="s">
        <v>848</v>
      </c>
      <c r="C263" s="29">
        <v>0</v>
      </c>
    </row>
    <row r="264" s="23" customFormat="1" customHeight="1" spans="1:3">
      <c r="A264" s="167">
        <v>2020703</v>
      </c>
      <c r="B264" s="167" t="s">
        <v>849</v>
      </c>
      <c r="C264" s="29">
        <v>0</v>
      </c>
    </row>
    <row r="265" s="23" customFormat="1" customHeight="1" spans="1:3">
      <c r="A265" s="167">
        <v>2020799</v>
      </c>
      <c r="B265" s="167" t="s">
        <v>850</v>
      </c>
      <c r="C265" s="29">
        <v>0</v>
      </c>
    </row>
    <row r="266" s="23" customFormat="1" customHeight="1" spans="1:3">
      <c r="A266" s="167">
        <v>20208</v>
      </c>
      <c r="B266" s="173" t="s">
        <v>851</v>
      </c>
      <c r="C266" s="29">
        <f>SUM(C267:C271)</f>
        <v>0</v>
      </c>
    </row>
    <row r="267" s="23" customFormat="1" customHeight="1" spans="1:3">
      <c r="A267" s="167">
        <v>2020801</v>
      </c>
      <c r="B267" s="167" t="s">
        <v>697</v>
      </c>
      <c r="C267" s="29">
        <v>0</v>
      </c>
    </row>
    <row r="268" s="23" customFormat="1" customHeight="1" spans="1:3">
      <c r="A268" s="167">
        <v>2020802</v>
      </c>
      <c r="B268" s="167" t="s">
        <v>698</v>
      </c>
      <c r="C268" s="29">
        <v>0</v>
      </c>
    </row>
    <row r="269" s="23" customFormat="1" customHeight="1" spans="1:3">
      <c r="A269" s="167">
        <v>2020803</v>
      </c>
      <c r="B269" s="167" t="s">
        <v>699</v>
      </c>
      <c r="C269" s="29">
        <v>0</v>
      </c>
    </row>
    <row r="270" s="23" customFormat="1" customHeight="1" spans="1:3">
      <c r="A270" s="167">
        <v>2020850</v>
      </c>
      <c r="B270" s="167" t="s">
        <v>706</v>
      </c>
      <c r="C270" s="29">
        <v>0</v>
      </c>
    </row>
    <row r="271" s="23" customFormat="1" customHeight="1" spans="1:3">
      <c r="A271" s="167">
        <v>2020899</v>
      </c>
      <c r="B271" s="167" t="s">
        <v>852</v>
      </c>
      <c r="C271" s="29">
        <v>0</v>
      </c>
    </row>
    <row r="272" s="23" customFormat="1" customHeight="1" spans="1:3">
      <c r="A272" s="167">
        <v>20299</v>
      </c>
      <c r="B272" s="173" t="s">
        <v>853</v>
      </c>
      <c r="C272" s="29">
        <f t="shared" ref="C272:C277" si="0">C273</f>
        <v>0</v>
      </c>
    </row>
    <row r="273" s="23" customFormat="1" customHeight="1" spans="1:3">
      <c r="A273" s="167">
        <v>2029999</v>
      </c>
      <c r="B273" s="167" t="s">
        <v>854</v>
      </c>
      <c r="C273" s="29">
        <v>0</v>
      </c>
    </row>
    <row r="274" s="23" customFormat="1" customHeight="1" spans="1:3">
      <c r="A274" s="167">
        <v>203</v>
      </c>
      <c r="B274" s="173" t="s">
        <v>855</v>
      </c>
      <c r="C274" s="29">
        <f>SUM(C275,C277,C279,C281,C291)</f>
        <v>246</v>
      </c>
    </row>
    <row r="275" s="23" customFormat="1" customHeight="1" spans="1:3">
      <c r="A275" s="167">
        <v>20301</v>
      </c>
      <c r="B275" s="173" t="s">
        <v>856</v>
      </c>
      <c r="C275" s="29">
        <f t="shared" si="0"/>
        <v>0</v>
      </c>
    </row>
    <row r="276" s="23" customFormat="1" customHeight="1" spans="1:3">
      <c r="A276" s="167">
        <v>2030101</v>
      </c>
      <c r="B276" s="167" t="s">
        <v>857</v>
      </c>
      <c r="C276" s="29">
        <v>0</v>
      </c>
    </row>
    <row r="277" s="23" customFormat="1" customHeight="1" spans="1:3">
      <c r="A277" s="167">
        <v>20304</v>
      </c>
      <c r="B277" s="173" t="s">
        <v>858</v>
      </c>
      <c r="C277" s="29">
        <f t="shared" si="0"/>
        <v>0</v>
      </c>
    </row>
    <row r="278" s="23" customFormat="1" customHeight="1" spans="1:3">
      <c r="A278" s="167">
        <v>2030401</v>
      </c>
      <c r="B278" s="167" t="s">
        <v>859</v>
      </c>
      <c r="C278" s="29">
        <v>0</v>
      </c>
    </row>
    <row r="279" s="23" customFormat="1" customHeight="1" spans="1:3">
      <c r="A279" s="167">
        <v>20305</v>
      </c>
      <c r="B279" s="173" t="s">
        <v>860</v>
      </c>
      <c r="C279" s="29">
        <f>C280</f>
        <v>0</v>
      </c>
    </row>
    <row r="280" s="23" customFormat="1" customHeight="1" spans="1:3">
      <c r="A280" s="167">
        <v>2030501</v>
      </c>
      <c r="B280" s="167" t="s">
        <v>861</v>
      </c>
      <c r="C280" s="29">
        <v>0</v>
      </c>
    </row>
    <row r="281" s="23" customFormat="1" customHeight="1" spans="1:3">
      <c r="A281" s="167">
        <v>20306</v>
      </c>
      <c r="B281" s="173" t="s">
        <v>862</v>
      </c>
      <c r="C281" s="29">
        <f>SUM(C282:C290)</f>
        <v>246</v>
      </c>
    </row>
    <row r="282" s="23" customFormat="1" customHeight="1" spans="1:3">
      <c r="A282" s="167">
        <v>2030601</v>
      </c>
      <c r="B282" s="167" t="s">
        <v>863</v>
      </c>
      <c r="C282" s="29">
        <v>3</v>
      </c>
    </row>
    <row r="283" s="23" customFormat="1" customHeight="1" spans="1:3">
      <c r="A283" s="167">
        <v>2030602</v>
      </c>
      <c r="B283" s="167" t="s">
        <v>864</v>
      </c>
      <c r="C283" s="29">
        <v>0</v>
      </c>
    </row>
    <row r="284" s="23" customFormat="1" customHeight="1" spans="1:3">
      <c r="A284" s="167">
        <v>2030603</v>
      </c>
      <c r="B284" s="167" t="s">
        <v>865</v>
      </c>
      <c r="C284" s="29">
        <v>0</v>
      </c>
    </row>
    <row r="285" s="23" customFormat="1" customHeight="1" spans="1:3">
      <c r="A285" s="167">
        <v>2030604</v>
      </c>
      <c r="B285" s="167" t="s">
        <v>866</v>
      </c>
      <c r="C285" s="29">
        <v>0</v>
      </c>
    </row>
    <row r="286" s="23" customFormat="1" customHeight="1" spans="1:3">
      <c r="A286" s="167">
        <v>2030605</v>
      </c>
      <c r="B286" s="167" t="s">
        <v>867</v>
      </c>
      <c r="C286" s="29">
        <v>0</v>
      </c>
    </row>
    <row r="287" s="23" customFormat="1" customHeight="1" spans="1:3">
      <c r="A287" s="167">
        <v>2030606</v>
      </c>
      <c r="B287" s="167" t="s">
        <v>868</v>
      </c>
      <c r="C287" s="29">
        <v>0</v>
      </c>
    </row>
    <row r="288" s="23" customFormat="1" customHeight="1" spans="1:3">
      <c r="A288" s="167">
        <v>2030607</v>
      </c>
      <c r="B288" s="167" t="s">
        <v>869</v>
      </c>
      <c r="C288" s="29">
        <v>243</v>
      </c>
    </row>
    <row r="289" s="23" customFormat="1" customHeight="1" spans="1:3">
      <c r="A289" s="167">
        <v>2030608</v>
      </c>
      <c r="B289" s="167" t="s">
        <v>870</v>
      </c>
      <c r="C289" s="29">
        <v>0</v>
      </c>
    </row>
    <row r="290" s="23" customFormat="1" customHeight="1" spans="1:3">
      <c r="A290" s="167">
        <v>2030699</v>
      </c>
      <c r="B290" s="167" t="s">
        <v>871</v>
      </c>
      <c r="C290" s="29">
        <v>0</v>
      </c>
    </row>
    <row r="291" s="23" customFormat="1" customHeight="1" spans="1:3">
      <c r="A291" s="167">
        <v>20399</v>
      </c>
      <c r="B291" s="173" t="s">
        <v>872</v>
      </c>
      <c r="C291" s="29">
        <f>C292</f>
        <v>0</v>
      </c>
    </row>
    <row r="292" s="23" customFormat="1" customHeight="1" spans="1:3">
      <c r="A292" s="167">
        <v>2039999</v>
      </c>
      <c r="B292" s="167" t="s">
        <v>873</v>
      </c>
      <c r="C292" s="29">
        <v>0</v>
      </c>
    </row>
    <row r="293" s="23" customFormat="1" customHeight="1" spans="1:3">
      <c r="A293" s="167">
        <v>204</v>
      </c>
      <c r="B293" s="173" t="s">
        <v>874</v>
      </c>
      <c r="C293" s="29">
        <f>SUM(C294,C297,C308,C315,C323,C332,C346,C356,C366,C374,C380)</f>
        <v>9469</v>
      </c>
    </row>
    <row r="294" s="23" customFormat="1" customHeight="1" spans="1:3">
      <c r="A294" s="167">
        <v>20401</v>
      </c>
      <c r="B294" s="173" t="s">
        <v>875</v>
      </c>
      <c r="C294" s="29">
        <f>SUM(C295:C296)</f>
        <v>110</v>
      </c>
    </row>
    <row r="295" s="23" customFormat="1" customHeight="1" spans="1:3">
      <c r="A295" s="167">
        <v>2040101</v>
      </c>
      <c r="B295" s="167" t="s">
        <v>876</v>
      </c>
      <c r="C295" s="29">
        <v>79</v>
      </c>
    </row>
    <row r="296" s="23" customFormat="1" customHeight="1" spans="1:3">
      <c r="A296" s="167">
        <v>2040199</v>
      </c>
      <c r="B296" s="167" t="s">
        <v>877</v>
      </c>
      <c r="C296" s="29">
        <v>31</v>
      </c>
    </row>
    <row r="297" s="23" customFormat="1" customHeight="1" spans="1:3">
      <c r="A297" s="167">
        <v>20402</v>
      </c>
      <c r="B297" s="173" t="s">
        <v>878</v>
      </c>
      <c r="C297" s="29">
        <f>SUM(C298:C307)</f>
        <v>7622</v>
      </c>
    </row>
    <row r="298" s="23" customFormat="1" customHeight="1" spans="1:3">
      <c r="A298" s="167">
        <v>2040201</v>
      </c>
      <c r="B298" s="167" t="s">
        <v>697</v>
      </c>
      <c r="C298" s="29">
        <v>4810</v>
      </c>
    </row>
    <row r="299" s="23" customFormat="1" customHeight="1" spans="1:3">
      <c r="A299" s="167">
        <v>2040202</v>
      </c>
      <c r="B299" s="167" t="s">
        <v>698</v>
      </c>
      <c r="C299" s="29">
        <v>1998</v>
      </c>
    </row>
    <row r="300" s="23" customFormat="1" customHeight="1" spans="1:3">
      <c r="A300" s="167">
        <v>2040203</v>
      </c>
      <c r="B300" s="167" t="s">
        <v>699</v>
      </c>
      <c r="C300" s="29">
        <v>0</v>
      </c>
    </row>
    <row r="301" s="23" customFormat="1" customHeight="1" spans="1:3">
      <c r="A301" s="167">
        <v>2040219</v>
      </c>
      <c r="B301" s="167" t="s">
        <v>738</v>
      </c>
      <c r="C301" s="29">
        <v>77</v>
      </c>
    </row>
    <row r="302" s="23" customFormat="1" customHeight="1" spans="1:3">
      <c r="A302" s="167">
        <v>2040220</v>
      </c>
      <c r="B302" s="167" t="s">
        <v>879</v>
      </c>
      <c r="C302" s="29">
        <v>392</v>
      </c>
    </row>
    <row r="303" s="23" customFormat="1" customHeight="1" spans="1:3">
      <c r="A303" s="167">
        <v>2040221</v>
      </c>
      <c r="B303" s="167" t="s">
        <v>880</v>
      </c>
      <c r="C303" s="29">
        <v>254</v>
      </c>
    </row>
    <row r="304" s="23" customFormat="1" customHeight="1" spans="1:3">
      <c r="A304" s="167">
        <v>2040222</v>
      </c>
      <c r="B304" s="167" t="s">
        <v>881</v>
      </c>
      <c r="C304" s="29">
        <v>0</v>
      </c>
    </row>
    <row r="305" s="23" customFormat="1" customHeight="1" spans="1:3">
      <c r="A305" s="167">
        <v>2040223</v>
      </c>
      <c r="B305" s="167" t="s">
        <v>882</v>
      </c>
      <c r="C305" s="29">
        <v>11</v>
      </c>
    </row>
    <row r="306" s="23" customFormat="1" customHeight="1" spans="1:3">
      <c r="A306" s="167">
        <v>2040250</v>
      </c>
      <c r="B306" s="167" t="s">
        <v>706</v>
      </c>
      <c r="C306" s="29">
        <v>0</v>
      </c>
    </row>
    <row r="307" s="23" customFormat="1" customHeight="1" spans="1:3">
      <c r="A307" s="167">
        <v>2040299</v>
      </c>
      <c r="B307" s="167" t="s">
        <v>883</v>
      </c>
      <c r="C307" s="29">
        <v>80</v>
      </c>
    </row>
    <row r="308" s="23" customFormat="1" customHeight="1" spans="1:3">
      <c r="A308" s="167">
        <v>20403</v>
      </c>
      <c r="B308" s="173" t="s">
        <v>884</v>
      </c>
      <c r="C308" s="29">
        <f>SUM(C309:C314)</f>
        <v>9</v>
      </c>
    </row>
    <row r="309" s="23" customFormat="1" customHeight="1" spans="1:3">
      <c r="A309" s="167">
        <v>2040301</v>
      </c>
      <c r="B309" s="167" t="s">
        <v>697</v>
      </c>
      <c r="C309" s="29">
        <v>0</v>
      </c>
    </row>
    <row r="310" s="23" customFormat="1" customHeight="1" spans="1:3">
      <c r="A310" s="167">
        <v>2040302</v>
      </c>
      <c r="B310" s="167" t="s">
        <v>698</v>
      </c>
      <c r="C310" s="29">
        <v>0</v>
      </c>
    </row>
    <row r="311" s="23" customFormat="1" customHeight="1" spans="1:3">
      <c r="A311" s="167">
        <v>2040303</v>
      </c>
      <c r="B311" s="167" t="s">
        <v>699</v>
      </c>
      <c r="C311" s="29">
        <v>0</v>
      </c>
    </row>
    <row r="312" s="23" customFormat="1" customHeight="1" spans="1:3">
      <c r="A312" s="167">
        <v>2040304</v>
      </c>
      <c r="B312" s="167" t="s">
        <v>885</v>
      </c>
      <c r="C312" s="29">
        <v>9</v>
      </c>
    </row>
    <row r="313" s="23" customFormat="1" customHeight="1" spans="1:3">
      <c r="A313" s="167">
        <v>2040350</v>
      </c>
      <c r="B313" s="167" t="s">
        <v>706</v>
      </c>
      <c r="C313" s="29">
        <v>0</v>
      </c>
    </row>
    <row r="314" s="23" customFormat="1" customHeight="1" spans="1:3">
      <c r="A314" s="167">
        <v>2040399</v>
      </c>
      <c r="B314" s="167" t="s">
        <v>886</v>
      </c>
      <c r="C314" s="29">
        <v>0</v>
      </c>
    </row>
    <row r="315" s="23" customFormat="1" customHeight="1" spans="1:3">
      <c r="A315" s="167">
        <v>20404</v>
      </c>
      <c r="B315" s="173" t="s">
        <v>887</v>
      </c>
      <c r="C315" s="29">
        <f>SUM(C316:C322)</f>
        <v>169</v>
      </c>
    </row>
    <row r="316" s="23" customFormat="1" customHeight="1" spans="1:3">
      <c r="A316" s="167">
        <v>2040401</v>
      </c>
      <c r="B316" s="167" t="s">
        <v>697</v>
      </c>
      <c r="C316" s="29">
        <v>47</v>
      </c>
    </row>
    <row r="317" s="23" customFormat="1" customHeight="1" spans="1:3">
      <c r="A317" s="167">
        <v>2040402</v>
      </c>
      <c r="B317" s="167" t="s">
        <v>698</v>
      </c>
      <c r="C317" s="29">
        <v>0</v>
      </c>
    </row>
    <row r="318" s="23" customFormat="1" customHeight="1" spans="1:3">
      <c r="A318" s="167">
        <v>2040403</v>
      </c>
      <c r="B318" s="167" t="s">
        <v>699</v>
      </c>
      <c r="C318" s="29">
        <v>0</v>
      </c>
    </row>
    <row r="319" s="23" customFormat="1" customHeight="1" spans="1:3">
      <c r="A319" s="167">
        <v>2040409</v>
      </c>
      <c r="B319" s="167" t="s">
        <v>888</v>
      </c>
      <c r="C319" s="29">
        <v>0</v>
      </c>
    </row>
    <row r="320" s="23" customFormat="1" customHeight="1" spans="1:3">
      <c r="A320" s="167">
        <v>2040410</v>
      </c>
      <c r="B320" s="167" t="s">
        <v>889</v>
      </c>
      <c r="C320" s="29">
        <v>0</v>
      </c>
    </row>
    <row r="321" s="23" customFormat="1" customHeight="1" spans="1:3">
      <c r="A321" s="167">
        <v>2040450</v>
      </c>
      <c r="B321" s="167" t="s">
        <v>706</v>
      </c>
      <c r="C321" s="29">
        <v>0</v>
      </c>
    </row>
    <row r="322" s="23" customFormat="1" customHeight="1" spans="1:3">
      <c r="A322" s="167">
        <v>2040499</v>
      </c>
      <c r="B322" s="167" t="s">
        <v>890</v>
      </c>
      <c r="C322" s="29">
        <v>122</v>
      </c>
    </row>
    <row r="323" s="23" customFormat="1" customHeight="1" spans="1:3">
      <c r="A323" s="167">
        <v>20405</v>
      </c>
      <c r="B323" s="173" t="s">
        <v>891</v>
      </c>
      <c r="C323" s="29">
        <f>SUM(C324:C331)</f>
        <v>110</v>
      </c>
    </row>
    <row r="324" s="23" customFormat="1" customHeight="1" spans="1:3">
      <c r="A324" s="167">
        <v>2040501</v>
      </c>
      <c r="B324" s="167" t="s">
        <v>697</v>
      </c>
      <c r="C324" s="29">
        <v>80</v>
      </c>
    </row>
    <row r="325" s="23" customFormat="1" customHeight="1" spans="1:3">
      <c r="A325" s="167">
        <v>2040502</v>
      </c>
      <c r="B325" s="167" t="s">
        <v>698</v>
      </c>
      <c r="C325" s="29">
        <v>30</v>
      </c>
    </row>
    <row r="326" s="23" customFormat="1" customHeight="1" spans="1:3">
      <c r="A326" s="167">
        <v>2040503</v>
      </c>
      <c r="B326" s="167" t="s">
        <v>699</v>
      </c>
      <c r="C326" s="29">
        <v>0</v>
      </c>
    </row>
    <row r="327" s="23" customFormat="1" customHeight="1" spans="1:3">
      <c r="A327" s="167">
        <v>2040504</v>
      </c>
      <c r="B327" s="167" t="s">
        <v>892</v>
      </c>
      <c r="C327" s="29">
        <v>0</v>
      </c>
    </row>
    <row r="328" s="23" customFormat="1" customHeight="1" spans="1:3">
      <c r="A328" s="167">
        <v>2040505</v>
      </c>
      <c r="B328" s="167" t="s">
        <v>893</v>
      </c>
      <c r="C328" s="29">
        <v>0</v>
      </c>
    </row>
    <row r="329" s="23" customFormat="1" customHeight="1" spans="1:3">
      <c r="A329" s="167">
        <v>2040506</v>
      </c>
      <c r="B329" s="167" t="s">
        <v>894</v>
      </c>
      <c r="C329" s="29">
        <v>0</v>
      </c>
    </row>
    <row r="330" s="23" customFormat="1" customHeight="1" spans="1:3">
      <c r="A330" s="167">
        <v>2040550</v>
      </c>
      <c r="B330" s="167" t="s">
        <v>706</v>
      </c>
      <c r="C330" s="29">
        <v>0</v>
      </c>
    </row>
    <row r="331" s="23" customFormat="1" customHeight="1" spans="1:3">
      <c r="A331" s="167">
        <v>2040599</v>
      </c>
      <c r="B331" s="167" t="s">
        <v>895</v>
      </c>
      <c r="C331" s="29">
        <v>0</v>
      </c>
    </row>
    <row r="332" s="23" customFormat="1" customHeight="1" spans="1:3">
      <c r="A332" s="167">
        <v>20406</v>
      </c>
      <c r="B332" s="173" t="s">
        <v>896</v>
      </c>
      <c r="C332" s="29">
        <f>SUM(C333:C345)</f>
        <v>782</v>
      </c>
    </row>
    <row r="333" s="23" customFormat="1" customHeight="1" spans="1:3">
      <c r="A333" s="167">
        <v>2040601</v>
      </c>
      <c r="B333" s="167" t="s">
        <v>697</v>
      </c>
      <c r="C333" s="29">
        <v>517</v>
      </c>
    </row>
    <row r="334" s="23" customFormat="1" customHeight="1" spans="1:3">
      <c r="A334" s="167">
        <v>2040602</v>
      </c>
      <c r="B334" s="167" t="s">
        <v>698</v>
      </c>
      <c r="C334" s="29">
        <v>168</v>
      </c>
    </row>
    <row r="335" s="23" customFormat="1" customHeight="1" spans="1:3">
      <c r="A335" s="167">
        <v>2040603</v>
      </c>
      <c r="B335" s="167" t="s">
        <v>699</v>
      </c>
      <c r="C335" s="29">
        <v>0</v>
      </c>
    </row>
    <row r="336" s="23" customFormat="1" customHeight="1" spans="1:3">
      <c r="A336" s="167">
        <v>2040604</v>
      </c>
      <c r="B336" s="167" t="s">
        <v>897</v>
      </c>
      <c r="C336" s="29">
        <v>46</v>
      </c>
    </row>
    <row r="337" s="23" customFormat="1" customHeight="1" spans="1:3">
      <c r="A337" s="167">
        <v>2040605</v>
      </c>
      <c r="B337" s="167" t="s">
        <v>898</v>
      </c>
      <c r="C337" s="29">
        <v>0</v>
      </c>
    </row>
    <row r="338" s="23" customFormat="1" customHeight="1" spans="1:3">
      <c r="A338" s="167">
        <v>2040606</v>
      </c>
      <c r="B338" s="167" t="s">
        <v>899</v>
      </c>
      <c r="C338" s="29">
        <v>0</v>
      </c>
    </row>
    <row r="339" s="23" customFormat="1" customHeight="1" spans="1:3">
      <c r="A339" s="167">
        <v>2040607</v>
      </c>
      <c r="B339" s="167" t="s">
        <v>900</v>
      </c>
      <c r="C339" s="29">
        <v>35</v>
      </c>
    </row>
    <row r="340" s="23" customFormat="1" customHeight="1" spans="1:3">
      <c r="A340" s="167">
        <v>2040608</v>
      </c>
      <c r="B340" s="167" t="s">
        <v>901</v>
      </c>
      <c r="C340" s="29">
        <v>0</v>
      </c>
    </row>
    <row r="341" s="23" customFormat="1" customHeight="1" spans="1:3">
      <c r="A341" s="167">
        <v>2040610</v>
      </c>
      <c r="B341" s="167" t="s">
        <v>902</v>
      </c>
      <c r="C341" s="29">
        <v>16</v>
      </c>
    </row>
    <row r="342" s="23" customFormat="1" customHeight="1" spans="1:3">
      <c r="A342" s="167">
        <v>2040612</v>
      </c>
      <c r="B342" s="167" t="s">
        <v>903</v>
      </c>
      <c r="C342" s="29">
        <v>0</v>
      </c>
    </row>
    <row r="343" s="23" customFormat="1" customHeight="1" spans="1:3">
      <c r="A343" s="167">
        <v>2040613</v>
      </c>
      <c r="B343" s="167" t="s">
        <v>738</v>
      </c>
      <c r="C343" s="29">
        <v>0</v>
      </c>
    </row>
    <row r="344" s="23" customFormat="1" customHeight="1" spans="1:3">
      <c r="A344" s="167">
        <v>2040650</v>
      </c>
      <c r="B344" s="167" t="s">
        <v>706</v>
      </c>
      <c r="C344" s="29">
        <v>0</v>
      </c>
    </row>
    <row r="345" s="23" customFormat="1" customHeight="1" spans="1:3">
      <c r="A345" s="167">
        <v>2040699</v>
      </c>
      <c r="B345" s="167" t="s">
        <v>904</v>
      </c>
      <c r="C345" s="29">
        <v>0</v>
      </c>
    </row>
    <row r="346" s="23" customFormat="1" customHeight="1" spans="1:3">
      <c r="A346" s="167">
        <v>20407</v>
      </c>
      <c r="B346" s="173" t="s">
        <v>905</v>
      </c>
      <c r="C346" s="29">
        <f>SUM(C347:C355)</f>
        <v>0</v>
      </c>
    </row>
    <row r="347" s="23" customFormat="1" customHeight="1" spans="1:3">
      <c r="A347" s="167">
        <v>2040701</v>
      </c>
      <c r="B347" s="167" t="s">
        <v>697</v>
      </c>
      <c r="C347" s="29">
        <v>0</v>
      </c>
    </row>
    <row r="348" s="23" customFormat="1" customHeight="1" spans="1:3">
      <c r="A348" s="167">
        <v>2040702</v>
      </c>
      <c r="B348" s="167" t="s">
        <v>698</v>
      </c>
      <c r="C348" s="29">
        <v>0</v>
      </c>
    </row>
    <row r="349" s="23" customFormat="1" customHeight="1" spans="1:3">
      <c r="A349" s="167">
        <v>2040703</v>
      </c>
      <c r="B349" s="167" t="s">
        <v>699</v>
      </c>
      <c r="C349" s="29">
        <v>0</v>
      </c>
    </row>
    <row r="350" s="23" customFormat="1" customHeight="1" spans="1:3">
      <c r="A350" s="167">
        <v>2040704</v>
      </c>
      <c r="B350" s="167" t="s">
        <v>906</v>
      </c>
      <c r="C350" s="29">
        <v>0</v>
      </c>
    </row>
    <row r="351" s="23" customFormat="1" customHeight="1" spans="1:3">
      <c r="A351" s="167">
        <v>2040705</v>
      </c>
      <c r="B351" s="167" t="s">
        <v>907</v>
      </c>
      <c r="C351" s="29">
        <v>0</v>
      </c>
    </row>
    <row r="352" s="23" customFormat="1" customHeight="1" spans="1:3">
      <c r="A352" s="167">
        <v>2040706</v>
      </c>
      <c r="B352" s="167" t="s">
        <v>908</v>
      </c>
      <c r="C352" s="29">
        <v>0</v>
      </c>
    </row>
    <row r="353" s="23" customFormat="1" customHeight="1" spans="1:3">
      <c r="A353" s="167">
        <v>2040707</v>
      </c>
      <c r="B353" s="167" t="s">
        <v>738</v>
      </c>
      <c r="C353" s="29">
        <v>0</v>
      </c>
    </row>
    <row r="354" s="23" customFormat="1" customHeight="1" spans="1:3">
      <c r="A354" s="167">
        <v>2040750</v>
      </c>
      <c r="B354" s="167" t="s">
        <v>706</v>
      </c>
      <c r="C354" s="29">
        <v>0</v>
      </c>
    </row>
    <row r="355" s="23" customFormat="1" customHeight="1" spans="1:3">
      <c r="A355" s="167">
        <v>2040799</v>
      </c>
      <c r="B355" s="167" t="s">
        <v>909</v>
      </c>
      <c r="C355" s="29">
        <v>0</v>
      </c>
    </row>
    <row r="356" s="23" customFormat="1" customHeight="1" spans="1:3">
      <c r="A356" s="167">
        <v>20408</v>
      </c>
      <c r="B356" s="173" t="s">
        <v>910</v>
      </c>
      <c r="C356" s="29">
        <f>SUM(C357:C365)</f>
        <v>111</v>
      </c>
    </row>
    <row r="357" s="23" customFormat="1" customHeight="1" spans="1:3">
      <c r="A357" s="167">
        <v>2040801</v>
      </c>
      <c r="B357" s="167" t="s">
        <v>697</v>
      </c>
      <c r="C357" s="29">
        <v>11</v>
      </c>
    </row>
    <row r="358" s="23" customFormat="1" customHeight="1" spans="1:3">
      <c r="A358" s="167">
        <v>2040802</v>
      </c>
      <c r="B358" s="167" t="s">
        <v>698</v>
      </c>
      <c r="C358" s="29">
        <v>0</v>
      </c>
    </row>
    <row r="359" s="23" customFormat="1" customHeight="1" spans="1:3">
      <c r="A359" s="167">
        <v>2040803</v>
      </c>
      <c r="B359" s="167" t="s">
        <v>699</v>
      </c>
      <c r="C359" s="29">
        <v>0</v>
      </c>
    </row>
    <row r="360" s="23" customFormat="1" customHeight="1" spans="1:3">
      <c r="A360" s="167">
        <v>2040804</v>
      </c>
      <c r="B360" s="167" t="s">
        <v>911</v>
      </c>
      <c r="C360" s="29">
        <v>100</v>
      </c>
    </row>
    <row r="361" s="23" customFormat="1" customHeight="1" spans="1:3">
      <c r="A361" s="167">
        <v>2040805</v>
      </c>
      <c r="B361" s="167" t="s">
        <v>912</v>
      </c>
      <c r="C361" s="29">
        <v>0</v>
      </c>
    </row>
    <row r="362" s="23" customFormat="1" customHeight="1" spans="1:3">
      <c r="A362" s="167">
        <v>2040806</v>
      </c>
      <c r="B362" s="167" t="s">
        <v>913</v>
      </c>
      <c r="C362" s="29">
        <v>0</v>
      </c>
    </row>
    <row r="363" s="23" customFormat="1" customHeight="1" spans="1:3">
      <c r="A363" s="167">
        <v>2040807</v>
      </c>
      <c r="B363" s="167" t="s">
        <v>738</v>
      </c>
      <c r="C363" s="29">
        <v>0</v>
      </c>
    </row>
    <row r="364" s="23" customFormat="1" customHeight="1" spans="1:3">
      <c r="A364" s="167">
        <v>2040850</v>
      </c>
      <c r="B364" s="167" t="s">
        <v>706</v>
      </c>
      <c r="C364" s="29">
        <v>0</v>
      </c>
    </row>
    <row r="365" s="23" customFormat="1" customHeight="1" spans="1:3">
      <c r="A365" s="167">
        <v>2040899</v>
      </c>
      <c r="B365" s="167" t="s">
        <v>914</v>
      </c>
      <c r="C365" s="29">
        <v>0</v>
      </c>
    </row>
    <row r="366" s="23" customFormat="1" customHeight="1" spans="1:3">
      <c r="A366" s="167">
        <v>20409</v>
      </c>
      <c r="B366" s="173" t="s">
        <v>915</v>
      </c>
      <c r="C366" s="29">
        <f>SUM(C367:C373)</f>
        <v>0</v>
      </c>
    </row>
    <row r="367" s="23" customFormat="1" customHeight="1" spans="1:3">
      <c r="A367" s="167">
        <v>2040901</v>
      </c>
      <c r="B367" s="167" t="s">
        <v>697</v>
      </c>
      <c r="C367" s="29">
        <v>0</v>
      </c>
    </row>
    <row r="368" s="23" customFormat="1" customHeight="1" spans="1:3">
      <c r="A368" s="167">
        <v>2040902</v>
      </c>
      <c r="B368" s="167" t="s">
        <v>698</v>
      </c>
      <c r="C368" s="29">
        <v>0</v>
      </c>
    </row>
    <row r="369" s="23" customFormat="1" customHeight="1" spans="1:3">
      <c r="A369" s="167">
        <v>2040903</v>
      </c>
      <c r="B369" s="167" t="s">
        <v>699</v>
      </c>
      <c r="C369" s="29">
        <v>0</v>
      </c>
    </row>
    <row r="370" s="23" customFormat="1" customHeight="1" spans="1:3">
      <c r="A370" s="167">
        <v>2040904</v>
      </c>
      <c r="B370" s="167" t="s">
        <v>916</v>
      </c>
      <c r="C370" s="29">
        <v>0</v>
      </c>
    </row>
    <row r="371" s="23" customFormat="1" customHeight="1" spans="1:3">
      <c r="A371" s="167">
        <v>2040905</v>
      </c>
      <c r="B371" s="167" t="s">
        <v>917</v>
      </c>
      <c r="C371" s="29">
        <v>0</v>
      </c>
    </row>
    <row r="372" s="23" customFormat="1" customHeight="1" spans="1:3">
      <c r="A372" s="167">
        <v>2040950</v>
      </c>
      <c r="B372" s="167" t="s">
        <v>706</v>
      </c>
      <c r="C372" s="29">
        <v>0</v>
      </c>
    </row>
    <row r="373" s="23" customFormat="1" customHeight="1" spans="1:3">
      <c r="A373" s="167">
        <v>2040999</v>
      </c>
      <c r="B373" s="167" t="s">
        <v>918</v>
      </c>
      <c r="C373" s="29">
        <v>0</v>
      </c>
    </row>
    <row r="374" s="23" customFormat="1" customHeight="1" spans="1:3">
      <c r="A374" s="167">
        <v>20410</v>
      </c>
      <c r="B374" s="173" t="s">
        <v>919</v>
      </c>
      <c r="C374" s="29">
        <f>SUM(C375:C379)</f>
        <v>0</v>
      </c>
    </row>
    <row r="375" s="23" customFormat="1" customHeight="1" spans="1:3">
      <c r="A375" s="167">
        <v>2041001</v>
      </c>
      <c r="B375" s="167" t="s">
        <v>697</v>
      </c>
      <c r="C375" s="29">
        <v>0</v>
      </c>
    </row>
    <row r="376" s="23" customFormat="1" customHeight="1" spans="1:3">
      <c r="A376" s="167">
        <v>2041002</v>
      </c>
      <c r="B376" s="167" t="s">
        <v>698</v>
      </c>
      <c r="C376" s="29">
        <v>0</v>
      </c>
    </row>
    <row r="377" s="23" customFormat="1" customHeight="1" spans="1:3">
      <c r="A377" s="167">
        <v>2041006</v>
      </c>
      <c r="B377" s="167" t="s">
        <v>738</v>
      </c>
      <c r="C377" s="29">
        <v>0</v>
      </c>
    </row>
    <row r="378" s="23" customFormat="1" customHeight="1" spans="1:3">
      <c r="A378" s="167">
        <v>2041007</v>
      </c>
      <c r="B378" s="167" t="s">
        <v>920</v>
      </c>
      <c r="C378" s="29">
        <v>0</v>
      </c>
    </row>
    <row r="379" s="23" customFormat="1" customHeight="1" spans="1:3">
      <c r="A379" s="167">
        <v>2041099</v>
      </c>
      <c r="B379" s="167" t="s">
        <v>921</v>
      </c>
      <c r="C379" s="29">
        <v>0</v>
      </c>
    </row>
    <row r="380" s="23" customFormat="1" customHeight="1" spans="1:3">
      <c r="A380" s="167">
        <v>20499</v>
      </c>
      <c r="B380" s="173" t="s">
        <v>922</v>
      </c>
      <c r="C380" s="29">
        <f>SUM(C381:C382)</f>
        <v>556</v>
      </c>
    </row>
    <row r="381" s="23" customFormat="1" customHeight="1" spans="1:3">
      <c r="A381" s="167">
        <v>2049902</v>
      </c>
      <c r="B381" s="167" t="s">
        <v>923</v>
      </c>
      <c r="C381" s="29">
        <v>22</v>
      </c>
    </row>
    <row r="382" s="23" customFormat="1" customHeight="1" spans="1:3">
      <c r="A382" s="167">
        <v>2049999</v>
      </c>
      <c r="B382" s="167" t="s">
        <v>924</v>
      </c>
      <c r="C382" s="29">
        <v>534</v>
      </c>
    </row>
    <row r="383" s="23" customFormat="1" customHeight="1" spans="1:3">
      <c r="A383" s="167">
        <v>205</v>
      </c>
      <c r="B383" s="173" t="s">
        <v>925</v>
      </c>
      <c r="C383" s="29">
        <f>SUM(C384,C389,C396,C402,C408,C412,C416,C420,C426,C433)</f>
        <v>51976</v>
      </c>
    </row>
    <row r="384" s="23" customFormat="1" customHeight="1" spans="1:3">
      <c r="A384" s="167">
        <v>20501</v>
      </c>
      <c r="B384" s="173" t="s">
        <v>926</v>
      </c>
      <c r="C384" s="29">
        <f>SUM(C385:C388)</f>
        <v>900</v>
      </c>
    </row>
    <row r="385" s="23" customFormat="1" customHeight="1" spans="1:3">
      <c r="A385" s="167">
        <v>2050101</v>
      </c>
      <c r="B385" s="167" t="s">
        <v>697</v>
      </c>
      <c r="C385" s="29">
        <v>900</v>
      </c>
    </row>
    <row r="386" s="23" customFormat="1" customHeight="1" spans="1:3">
      <c r="A386" s="167">
        <v>2050102</v>
      </c>
      <c r="B386" s="167" t="s">
        <v>698</v>
      </c>
      <c r="C386" s="29">
        <v>0</v>
      </c>
    </row>
    <row r="387" s="23" customFormat="1" customHeight="1" spans="1:3">
      <c r="A387" s="167">
        <v>2050103</v>
      </c>
      <c r="B387" s="167" t="s">
        <v>699</v>
      </c>
      <c r="C387" s="29">
        <v>0</v>
      </c>
    </row>
    <row r="388" s="23" customFormat="1" customHeight="1" spans="1:3">
      <c r="A388" s="167">
        <v>2050199</v>
      </c>
      <c r="B388" s="167" t="s">
        <v>927</v>
      </c>
      <c r="C388" s="29">
        <v>0</v>
      </c>
    </row>
    <row r="389" s="23" customFormat="1" customHeight="1" spans="1:3">
      <c r="A389" s="167">
        <v>20502</v>
      </c>
      <c r="B389" s="173" t="s">
        <v>928</v>
      </c>
      <c r="C389" s="29">
        <f>SUM(C390:C395)</f>
        <v>47137</v>
      </c>
    </row>
    <row r="390" s="23" customFormat="1" customHeight="1" spans="1:3">
      <c r="A390" s="167">
        <v>2050201</v>
      </c>
      <c r="B390" s="167" t="s">
        <v>929</v>
      </c>
      <c r="C390" s="29">
        <v>2822</v>
      </c>
    </row>
    <row r="391" s="23" customFormat="1" customHeight="1" spans="1:3">
      <c r="A391" s="167">
        <v>2050202</v>
      </c>
      <c r="B391" s="167" t="s">
        <v>930</v>
      </c>
      <c r="C391" s="29">
        <v>24241</v>
      </c>
    </row>
    <row r="392" s="23" customFormat="1" customHeight="1" spans="1:3">
      <c r="A392" s="167">
        <v>2050203</v>
      </c>
      <c r="B392" s="167" t="s">
        <v>931</v>
      </c>
      <c r="C392" s="29">
        <v>15946</v>
      </c>
    </row>
    <row r="393" s="23" customFormat="1" customHeight="1" spans="1:3">
      <c r="A393" s="167">
        <v>2050204</v>
      </c>
      <c r="B393" s="167" t="s">
        <v>932</v>
      </c>
      <c r="C393" s="29">
        <v>3038</v>
      </c>
    </row>
    <row r="394" s="23" customFormat="1" customHeight="1" spans="1:3">
      <c r="A394" s="167">
        <v>2050205</v>
      </c>
      <c r="B394" s="167" t="s">
        <v>933</v>
      </c>
      <c r="C394" s="29">
        <v>0</v>
      </c>
    </row>
    <row r="395" s="23" customFormat="1" customHeight="1" spans="1:3">
      <c r="A395" s="167">
        <v>2050299</v>
      </c>
      <c r="B395" s="167" t="s">
        <v>934</v>
      </c>
      <c r="C395" s="29">
        <v>1090</v>
      </c>
    </row>
    <row r="396" s="23" customFormat="1" customHeight="1" spans="1:3">
      <c r="A396" s="167">
        <v>20503</v>
      </c>
      <c r="B396" s="173" t="s">
        <v>935</v>
      </c>
      <c r="C396" s="29">
        <f>SUM(C397:C401)</f>
        <v>2827</v>
      </c>
    </row>
    <row r="397" s="23" customFormat="1" customHeight="1" spans="1:3">
      <c r="A397" s="167">
        <v>2050301</v>
      </c>
      <c r="B397" s="167" t="s">
        <v>936</v>
      </c>
      <c r="C397" s="29">
        <v>0</v>
      </c>
    </row>
    <row r="398" s="23" customFormat="1" customHeight="1" spans="1:3">
      <c r="A398" s="167">
        <v>2050302</v>
      </c>
      <c r="B398" s="167" t="s">
        <v>937</v>
      </c>
      <c r="C398" s="29">
        <v>2827</v>
      </c>
    </row>
    <row r="399" s="23" customFormat="1" customHeight="1" spans="1:3">
      <c r="A399" s="167">
        <v>2050303</v>
      </c>
      <c r="B399" s="167" t="s">
        <v>938</v>
      </c>
      <c r="C399" s="29">
        <v>0</v>
      </c>
    </row>
    <row r="400" s="23" customFormat="1" customHeight="1" spans="1:3">
      <c r="A400" s="167">
        <v>2050305</v>
      </c>
      <c r="B400" s="167" t="s">
        <v>939</v>
      </c>
      <c r="C400" s="29">
        <v>0</v>
      </c>
    </row>
    <row r="401" s="23" customFormat="1" customHeight="1" spans="1:3">
      <c r="A401" s="167">
        <v>2050399</v>
      </c>
      <c r="B401" s="167" t="s">
        <v>940</v>
      </c>
      <c r="C401" s="29">
        <v>0</v>
      </c>
    </row>
    <row r="402" s="23" customFormat="1" customHeight="1" spans="1:3">
      <c r="A402" s="167">
        <v>20504</v>
      </c>
      <c r="B402" s="173" t="s">
        <v>941</v>
      </c>
      <c r="C402" s="29">
        <f>SUM(C403:C407)</f>
        <v>0</v>
      </c>
    </row>
    <row r="403" s="23" customFormat="1" customHeight="1" spans="1:3">
      <c r="A403" s="167">
        <v>2050401</v>
      </c>
      <c r="B403" s="167" t="s">
        <v>942</v>
      </c>
      <c r="C403" s="29">
        <v>0</v>
      </c>
    </row>
    <row r="404" s="23" customFormat="1" customHeight="1" spans="1:3">
      <c r="A404" s="167">
        <v>2050402</v>
      </c>
      <c r="B404" s="167" t="s">
        <v>943</v>
      </c>
      <c r="C404" s="29">
        <v>0</v>
      </c>
    </row>
    <row r="405" s="23" customFormat="1" customHeight="1" spans="1:3">
      <c r="A405" s="167">
        <v>2050403</v>
      </c>
      <c r="B405" s="167" t="s">
        <v>944</v>
      </c>
      <c r="C405" s="29">
        <v>0</v>
      </c>
    </row>
    <row r="406" s="23" customFormat="1" customHeight="1" spans="1:3">
      <c r="A406" s="167">
        <v>2050404</v>
      </c>
      <c r="B406" s="167" t="s">
        <v>945</v>
      </c>
      <c r="C406" s="29">
        <v>0</v>
      </c>
    </row>
    <row r="407" s="23" customFormat="1" customHeight="1" spans="1:3">
      <c r="A407" s="167">
        <v>2050499</v>
      </c>
      <c r="B407" s="167" t="s">
        <v>946</v>
      </c>
      <c r="C407" s="29">
        <v>0</v>
      </c>
    </row>
    <row r="408" s="23" customFormat="1" customHeight="1" spans="1:3">
      <c r="A408" s="167">
        <v>20505</v>
      </c>
      <c r="B408" s="173" t="s">
        <v>947</v>
      </c>
      <c r="C408" s="29">
        <f>SUM(C409:C411)</f>
        <v>0</v>
      </c>
    </row>
    <row r="409" s="23" customFormat="1" customHeight="1" spans="1:3">
      <c r="A409" s="167">
        <v>2050501</v>
      </c>
      <c r="B409" s="167" t="s">
        <v>948</v>
      </c>
      <c r="C409" s="29">
        <v>0</v>
      </c>
    </row>
    <row r="410" s="23" customFormat="1" customHeight="1" spans="1:3">
      <c r="A410" s="167">
        <v>2050502</v>
      </c>
      <c r="B410" s="167" t="s">
        <v>949</v>
      </c>
      <c r="C410" s="29">
        <v>0</v>
      </c>
    </row>
    <row r="411" s="23" customFormat="1" customHeight="1" spans="1:3">
      <c r="A411" s="167">
        <v>2050599</v>
      </c>
      <c r="B411" s="167" t="s">
        <v>950</v>
      </c>
      <c r="C411" s="29">
        <v>0</v>
      </c>
    </row>
    <row r="412" s="23" customFormat="1" customHeight="1" spans="1:3">
      <c r="A412" s="167">
        <v>20506</v>
      </c>
      <c r="B412" s="173" t="s">
        <v>951</v>
      </c>
      <c r="C412" s="29">
        <f>SUM(C413:C415)</f>
        <v>0</v>
      </c>
    </row>
    <row r="413" s="23" customFormat="1" customHeight="1" spans="1:3">
      <c r="A413" s="167">
        <v>2050601</v>
      </c>
      <c r="B413" s="167" t="s">
        <v>952</v>
      </c>
      <c r="C413" s="29">
        <v>0</v>
      </c>
    </row>
    <row r="414" s="23" customFormat="1" customHeight="1" spans="1:3">
      <c r="A414" s="167">
        <v>2050602</v>
      </c>
      <c r="B414" s="167" t="s">
        <v>953</v>
      </c>
      <c r="C414" s="29">
        <v>0</v>
      </c>
    </row>
    <row r="415" s="23" customFormat="1" customHeight="1" spans="1:3">
      <c r="A415" s="167">
        <v>2050699</v>
      </c>
      <c r="B415" s="167" t="s">
        <v>954</v>
      </c>
      <c r="C415" s="29">
        <v>0</v>
      </c>
    </row>
    <row r="416" s="23" customFormat="1" customHeight="1" spans="1:3">
      <c r="A416" s="167">
        <v>20507</v>
      </c>
      <c r="B416" s="173" t="s">
        <v>955</v>
      </c>
      <c r="C416" s="29">
        <f>SUM(C417:C419)</f>
        <v>0</v>
      </c>
    </row>
    <row r="417" s="23" customFormat="1" customHeight="1" spans="1:3">
      <c r="A417" s="167">
        <v>2050701</v>
      </c>
      <c r="B417" s="167" t="s">
        <v>956</v>
      </c>
      <c r="C417" s="29">
        <v>0</v>
      </c>
    </row>
    <row r="418" s="23" customFormat="1" customHeight="1" spans="1:3">
      <c r="A418" s="167">
        <v>2050702</v>
      </c>
      <c r="B418" s="167" t="s">
        <v>957</v>
      </c>
      <c r="C418" s="29">
        <v>0</v>
      </c>
    </row>
    <row r="419" s="23" customFormat="1" customHeight="1" spans="1:3">
      <c r="A419" s="167">
        <v>2050799</v>
      </c>
      <c r="B419" s="167" t="s">
        <v>958</v>
      </c>
      <c r="C419" s="29">
        <v>0</v>
      </c>
    </row>
    <row r="420" s="23" customFormat="1" customHeight="1" spans="1:3">
      <c r="A420" s="167">
        <v>20508</v>
      </c>
      <c r="B420" s="173" t="s">
        <v>959</v>
      </c>
      <c r="C420" s="29">
        <f>SUM(C421:C425)</f>
        <v>105</v>
      </c>
    </row>
    <row r="421" s="23" customFormat="1" customHeight="1" spans="1:3">
      <c r="A421" s="167">
        <v>2050801</v>
      </c>
      <c r="B421" s="167" t="s">
        <v>960</v>
      </c>
      <c r="C421" s="29">
        <v>0</v>
      </c>
    </row>
    <row r="422" s="23" customFormat="1" customHeight="1" spans="1:3">
      <c r="A422" s="167">
        <v>2050802</v>
      </c>
      <c r="B422" s="167" t="s">
        <v>961</v>
      </c>
      <c r="C422" s="29">
        <v>105</v>
      </c>
    </row>
    <row r="423" s="23" customFormat="1" customHeight="1" spans="1:3">
      <c r="A423" s="167">
        <v>2050803</v>
      </c>
      <c r="B423" s="167" t="s">
        <v>962</v>
      </c>
      <c r="C423" s="29">
        <v>0</v>
      </c>
    </row>
    <row r="424" s="23" customFormat="1" customHeight="1" spans="1:3">
      <c r="A424" s="167">
        <v>2050804</v>
      </c>
      <c r="B424" s="167" t="s">
        <v>963</v>
      </c>
      <c r="C424" s="29">
        <v>0</v>
      </c>
    </row>
    <row r="425" s="23" customFormat="1" customHeight="1" spans="1:3">
      <c r="A425" s="167">
        <v>2050899</v>
      </c>
      <c r="B425" s="167" t="s">
        <v>964</v>
      </c>
      <c r="C425" s="29">
        <v>0</v>
      </c>
    </row>
    <row r="426" s="23" customFormat="1" customHeight="1" spans="1:3">
      <c r="A426" s="167">
        <v>20509</v>
      </c>
      <c r="B426" s="173" t="s">
        <v>965</v>
      </c>
      <c r="C426" s="29">
        <f>SUM(C427:C432)</f>
        <v>1007</v>
      </c>
    </row>
    <row r="427" s="23" customFormat="1" customHeight="1" spans="1:3">
      <c r="A427" s="167">
        <v>2050901</v>
      </c>
      <c r="B427" s="167" t="s">
        <v>966</v>
      </c>
      <c r="C427" s="29">
        <v>352</v>
      </c>
    </row>
    <row r="428" s="23" customFormat="1" customHeight="1" spans="1:3">
      <c r="A428" s="167">
        <v>2050902</v>
      </c>
      <c r="B428" s="167" t="s">
        <v>967</v>
      </c>
      <c r="C428" s="29">
        <v>352</v>
      </c>
    </row>
    <row r="429" s="23" customFormat="1" customHeight="1" spans="1:3">
      <c r="A429" s="167">
        <v>2050903</v>
      </c>
      <c r="B429" s="167" t="s">
        <v>968</v>
      </c>
      <c r="C429" s="29">
        <v>0</v>
      </c>
    </row>
    <row r="430" s="23" customFormat="1" customHeight="1" spans="1:3">
      <c r="A430" s="167">
        <v>2050904</v>
      </c>
      <c r="B430" s="167" t="s">
        <v>969</v>
      </c>
      <c r="C430" s="29">
        <v>0</v>
      </c>
    </row>
    <row r="431" s="23" customFormat="1" customHeight="1" spans="1:3">
      <c r="A431" s="167">
        <v>2050905</v>
      </c>
      <c r="B431" s="167" t="s">
        <v>970</v>
      </c>
      <c r="C431" s="29">
        <v>303</v>
      </c>
    </row>
    <row r="432" s="23" customFormat="1" customHeight="1" spans="1:3">
      <c r="A432" s="167">
        <v>2050999</v>
      </c>
      <c r="B432" s="167" t="s">
        <v>971</v>
      </c>
      <c r="C432" s="29">
        <v>0</v>
      </c>
    </row>
    <row r="433" s="23" customFormat="1" customHeight="1" spans="1:3">
      <c r="A433" s="167">
        <v>20599</v>
      </c>
      <c r="B433" s="173" t="s">
        <v>972</v>
      </c>
      <c r="C433" s="29">
        <f>C434</f>
        <v>0</v>
      </c>
    </row>
    <row r="434" s="23" customFormat="1" customHeight="1" spans="1:3">
      <c r="A434" s="167">
        <v>2059999</v>
      </c>
      <c r="B434" s="167" t="s">
        <v>973</v>
      </c>
      <c r="C434" s="29">
        <v>0</v>
      </c>
    </row>
    <row r="435" s="23" customFormat="1" customHeight="1" spans="1:3">
      <c r="A435" s="167">
        <v>206</v>
      </c>
      <c r="B435" s="173" t="s">
        <v>974</v>
      </c>
      <c r="C435" s="29">
        <f>SUM(C436,C441,C450,C456,C461,C466,C471,C478,C482,C486)</f>
        <v>4804</v>
      </c>
    </row>
    <row r="436" s="23" customFormat="1" customHeight="1" spans="1:3">
      <c r="A436" s="167">
        <v>20601</v>
      </c>
      <c r="B436" s="173" t="s">
        <v>975</v>
      </c>
      <c r="C436" s="29">
        <f>SUM(C437:C440)</f>
        <v>177</v>
      </c>
    </row>
    <row r="437" s="23" customFormat="1" customHeight="1" spans="1:3">
      <c r="A437" s="167">
        <v>2060101</v>
      </c>
      <c r="B437" s="167" t="s">
        <v>697</v>
      </c>
      <c r="C437" s="29">
        <v>50</v>
      </c>
    </row>
    <row r="438" s="23" customFormat="1" customHeight="1" spans="1:3">
      <c r="A438" s="167">
        <v>2060102</v>
      </c>
      <c r="B438" s="167" t="s">
        <v>698</v>
      </c>
      <c r="C438" s="29">
        <v>127</v>
      </c>
    </row>
    <row r="439" s="23" customFormat="1" customHeight="1" spans="1:3">
      <c r="A439" s="167">
        <v>2060103</v>
      </c>
      <c r="B439" s="167" t="s">
        <v>699</v>
      </c>
      <c r="C439" s="29">
        <v>0</v>
      </c>
    </row>
    <row r="440" s="23" customFormat="1" customHeight="1" spans="1:3">
      <c r="A440" s="167">
        <v>2060199</v>
      </c>
      <c r="B440" s="167" t="s">
        <v>976</v>
      </c>
      <c r="C440" s="29">
        <v>0</v>
      </c>
    </row>
    <row r="441" s="23" customFormat="1" customHeight="1" spans="1:3">
      <c r="A441" s="167">
        <v>20602</v>
      </c>
      <c r="B441" s="173" t="s">
        <v>977</v>
      </c>
      <c r="C441" s="29">
        <f>SUM(C442:C449)</f>
        <v>0</v>
      </c>
    </row>
    <row r="442" s="23" customFormat="1" customHeight="1" spans="1:3">
      <c r="A442" s="167">
        <v>2060201</v>
      </c>
      <c r="B442" s="167" t="s">
        <v>978</v>
      </c>
      <c r="C442" s="29">
        <v>0</v>
      </c>
    </row>
    <row r="443" s="23" customFormat="1" customHeight="1" spans="1:3">
      <c r="A443" s="167">
        <v>2060203</v>
      </c>
      <c r="B443" s="167" t="s">
        <v>979</v>
      </c>
      <c r="C443" s="29">
        <v>0</v>
      </c>
    </row>
    <row r="444" s="23" customFormat="1" customHeight="1" spans="1:3">
      <c r="A444" s="167">
        <v>2060204</v>
      </c>
      <c r="B444" s="167" t="s">
        <v>980</v>
      </c>
      <c r="C444" s="29">
        <v>0</v>
      </c>
    </row>
    <row r="445" s="23" customFormat="1" customHeight="1" spans="1:3">
      <c r="A445" s="167">
        <v>2060205</v>
      </c>
      <c r="B445" s="167" t="s">
        <v>981</v>
      </c>
      <c r="C445" s="29">
        <v>0</v>
      </c>
    </row>
    <row r="446" s="23" customFormat="1" customHeight="1" spans="1:3">
      <c r="A446" s="167">
        <v>2060206</v>
      </c>
      <c r="B446" s="167" t="s">
        <v>982</v>
      </c>
      <c r="C446" s="29">
        <v>0</v>
      </c>
    </row>
    <row r="447" s="23" customFormat="1" customHeight="1" spans="1:3">
      <c r="A447" s="167">
        <v>2060207</v>
      </c>
      <c r="B447" s="167" t="s">
        <v>983</v>
      </c>
      <c r="C447" s="29">
        <v>0</v>
      </c>
    </row>
    <row r="448" s="23" customFormat="1" customHeight="1" spans="1:3">
      <c r="A448" s="167">
        <v>2060208</v>
      </c>
      <c r="B448" s="167" t="s">
        <v>984</v>
      </c>
      <c r="C448" s="29">
        <v>0</v>
      </c>
    </row>
    <row r="449" s="23" customFormat="1" customHeight="1" spans="1:3">
      <c r="A449" s="167">
        <v>2060299</v>
      </c>
      <c r="B449" s="167" t="s">
        <v>985</v>
      </c>
      <c r="C449" s="29">
        <v>0</v>
      </c>
    </row>
    <row r="450" s="23" customFormat="1" customHeight="1" spans="1:3">
      <c r="A450" s="167">
        <v>20603</v>
      </c>
      <c r="B450" s="173" t="s">
        <v>986</v>
      </c>
      <c r="C450" s="29">
        <f>SUM(C451:C455)</f>
        <v>150</v>
      </c>
    </row>
    <row r="451" s="23" customFormat="1" customHeight="1" spans="1:3">
      <c r="A451" s="167">
        <v>2060301</v>
      </c>
      <c r="B451" s="167" t="s">
        <v>978</v>
      </c>
      <c r="C451" s="29">
        <v>0</v>
      </c>
    </row>
    <row r="452" s="23" customFormat="1" customHeight="1" spans="1:3">
      <c r="A452" s="167">
        <v>2060302</v>
      </c>
      <c r="B452" s="167" t="s">
        <v>987</v>
      </c>
      <c r="C452" s="29">
        <v>0</v>
      </c>
    </row>
    <row r="453" s="23" customFormat="1" customHeight="1" spans="1:3">
      <c r="A453" s="167">
        <v>2060303</v>
      </c>
      <c r="B453" s="167" t="s">
        <v>988</v>
      </c>
      <c r="C453" s="29">
        <v>150</v>
      </c>
    </row>
    <row r="454" s="23" customFormat="1" customHeight="1" spans="1:3">
      <c r="A454" s="167">
        <v>2060304</v>
      </c>
      <c r="B454" s="167" t="s">
        <v>989</v>
      </c>
      <c r="C454" s="29">
        <v>0</v>
      </c>
    </row>
    <row r="455" s="23" customFormat="1" customHeight="1" spans="1:3">
      <c r="A455" s="167">
        <v>2060399</v>
      </c>
      <c r="B455" s="167" t="s">
        <v>990</v>
      </c>
      <c r="C455" s="29">
        <v>0</v>
      </c>
    </row>
    <row r="456" s="23" customFormat="1" customHeight="1" spans="1:3">
      <c r="A456" s="167">
        <v>20604</v>
      </c>
      <c r="B456" s="173" t="s">
        <v>991</v>
      </c>
      <c r="C456" s="29">
        <f>SUM(C457:C460)</f>
        <v>195</v>
      </c>
    </row>
    <row r="457" s="23" customFormat="1" customHeight="1" spans="1:3">
      <c r="A457" s="167">
        <v>2060401</v>
      </c>
      <c r="B457" s="167" t="s">
        <v>978</v>
      </c>
      <c r="C457" s="29">
        <v>16</v>
      </c>
    </row>
    <row r="458" s="23" customFormat="1" customHeight="1" spans="1:3">
      <c r="A458" s="167">
        <v>2060404</v>
      </c>
      <c r="B458" s="167" t="s">
        <v>992</v>
      </c>
      <c r="C458" s="29">
        <v>160</v>
      </c>
    </row>
    <row r="459" s="23" customFormat="1" customHeight="1" spans="1:3">
      <c r="A459" s="167">
        <v>2060405</v>
      </c>
      <c r="B459" s="167" t="s">
        <v>993</v>
      </c>
      <c r="C459" s="29">
        <v>0</v>
      </c>
    </row>
    <row r="460" s="23" customFormat="1" customHeight="1" spans="1:3">
      <c r="A460" s="167">
        <v>2060499</v>
      </c>
      <c r="B460" s="167" t="s">
        <v>994</v>
      </c>
      <c r="C460" s="29">
        <v>19</v>
      </c>
    </row>
    <row r="461" s="23" customFormat="1" customHeight="1" spans="1:3">
      <c r="A461" s="167">
        <v>20605</v>
      </c>
      <c r="B461" s="173" t="s">
        <v>995</v>
      </c>
      <c r="C461" s="29">
        <f>SUM(C462:C465)</f>
        <v>40</v>
      </c>
    </row>
    <row r="462" s="23" customFormat="1" customHeight="1" spans="1:3">
      <c r="A462" s="167">
        <v>2060501</v>
      </c>
      <c r="B462" s="167" t="s">
        <v>978</v>
      </c>
      <c r="C462" s="29">
        <v>0</v>
      </c>
    </row>
    <row r="463" s="23" customFormat="1" customHeight="1" spans="1:3">
      <c r="A463" s="167">
        <v>2060502</v>
      </c>
      <c r="B463" s="167" t="s">
        <v>996</v>
      </c>
      <c r="C463" s="29">
        <v>0</v>
      </c>
    </row>
    <row r="464" s="23" customFormat="1" customHeight="1" spans="1:3">
      <c r="A464" s="167">
        <v>2060503</v>
      </c>
      <c r="B464" s="167" t="s">
        <v>997</v>
      </c>
      <c r="C464" s="29">
        <v>0</v>
      </c>
    </row>
    <row r="465" s="23" customFormat="1" customHeight="1" spans="1:3">
      <c r="A465" s="167">
        <v>2060599</v>
      </c>
      <c r="B465" s="167" t="s">
        <v>998</v>
      </c>
      <c r="C465" s="29">
        <v>40</v>
      </c>
    </row>
    <row r="466" s="23" customFormat="1" customHeight="1" spans="1:3">
      <c r="A466" s="167">
        <v>20606</v>
      </c>
      <c r="B466" s="173" t="s">
        <v>999</v>
      </c>
      <c r="C466" s="29">
        <f>SUM(C467:C470)</f>
        <v>0</v>
      </c>
    </row>
    <row r="467" s="23" customFormat="1" customHeight="1" spans="1:3">
      <c r="A467" s="167">
        <v>2060601</v>
      </c>
      <c r="B467" s="167" t="s">
        <v>1000</v>
      </c>
      <c r="C467" s="29">
        <v>0</v>
      </c>
    </row>
    <row r="468" s="23" customFormat="1" customHeight="1" spans="1:3">
      <c r="A468" s="167">
        <v>2060602</v>
      </c>
      <c r="B468" s="167" t="s">
        <v>1001</v>
      </c>
      <c r="C468" s="29">
        <v>0</v>
      </c>
    </row>
    <row r="469" s="23" customFormat="1" customHeight="1" spans="1:3">
      <c r="A469" s="167">
        <v>2060603</v>
      </c>
      <c r="B469" s="167" t="s">
        <v>1002</v>
      </c>
      <c r="C469" s="29">
        <v>0</v>
      </c>
    </row>
    <row r="470" s="23" customFormat="1" customHeight="1" spans="1:3">
      <c r="A470" s="167">
        <v>2060699</v>
      </c>
      <c r="B470" s="167" t="s">
        <v>1003</v>
      </c>
      <c r="C470" s="29">
        <v>0</v>
      </c>
    </row>
    <row r="471" s="23" customFormat="1" customHeight="1" spans="1:3">
      <c r="A471" s="167">
        <v>20607</v>
      </c>
      <c r="B471" s="173" t="s">
        <v>1004</v>
      </c>
      <c r="C471" s="29">
        <f>SUM(C472:C477)</f>
        <v>46</v>
      </c>
    </row>
    <row r="472" s="23" customFormat="1" customHeight="1" spans="1:3">
      <c r="A472" s="167">
        <v>2060701</v>
      </c>
      <c r="B472" s="167" t="s">
        <v>978</v>
      </c>
      <c r="C472" s="29">
        <v>13</v>
      </c>
    </row>
    <row r="473" s="23" customFormat="1" customHeight="1" spans="1:3">
      <c r="A473" s="167">
        <v>2060702</v>
      </c>
      <c r="B473" s="167" t="s">
        <v>1005</v>
      </c>
      <c r="C473" s="29">
        <v>33</v>
      </c>
    </row>
    <row r="474" s="23" customFormat="1" customHeight="1" spans="1:3">
      <c r="A474" s="167">
        <v>2060703</v>
      </c>
      <c r="B474" s="167" t="s">
        <v>1006</v>
      </c>
      <c r="C474" s="29">
        <v>0</v>
      </c>
    </row>
    <row r="475" s="23" customFormat="1" customHeight="1" spans="1:3">
      <c r="A475" s="167">
        <v>2060704</v>
      </c>
      <c r="B475" s="167" t="s">
        <v>1007</v>
      </c>
      <c r="C475" s="29">
        <v>0</v>
      </c>
    </row>
    <row r="476" s="23" customFormat="1" customHeight="1" spans="1:3">
      <c r="A476" s="167">
        <v>2060705</v>
      </c>
      <c r="B476" s="167" t="s">
        <v>1008</v>
      </c>
      <c r="C476" s="29">
        <v>0</v>
      </c>
    </row>
    <row r="477" s="23" customFormat="1" customHeight="1" spans="1:3">
      <c r="A477" s="167">
        <v>2060799</v>
      </c>
      <c r="B477" s="167" t="s">
        <v>1009</v>
      </c>
      <c r="C477" s="29">
        <v>0</v>
      </c>
    </row>
    <row r="478" s="23" customFormat="1" customHeight="1" spans="1:3">
      <c r="A478" s="167">
        <v>20608</v>
      </c>
      <c r="B478" s="173" t="s">
        <v>1010</v>
      </c>
      <c r="C478" s="29">
        <f>SUM(C479:C481)</f>
        <v>0</v>
      </c>
    </row>
    <row r="479" s="23" customFormat="1" customHeight="1" spans="1:3">
      <c r="A479" s="167">
        <v>2060801</v>
      </c>
      <c r="B479" s="167" t="s">
        <v>1011</v>
      </c>
      <c r="C479" s="29">
        <v>0</v>
      </c>
    </row>
    <row r="480" s="23" customFormat="1" customHeight="1" spans="1:3">
      <c r="A480" s="167">
        <v>2060802</v>
      </c>
      <c r="B480" s="167" t="s">
        <v>1012</v>
      </c>
      <c r="C480" s="29">
        <v>0</v>
      </c>
    </row>
    <row r="481" s="23" customFormat="1" customHeight="1" spans="1:3">
      <c r="A481" s="167">
        <v>2060899</v>
      </c>
      <c r="B481" s="167" t="s">
        <v>1013</v>
      </c>
      <c r="C481" s="29">
        <v>0</v>
      </c>
    </row>
    <row r="482" s="23" customFormat="1" customHeight="1" spans="1:3">
      <c r="A482" s="167">
        <v>20609</v>
      </c>
      <c r="B482" s="173" t="s">
        <v>1014</v>
      </c>
      <c r="C482" s="29">
        <f>SUM(C483:C485)</f>
        <v>0</v>
      </c>
    </row>
    <row r="483" s="23" customFormat="1" customHeight="1" spans="1:3">
      <c r="A483" s="167">
        <v>2060901</v>
      </c>
      <c r="B483" s="167" t="s">
        <v>1015</v>
      </c>
      <c r="C483" s="29">
        <v>0</v>
      </c>
    </row>
    <row r="484" s="23" customFormat="1" customHeight="1" spans="1:3">
      <c r="A484" s="167">
        <v>2060902</v>
      </c>
      <c r="B484" s="167" t="s">
        <v>1016</v>
      </c>
      <c r="C484" s="29">
        <v>0</v>
      </c>
    </row>
    <row r="485" s="23" customFormat="1" customHeight="1" spans="1:3">
      <c r="A485" s="167">
        <v>2060999</v>
      </c>
      <c r="B485" s="167" t="s">
        <v>1017</v>
      </c>
      <c r="C485" s="29">
        <v>0</v>
      </c>
    </row>
    <row r="486" s="23" customFormat="1" customHeight="1" spans="1:3">
      <c r="A486" s="167">
        <v>20699</v>
      </c>
      <c r="B486" s="173" t="s">
        <v>1018</v>
      </c>
      <c r="C486" s="29">
        <f>SUM(C487:C490)</f>
        <v>4196</v>
      </c>
    </row>
    <row r="487" s="23" customFormat="1" customHeight="1" spans="1:3">
      <c r="A487" s="167">
        <v>2069901</v>
      </c>
      <c r="B487" s="167" t="s">
        <v>1019</v>
      </c>
      <c r="C487" s="29">
        <v>0</v>
      </c>
    </row>
    <row r="488" s="23" customFormat="1" customHeight="1" spans="1:3">
      <c r="A488" s="167">
        <v>2069902</v>
      </c>
      <c r="B488" s="167" t="s">
        <v>1020</v>
      </c>
      <c r="C488" s="29">
        <v>0</v>
      </c>
    </row>
    <row r="489" s="23" customFormat="1" customHeight="1" spans="1:3">
      <c r="A489" s="167">
        <v>2069903</v>
      </c>
      <c r="B489" s="167" t="s">
        <v>1021</v>
      </c>
      <c r="C489" s="29">
        <v>0</v>
      </c>
    </row>
    <row r="490" s="23" customFormat="1" customHeight="1" spans="1:3">
      <c r="A490" s="167">
        <v>2069999</v>
      </c>
      <c r="B490" s="167" t="s">
        <v>1022</v>
      </c>
      <c r="C490" s="29">
        <v>4196</v>
      </c>
    </row>
    <row r="491" s="23" customFormat="1" customHeight="1" spans="1:3">
      <c r="A491" s="167">
        <v>207</v>
      </c>
      <c r="B491" s="173" t="s">
        <v>1023</v>
      </c>
      <c r="C491" s="29">
        <f>SUM(C492,C508,C516,C527,C536,C544)</f>
        <v>5250</v>
      </c>
    </row>
    <row r="492" s="23" customFormat="1" customHeight="1" spans="1:3">
      <c r="A492" s="167">
        <v>20701</v>
      </c>
      <c r="B492" s="173" t="s">
        <v>1024</v>
      </c>
      <c r="C492" s="29">
        <f>SUM(C493:C507)</f>
        <v>2402</v>
      </c>
    </row>
    <row r="493" s="23" customFormat="1" customHeight="1" spans="1:3">
      <c r="A493" s="167">
        <v>2070101</v>
      </c>
      <c r="B493" s="167" t="s">
        <v>697</v>
      </c>
      <c r="C493" s="29">
        <v>523</v>
      </c>
    </row>
    <row r="494" s="23" customFormat="1" customHeight="1" spans="1:3">
      <c r="A494" s="167">
        <v>2070102</v>
      </c>
      <c r="B494" s="167" t="s">
        <v>698</v>
      </c>
      <c r="C494" s="29">
        <v>71</v>
      </c>
    </row>
    <row r="495" s="23" customFormat="1" customHeight="1" spans="1:3">
      <c r="A495" s="167">
        <v>2070103</v>
      </c>
      <c r="B495" s="167" t="s">
        <v>699</v>
      </c>
      <c r="C495" s="29">
        <v>0</v>
      </c>
    </row>
    <row r="496" s="23" customFormat="1" customHeight="1" spans="1:3">
      <c r="A496" s="167">
        <v>2070104</v>
      </c>
      <c r="B496" s="167" t="s">
        <v>1025</v>
      </c>
      <c r="C496" s="29">
        <v>59</v>
      </c>
    </row>
    <row r="497" s="23" customFormat="1" customHeight="1" spans="1:3">
      <c r="A497" s="167">
        <v>2070105</v>
      </c>
      <c r="B497" s="167" t="s">
        <v>1026</v>
      </c>
      <c r="C497" s="29">
        <v>28</v>
      </c>
    </row>
    <row r="498" s="23" customFormat="1" customHeight="1" spans="1:3">
      <c r="A498" s="167">
        <v>2070106</v>
      </c>
      <c r="B498" s="167" t="s">
        <v>1027</v>
      </c>
      <c r="C498" s="29">
        <v>0</v>
      </c>
    </row>
    <row r="499" s="23" customFormat="1" customHeight="1" spans="1:3">
      <c r="A499" s="167">
        <v>2070107</v>
      </c>
      <c r="B499" s="167" t="s">
        <v>1028</v>
      </c>
      <c r="C499" s="29">
        <v>1</v>
      </c>
    </row>
    <row r="500" s="23" customFormat="1" customHeight="1" spans="1:3">
      <c r="A500" s="167">
        <v>2070108</v>
      </c>
      <c r="B500" s="167" t="s">
        <v>1029</v>
      </c>
      <c r="C500" s="29">
        <v>82</v>
      </c>
    </row>
    <row r="501" s="23" customFormat="1" customHeight="1" spans="1:3">
      <c r="A501" s="167">
        <v>2070109</v>
      </c>
      <c r="B501" s="167" t="s">
        <v>1030</v>
      </c>
      <c r="C501" s="29">
        <v>216</v>
      </c>
    </row>
    <row r="502" s="23" customFormat="1" customHeight="1" spans="1:3">
      <c r="A502" s="167">
        <v>2070110</v>
      </c>
      <c r="B502" s="167" t="s">
        <v>1031</v>
      </c>
      <c r="C502" s="29">
        <v>0</v>
      </c>
    </row>
    <row r="503" s="23" customFormat="1" customHeight="1" spans="1:3">
      <c r="A503" s="167">
        <v>2070111</v>
      </c>
      <c r="B503" s="167" t="s">
        <v>1032</v>
      </c>
      <c r="C503" s="29">
        <v>17</v>
      </c>
    </row>
    <row r="504" s="23" customFormat="1" customHeight="1" spans="1:3">
      <c r="A504" s="167">
        <v>2070112</v>
      </c>
      <c r="B504" s="167" t="s">
        <v>1033</v>
      </c>
      <c r="C504" s="29">
        <v>28</v>
      </c>
    </row>
    <row r="505" s="23" customFormat="1" customHeight="1" spans="1:3">
      <c r="A505" s="167">
        <v>2070113</v>
      </c>
      <c r="B505" s="167" t="s">
        <v>1034</v>
      </c>
      <c r="C505" s="29">
        <v>10</v>
      </c>
    </row>
    <row r="506" s="23" customFormat="1" customHeight="1" spans="1:3">
      <c r="A506" s="167">
        <v>2070114</v>
      </c>
      <c r="B506" s="167" t="s">
        <v>1035</v>
      </c>
      <c r="C506" s="29">
        <v>0</v>
      </c>
    </row>
    <row r="507" s="23" customFormat="1" customHeight="1" spans="1:3">
      <c r="A507" s="167">
        <v>2070199</v>
      </c>
      <c r="B507" s="167" t="s">
        <v>1036</v>
      </c>
      <c r="C507" s="29">
        <v>1367</v>
      </c>
    </row>
    <row r="508" s="23" customFormat="1" customHeight="1" spans="1:3">
      <c r="A508" s="167">
        <v>20702</v>
      </c>
      <c r="B508" s="173" t="s">
        <v>1037</v>
      </c>
      <c r="C508" s="29">
        <f>SUM(C509:C515)</f>
        <v>71</v>
      </c>
    </row>
    <row r="509" s="23" customFormat="1" customHeight="1" spans="1:3">
      <c r="A509" s="167">
        <v>2070201</v>
      </c>
      <c r="B509" s="167" t="s">
        <v>697</v>
      </c>
      <c r="C509" s="29">
        <v>0</v>
      </c>
    </row>
    <row r="510" s="23" customFormat="1" customHeight="1" spans="1:3">
      <c r="A510" s="167">
        <v>2070202</v>
      </c>
      <c r="B510" s="167" t="s">
        <v>698</v>
      </c>
      <c r="C510" s="29">
        <v>0</v>
      </c>
    </row>
    <row r="511" s="23" customFormat="1" customHeight="1" spans="1:3">
      <c r="A511" s="167">
        <v>2070203</v>
      </c>
      <c r="B511" s="167" t="s">
        <v>699</v>
      </c>
      <c r="C511" s="29">
        <v>0</v>
      </c>
    </row>
    <row r="512" s="23" customFormat="1" customHeight="1" spans="1:3">
      <c r="A512" s="167">
        <v>2070204</v>
      </c>
      <c r="B512" s="167" t="s">
        <v>1038</v>
      </c>
      <c r="C512" s="29">
        <v>63</v>
      </c>
    </row>
    <row r="513" s="23" customFormat="1" customHeight="1" spans="1:3">
      <c r="A513" s="167">
        <v>2070205</v>
      </c>
      <c r="B513" s="167" t="s">
        <v>1039</v>
      </c>
      <c r="C513" s="29">
        <v>8</v>
      </c>
    </row>
    <row r="514" s="23" customFormat="1" customHeight="1" spans="1:3">
      <c r="A514" s="167">
        <v>2070206</v>
      </c>
      <c r="B514" s="167" t="s">
        <v>1040</v>
      </c>
      <c r="C514" s="29">
        <v>0</v>
      </c>
    </row>
    <row r="515" s="23" customFormat="1" customHeight="1" spans="1:3">
      <c r="A515" s="167">
        <v>2070299</v>
      </c>
      <c r="B515" s="167" t="s">
        <v>1041</v>
      </c>
      <c r="C515" s="29">
        <v>0</v>
      </c>
    </row>
    <row r="516" s="23" customFormat="1" customHeight="1" spans="1:3">
      <c r="A516" s="167">
        <v>20703</v>
      </c>
      <c r="B516" s="173" t="s">
        <v>1042</v>
      </c>
      <c r="C516" s="29">
        <f>SUM(C517:C526)</f>
        <v>426</v>
      </c>
    </row>
    <row r="517" s="23" customFormat="1" customHeight="1" spans="1:3">
      <c r="A517" s="167">
        <v>2070301</v>
      </c>
      <c r="B517" s="167" t="s">
        <v>697</v>
      </c>
      <c r="C517" s="29">
        <v>65</v>
      </c>
    </row>
    <row r="518" s="23" customFormat="1" customHeight="1" spans="1:3">
      <c r="A518" s="167">
        <v>2070302</v>
      </c>
      <c r="B518" s="167" t="s">
        <v>698</v>
      </c>
      <c r="C518" s="29">
        <v>182</v>
      </c>
    </row>
    <row r="519" s="23" customFormat="1" customHeight="1" spans="1:3">
      <c r="A519" s="167">
        <v>2070303</v>
      </c>
      <c r="B519" s="167" t="s">
        <v>699</v>
      </c>
      <c r="C519" s="29">
        <v>0</v>
      </c>
    </row>
    <row r="520" s="23" customFormat="1" customHeight="1" spans="1:3">
      <c r="A520" s="167">
        <v>2070304</v>
      </c>
      <c r="B520" s="167" t="s">
        <v>1043</v>
      </c>
      <c r="C520" s="29">
        <v>0</v>
      </c>
    </row>
    <row r="521" s="23" customFormat="1" customHeight="1" spans="1:3">
      <c r="A521" s="167">
        <v>2070305</v>
      </c>
      <c r="B521" s="167" t="s">
        <v>1044</v>
      </c>
      <c r="C521" s="29">
        <v>0</v>
      </c>
    </row>
    <row r="522" s="23" customFormat="1" customHeight="1" spans="1:3">
      <c r="A522" s="167">
        <v>2070306</v>
      </c>
      <c r="B522" s="167" t="s">
        <v>1045</v>
      </c>
      <c r="C522" s="29">
        <v>0</v>
      </c>
    </row>
    <row r="523" s="23" customFormat="1" customHeight="1" spans="1:3">
      <c r="A523" s="167">
        <v>2070307</v>
      </c>
      <c r="B523" s="167" t="s">
        <v>1046</v>
      </c>
      <c r="C523" s="29">
        <v>70</v>
      </c>
    </row>
    <row r="524" s="23" customFormat="1" customHeight="1" spans="1:3">
      <c r="A524" s="167">
        <v>2070308</v>
      </c>
      <c r="B524" s="167" t="s">
        <v>1047</v>
      </c>
      <c r="C524" s="29">
        <v>11</v>
      </c>
    </row>
    <row r="525" s="23" customFormat="1" customHeight="1" spans="1:3">
      <c r="A525" s="167">
        <v>2070309</v>
      </c>
      <c r="B525" s="167" t="s">
        <v>1048</v>
      </c>
      <c r="C525" s="29">
        <v>0</v>
      </c>
    </row>
    <row r="526" s="23" customFormat="1" customHeight="1" spans="1:3">
      <c r="A526" s="167">
        <v>2070399</v>
      </c>
      <c r="B526" s="167" t="s">
        <v>1049</v>
      </c>
      <c r="C526" s="29">
        <v>98</v>
      </c>
    </row>
    <row r="527" s="23" customFormat="1" customHeight="1" spans="1:3">
      <c r="A527" s="167">
        <v>20706</v>
      </c>
      <c r="B527" s="28" t="s">
        <v>1050</v>
      </c>
      <c r="C527" s="29">
        <f>SUM(C528:C535)</f>
        <v>28</v>
      </c>
    </row>
    <row r="528" s="23" customFormat="1" customHeight="1" spans="1:3">
      <c r="A528" s="167">
        <v>2070601</v>
      </c>
      <c r="B528" s="30" t="s">
        <v>697</v>
      </c>
      <c r="C528" s="29">
        <v>0</v>
      </c>
    </row>
    <row r="529" s="23" customFormat="1" customHeight="1" spans="1:3">
      <c r="A529" s="167">
        <v>2070602</v>
      </c>
      <c r="B529" s="30" t="s">
        <v>698</v>
      </c>
      <c r="C529" s="29">
        <v>0</v>
      </c>
    </row>
    <row r="530" s="23" customFormat="1" customHeight="1" spans="1:3">
      <c r="A530" s="167">
        <v>2070603</v>
      </c>
      <c r="B530" s="30" t="s">
        <v>699</v>
      </c>
      <c r="C530" s="29">
        <v>0</v>
      </c>
    </row>
    <row r="531" s="23" customFormat="1" customHeight="1" spans="1:3">
      <c r="A531" s="167">
        <v>2070604</v>
      </c>
      <c r="B531" s="30" t="s">
        <v>1051</v>
      </c>
      <c r="C531" s="29">
        <v>0</v>
      </c>
    </row>
    <row r="532" s="23" customFormat="1" customHeight="1" spans="1:3">
      <c r="A532" s="167">
        <v>2070605</v>
      </c>
      <c r="B532" s="30" t="s">
        <v>1052</v>
      </c>
      <c r="C532" s="29">
        <v>0</v>
      </c>
    </row>
    <row r="533" s="23" customFormat="1" customHeight="1" spans="1:3">
      <c r="A533" s="167">
        <v>2070606</v>
      </c>
      <c r="B533" s="30" t="s">
        <v>1053</v>
      </c>
      <c r="C533" s="29">
        <v>0</v>
      </c>
    </row>
    <row r="534" s="23" customFormat="1" customHeight="1" spans="1:3">
      <c r="A534" s="167">
        <v>2070607</v>
      </c>
      <c r="B534" s="30" t="s">
        <v>1054</v>
      </c>
      <c r="C534" s="29">
        <v>27</v>
      </c>
    </row>
    <row r="535" s="23" customFormat="1" customHeight="1" spans="1:3">
      <c r="A535" s="167">
        <v>2070699</v>
      </c>
      <c r="B535" s="30" t="s">
        <v>1055</v>
      </c>
      <c r="C535" s="29">
        <v>1</v>
      </c>
    </row>
    <row r="536" s="23" customFormat="1" customHeight="1" spans="1:3">
      <c r="A536" s="167">
        <v>20708</v>
      </c>
      <c r="B536" s="28" t="s">
        <v>1056</v>
      </c>
      <c r="C536" s="29">
        <f>SUM(C537:C543)</f>
        <v>960</v>
      </c>
    </row>
    <row r="537" s="23" customFormat="1" customHeight="1" spans="1:3">
      <c r="A537" s="167">
        <v>2070801</v>
      </c>
      <c r="B537" s="30" t="s">
        <v>697</v>
      </c>
      <c r="C537" s="29">
        <v>412</v>
      </c>
    </row>
    <row r="538" s="23" customFormat="1" customHeight="1" spans="1:3">
      <c r="A538" s="167">
        <v>2070802</v>
      </c>
      <c r="B538" s="30" t="s">
        <v>698</v>
      </c>
      <c r="C538" s="29">
        <v>459</v>
      </c>
    </row>
    <row r="539" s="23" customFormat="1" customHeight="1" spans="1:3">
      <c r="A539" s="167">
        <v>2070803</v>
      </c>
      <c r="B539" s="30" t="s">
        <v>699</v>
      </c>
      <c r="C539" s="29">
        <v>0</v>
      </c>
    </row>
    <row r="540" s="23" customFormat="1" customHeight="1" spans="1:3">
      <c r="A540" s="167">
        <v>2070806</v>
      </c>
      <c r="B540" s="30" t="s">
        <v>1057</v>
      </c>
      <c r="C540" s="29">
        <v>0</v>
      </c>
    </row>
    <row r="541" s="23" customFormat="1" customHeight="1" spans="1:3">
      <c r="A541" s="167">
        <v>2070807</v>
      </c>
      <c r="B541" s="30" t="s">
        <v>1058</v>
      </c>
      <c r="C541" s="29">
        <v>0</v>
      </c>
    </row>
    <row r="542" s="23" customFormat="1" customHeight="1" spans="1:3">
      <c r="A542" s="167">
        <v>2070808</v>
      </c>
      <c r="B542" s="30" t="s">
        <v>1059</v>
      </c>
      <c r="C542" s="29">
        <v>33</v>
      </c>
    </row>
    <row r="543" s="23" customFormat="1" customHeight="1" spans="1:3">
      <c r="A543" s="167">
        <v>2070899</v>
      </c>
      <c r="B543" s="30" t="s">
        <v>1060</v>
      </c>
      <c r="C543" s="29">
        <v>56</v>
      </c>
    </row>
    <row r="544" s="23" customFormat="1" customHeight="1" spans="1:3">
      <c r="A544" s="167">
        <v>20799</v>
      </c>
      <c r="B544" s="173" t="s">
        <v>1061</v>
      </c>
      <c r="C544" s="29">
        <f>SUM(C545:C547)</f>
        <v>1363</v>
      </c>
    </row>
    <row r="545" s="23" customFormat="1" customHeight="1" spans="1:3">
      <c r="A545" s="167">
        <v>2079902</v>
      </c>
      <c r="B545" s="167" t="s">
        <v>1062</v>
      </c>
      <c r="C545" s="29">
        <v>18</v>
      </c>
    </row>
    <row r="546" s="23" customFormat="1" customHeight="1" spans="1:3">
      <c r="A546" s="167">
        <v>2079903</v>
      </c>
      <c r="B546" s="167" t="s">
        <v>1063</v>
      </c>
      <c r="C546" s="29">
        <v>0</v>
      </c>
    </row>
    <row r="547" s="23" customFormat="1" customHeight="1" spans="1:3">
      <c r="A547" s="167">
        <v>2079999</v>
      </c>
      <c r="B547" s="167" t="s">
        <v>1064</v>
      </c>
      <c r="C547" s="29">
        <v>1345</v>
      </c>
    </row>
    <row r="548" s="23" customFormat="1" customHeight="1" spans="1:3">
      <c r="A548" s="167">
        <v>208</v>
      </c>
      <c r="B548" s="173" t="s">
        <v>1065</v>
      </c>
      <c r="C548" s="29">
        <f>SUM(C549,C568,C576,C578,C587,C591,C601,C609,C616,C624,C633,C638,C641,C644,C647,C650,C653,C657,C661,C669,C672)</f>
        <v>38691</v>
      </c>
    </row>
    <row r="549" s="23" customFormat="1" customHeight="1" spans="1:3">
      <c r="A549" s="167">
        <v>20801</v>
      </c>
      <c r="B549" s="173" t="s">
        <v>1066</v>
      </c>
      <c r="C549" s="29">
        <f>SUM(C550:C567)</f>
        <v>1240</v>
      </c>
    </row>
    <row r="550" s="23" customFormat="1" customHeight="1" spans="1:3">
      <c r="A550" s="167">
        <v>2080101</v>
      </c>
      <c r="B550" s="167" t="s">
        <v>697</v>
      </c>
      <c r="C550" s="29">
        <v>350</v>
      </c>
    </row>
    <row r="551" s="23" customFormat="1" customHeight="1" spans="1:3">
      <c r="A551" s="167">
        <v>2080102</v>
      </c>
      <c r="B551" s="167" t="s">
        <v>698</v>
      </c>
      <c r="C551" s="29">
        <v>120</v>
      </c>
    </row>
    <row r="552" s="23" customFormat="1" customHeight="1" spans="1:3">
      <c r="A552" s="167">
        <v>2080103</v>
      </c>
      <c r="B552" s="167" t="s">
        <v>699</v>
      </c>
      <c r="C552" s="29">
        <v>0</v>
      </c>
    </row>
    <row r="553" s="23" customFormat="1" customHeight="1" spans="1:3">
      <c r="A553" s="167">
        <v>2080104</v>
      </c>
      <c r="B553" s="167" t="s">
        <v>1067</v>
      </c>
      <c r="C553" s="29">
        <v>0</v>
      </c>
    </row>
    <row r="554" s="23" customFormat="1" customHeight="1" spans="1:3">
      <c r="A554" s="167">
        <v>2080105</v>
      </c>
      <c r="B554" s="167" t="s">
        <v>1068</v>
      </c>
      <c r="C554" s="29">
        <v>14</v>
      </c>
    </row>
    <row r="555" s="23" customFormat="1" customHeight="1" spans="1:3">
      <c r="A555" s="167">
        <v>2080106</v>
      </c>
      <c r="B555" s="167" t="s">
        <v>1069</v>
      </c>
      <c r="C555" s="29">
        <v>167</v>
      </c>
    </row>
    <row r="556" s="23" customFormat="1" customHeight="1" spans="1:3">
      <c r="A556" s="167">
        <v>2080107</v>
      </c>
      <c r="B556" s="167" t="s">
        <v>1070</v>
      </c>
      <c r="C556" s="29">
        <v>39</v>
      </c>
    </row>
    <row r="557" s="23" customFormat="1" customHeight="1" spans="1:3">
      <c r="A557" s="167">
        <v>2080108</v>
      </c>
      <c r="B557" s="167" t="s">
        <v>738</v>
      </c>
      <c r="C557" s="29">
        <v>0</v>
      </c>
    </row>
    <row r="558" s="23" customFormat="1" customHeight="1" spans="1:3">
      <c r="A558" s="167">
        <v>2080109</v>
      </c>
      <c r="B558" s="167" t="s">
        <v>1071</v>
      </c>
      <c r="C558" s="29">
        <v>307</v>
      </c>
    </row>
    <row r="559" s="23" customFormat="1" customHeight="1" spans="1:3">
      <c r="A559" s="167">
        <v>2080110</v>
      </c>
      <c r="B559" s="167" t="s">
        <v>1072</v>
      </c>
      <c r="C559" s="29">
        <v>6</v>
      </c>
    </row>
    <row r="560" s="23" customFormat="1" customHeight="1" spans="1:3">
      <c r="A560" s="167">
        <v>2080111</v>
      </c>
      <c r="B560" s="167" t="s">
        <v>1073</v>
      </c>
      <c r="C560" s="29">
        <v>0</v>
      </c>
    </row>
    <row r="561" s="23" customFormat="1" customHeight="1" spans="1:3">
      <c r="A561" s="167">
        <v>2080112</v>
      </c>
      <c r="B561" s="167" t="s">
        <v>1074</v>
      </c>
      <c r="C561" s="29">
        <v>8</v>
      </c>
    </row>
    <row r="562" s="23" customFormat="1" customHeight="1" spans="1:3">
      <c r="A562" s="167">
        <v>2080113</v>
      </c>
      <c r="B562" s="167" t="s">
        <v>1075</v>
      </c>
      <c r="C562" s="29">
        <v>0</v>
      </c>
    </row>
    <row r="563" s="23" customFormat="1" customHeight="1" spans="1:3">
      <c r="A563" s="167">
        <v>2080114</v>
      </c>
      <c r="B563" s="167" t="s">
        <v>1076</v>
      </c>
      <c r="C563" s="29">
        <v>0</v>
      </c>
    </row>
    <row r="564" s="23" customFormat="1" customHeight="1" spans="1:3">
      <c r="A564" s="167">
        <v>2080115</v>
      </c>
      <c r="B564" s="167" t="s">
        <v>1077</v>
      </c>
      <c r="C564" s="29">
        <v>0</v>
      </c>
    </row>
    <row r="565" s="23" customFormat="1" customHeight="1" spans="1:3">
      <c r="A565" s="167">
        <v>2080116</v>
      </c>
      <c r="B565" s="167" t="s">
        <v>1078</v>
      </c>
      <c r="C565" s="29">
        <v>146</v>
      </c>
    </row>
    <row r="566" s="23" customFormat="1" customHeight="1" spans="1:3">
      <c r="A566" s="167">
        <v>2080150</v>
      </c>
      <c r="B566" s="167" t="s">
        <v>706</v>
      </c>
      <c r="C566" s="29">
        <v>0</v>
      </c>
    </row>
    <row r="567" s="23" customFormat="1" customHeight="1" spans="1:3">
      <c r="A567" s="167">
        <v>2080199</v>
      </c>
      <c r="B567" s="167" t="s">
        <v>1079</v>
      </c>
      <c r="C567" s="29">
        <v>83</v>
      </c>
    </row>
    <row r="568" s="23" customFormat="1" customHeight="1" spans="1:3">
      <c r="A568" s="167">
        <v>20802</v>
      </c>
      <c r="B568" s="173" t="s">
        <v>1080</v>
      </c>
      <c r="C568" s="29">
        <f>SUM(C569:C575)</f>
        <v>494</v>
      </c>
    </row>
    <row r="569" s="23" customFormat="1" customHeight="1" spans="1:3">
      <c r="A569" s="167">
        <v>2080201</v>
      </c>
      <c r="B569" s="167" t="s">
        <v>697</v>
      </c>
      <c r="C569" s="29">
        <v>230</v>
      </c>
    </row>
    <row r="570" s="23" customFormat="1" customHeight="1" spans="1:3">
      <c r="A570" s="167">
        <v>2080202</v>
      </c>
      <c r="B570" s="167" t="s">
        <v>698</v>
      </c>
      <c r="C570" s="29">
        <v>71</v>
      </c>
    </row>
    <row r="571" s="23" customFormat="1" customHeight="1" spans="1:3">
      <c r="A571" s="167">
        <v>2080203</v>
      </c>
      <c r="B571" s="167" t="s">
        <v>699</v>
      </c>
      <c r="C571" s="29">
        <v>0</v>
      </c>
    </row>
    <row r="572" s="23" customFormat="1" customHeight="1" spans="1:3">
      <c r="A572" s="167">
        <v>2080206</v>
      </c>
      <c r="B572" s="167" t="s">
        <v>1081</v>
      </c>
      <c r="C572" s="29">
        <v>0</v>
      </c>
    </row>
    <row r="573" s="23" customFormat="1" customHeight="1" spans="1:3">
      <c r="A573" s="167">
        <v>2080207</v>
      </c>
      <c r="B573" s="167" t="s">
        <v>1082</v>
      </c>
      <c r="C573" s="29">
        <v>0</v>
      </c>
    </row>
    <row r="574" s="23" customFormat="1" customHeight="1" spans="1:3">
      <c r="A574" s="167">
        <v>2080208</v>
      </c>
      <c r="B574" s="167" t="s">
        <v>1083</v>
      </c>
      <c r="C574" s="29">
        <v>193</v>
      </c>
    </row>
    <row r="575" s="23" customFormat="1" customHeight="1" spans="1:3">
      <c r="A575" s="167">
        <v>2080299</v>
      </c>
      <c r="B575" s="167" t="s">
        <v>1084</v>
      </c>
      <c r="C575" s="29">
        <v>0</v>
      </c>
    </row>
    <row r="576" s="23" customFormat="1" customHeight="1" spans="1:3">
      <c r="A576" s="167">
        <v>20804</v>
      </c>
      <c r="B576" s="173" t="s">
        <v>1085</v>
      </c>
      <c r="C576" s="29">
        <f>C577</f>
        <v>0</v>
      </c>
    </row>
    <row r="577" s="23" customFormat="1" customHeight="1" spans="1:3">
      <c r="A577" s="167">
        <v>2080402</v>
      </c>
      <c r="B577" s="167" t="s">
        <v>1086</v>
      </c>
      <c r="C577" s="29">
        <v>0</v>
      </c>
    </row>
    <row r="578" s="23" customFormat="1" customHeight="1" spans="1:3">
      <c r="A578" s="167">
        <v>20805</v>
      </c>
      <c r="B578" s="173" t="s">
        <v>1087</v>
      </c>
      <c r="C578" s="29">
        <f>SUM(C579:C586)</f>
        <v>18034</v>
      </c>
    </row>
    <row r="579" s="23" customFormat="1" customHeight="1" spans="1:3">
      <c r="A579" s="167">
        <v>2080501</v>
      </c>
      <c r="B579" s="167" t="s">
        <v>1088</v>
      </c>
      <c r="C579" s="29">
        <v>0</v>
      </c>
    </row>
    <row r="580" s="23" customFormat="1" customHeight="1" spans="1:3">
      <c r="A580" s="167">
        <v>2080502</v>
      </c>
      <c r="B580" s="167" t="s">
        <v>1089</v>
      </c>
      <c r="C580" s="29">
        <v>0</v>
      </c>
    </row>
    <row r="581" s="23" customFormat="1" customHeight="1" spans="1:3">
      <c r="A581" s="167">
        <v>2080503</v>
      </c>
      <c r="B581" s="167" t="s">
        <v>1090</v>
      </c>
      <c r="C581" s="29">
        <v>0</v>
      </c>
    </row>
    <row r="582" s="23" customFormat="1" customHeight="1" spans="1:3">
      <c r="A582" s="167">
        <v>2080505</v>
      </c>
      <c r="B582" s="167" t="s">
        <v>1091</v>
      </c>
      <c r="C582" s="29">
        <v>5699</v>
      </c>
    </row>
    <row r="583" s="23" customFormat="1" customHeight="1" spans="1:3">
      <c r="A583" s="167">
        <v>2080506</v>
      </c>
      <c r="B583" s="167" t="s">
        <v>1092</v>
      </c>
      <c r="C583" s="29">
        <v>748</v>
      </c>
    </row>
    <row r="584" s="23" customFormat="1" customHeight="1" spans="1:3">
      <c r="A584" s="167">
        <v>2080507</v>
      </c>
      <c r="B584" s="167" t="s">
        <v>1093</v>
      </c>
      <c r="C584" s="29">
        <v>7737</v>
      </c>
    </row>
    <row r="585" s="23" customFormat="1" customHeight="1" spans="1:3">
      <c r="A585" s="167">
        <v>2080508</v>
      </c>
      <c r="B585" s="167" t="s">
        <v>1094</v>
      </c>
      <c r="C585" s="29">
        <v>0</v>
      </c>
    </row>
    <row r="586" s="23" customFormat="1" customHeight="1" spans="1:3">
      <c r="A586" s="167">
        <v>2080599</v>
      </c>
      <c r="B586" s="167" t="s">
        <v>1095</v>
      </c>
      <c r="C586" s="29">
        <v>3850</v>
      </c>
    </row>
    <row r="587" s="23" customFormat="1" customHeight="1" spans="1:3">
      <c r="A587" s="167">
        <v>20806</v>
      </c>
      <c r="B587" s="173" t="s">
        <v>1096</v>
      </c>
      <c r="C587" s="29">
        <f>SUM(C588:C590)</f>
        <v>3</v>
      </c>
    </row>
    <row r="588" s="23" customFormat="1" customHeight="1" spans="1:3">
      <c r="A588" s="167">
        <v>2080601</v>
      </c>
      <c r="B588" s="167" t="s">
        <v>1097</v>
      </c>
      <c r="C588" s="29">
        <v>0</v>
      </c>
    </row>
    <row r="589" s="23" customFormat="1" customHeight="1" spans="1:3">
      <c r="A589" s="167">
        <v>2080602</v>
      </c>
      <c r="B589" s="167" t="s">
        <v>1098</v>
      </c>
      <c r="C589" s="29">
        <v>0</v>
      </c>
    </row>
    <row r="590" s="23" customFormat="1" customHeight="1" spans="1:3">
      <c r="A590" s="167">
        <v>2080699</v>
      </c>
      <c r="B590" s="167" t="s">
        <v>1099</v>
      </c>
      <c r="C590" s="29">
        <v>3</v>
      </c>
    </row>
    <row r="591" s="23" customFormat="1" customHeight="1" spans="1:3">
      <c r="A591" s="167">
        <v>20807</v>
      </c>
      <c r="B591" s="173" t="s">
        <v>1100</v>
      </c>
      <c r="C591" s="29">
        <f>SUM(C592:C600)</f>
        <v>2588</v>
      </c>
    </row>
    <row r="592" s="23" customFormat="1" customHeight="1" spans="1:3">
      <c r="A592" s="167">
        <v>2080701</v>
      </c>
      <c r="B592" s="167" t="s">
        <v>1101</v>
      </c>
      <c r="C592" s="29">
        <v>0</v>
      </c>
    </row>
    <row r="593" s="23" customFormat="1" customHeight="1" spans="1:3">
      <c r="A593" s="167">
        <v>2080702</v>
      </c>
      <c r="B593" s="167" t="s">
        <v>1102</v>
      </c>
      <c r="C593" s="29">
        <v>0</v>
      </c>
    </row>
    <row r="594" s="23" customFormat="1" customHeight="1" spans="1:3">
      <c r="A594" s="167">
        <v>2080704</v>
      </c>
      <c r="B594" s="167" t="s">
        <v>1103</v>
      </c>
      <c r="C594" s="29">
        <v>0</v>
      </c>
    </row>
    <row r="595" s="23" customFormat="1" customHeight="1" spans="1:3">
      <c r="A595" s="167">
        <v>2080705</v>
      </c>
      <c r="B595" s="167" t="s">
        <v>1104</v>
      </c>
      <c r="C595" s="29">
        <v>0</v>
      </c>
    </row>
    <row r="596" s="23" customFormat="1" customHeight="1" spans="1:3">
      <c r="A596" s="167">
        <v>2080709</v>
      </c>
      <c r="B596" s="167" t="s">
        <v>1105</v>
      </c>
      <c r="C596" s="29">
        <v>0</v>
      </c>
    </row>
    <row r="597" s="23" customFormat="1" customHeight="1" spans="1:3">
      <c r="A597" s="167">
        <v>2080711</v>
      </c>
      <c r="B597" s="167" t="s">
        <v>1106</v>
      </c>
      <c r="C597" s="29">
        <v>0</v>
      </c>
    </row>
    <row r="598" s="23" customFormat="1" customHeight="1" spans="1:3">
      <c r="A598" s="167">
        <v>2080712</v>
      </c>
      <c r="B598" s="167" t="s">
        <v>1107</v>
      </c>
      <c r="C598" s="29">
        <v>0</v>
      </c>
    </row>
    <row r="599" s="23" customFormat="1" customHeight="1" spans="1:3">
      <c r="A599" s="167">
        <v>2080713</v>
      </c>
      <c r="B599" s="167" t="s">
        <v>1108</v>
      </c>
      <c r="C599" s="29">
        <v>0</v>
      </c>
    </row>
    <row r="600" s="23" customFormat="1" customHeight="1" spans="1:3">
      <c r="A600" s="167">
        <v>2080799</v>
      </c>
      <c r="B600" s="167" t="s">
        <v>1109</v>
      </c>
      <c r="C600" s="29">
        <v>2588</v>
      </c>
    </row>
    <row r="601" s="23" customFormat="1" customHeight="1" spans="1:3">
      <c r="A601" s="167">
        <v>20808</v>
      </c>
      <c r="B601" s="173" t="s">
        <v>1110</v>
      </c>
      <c r="C601" s="29">
        <f>SUM(C602:C608)</f>
        <v>2750</v>
      </c>
    </row>
    <row r="602" s="23" customFormat="1" customHeight="1" spans="1:3">
      <c r="A602" s="167">
        <v>2080801</v>
      </c>
      <c r="B602" s="167" t="s">
        <v>1111</v>
      </c>
      <c r="C602" s="29">
        <v>1743</v>
      </c>
    </row>
    <row r="603" s="23" customFormat="1" customHeight="1" spans="1:3">
      <c r="A603" s="167">
        <v>2080802</v>
      </c>
      <c r="B603" s="167" t="s">
        <v>1112</v>
      </c>
      <c r="C603" s="29">
        <v>0</v>
      </c>
    </row>
    <row r="604" s="23" customFormat="1" customHeight="1" spans="1:3">
      <c r="A604" s="167">
        <v>2080803</v>
      </c>
      <c r="B604" s="167" t="s">
        <v>1113</v>
      </c>
      <c r="C604" s="29">
        <v>0</v>
      </c>
    </row>
    <row r="605" s="23" customFormat="1" customHeight="1" spans="1:3">
      <c r="A605" s="167">
        <v>2080804</v>
      </c>
      <c r="B605" s="167" t="s">
        <v>1114</v>
      </c>
      <c r="C605" s="29">
        <v>24</v>
      </c>
    </row>
    <row r="606" s="23" customFormat="1" customHeight="1" spans="1:3">
      <c r="A606" s="167">
        <v>2080805</v>
      </c>
      <c r="B606" s="167" t="s">
        <v>1115</v>
      </c>
      <c r="C606" s="29">
        <v>122</v>
      </c>
    </row>
    <row r="607" s="23" customFormat="1" customHeight="1" spans="1:3">
      <c r="A607" s="167">
        <v>2080806</v>
      </c>
      <c r="B607" s="167" t="s">
        <v>1116</v>
      </c>
      <c r="C607" s="29">
        <v>0</v>
      </c>
    </row>
    <row r="608" s="23" customFormat="1" customHeight="1" spans="1:3">
      <c r="A608" s="167">
        <v>2080899</v>
      </c>
      <c r="B608" s="167" t="s">
        <v>1117</v>
      </c>
      <c r="C608" s="29">
        <v>861</v>
      </c>
    </row>
    <row r="609" s="23" customFormat="1" customHeight="1" spans="1:3">
      <c r="A609" s="167">
        <v>20809</v>
      </c>
      <c r="B609" s="173" t="s">
        <v>1118</v>
      </c>
      <c r="C609" s="29">
        <f>SUM(C610:C615)</f>
        <v>146</v>
      </c>
    </row>
    <row r="610" s="23" customFormat="1" customHeight="1" spans="1:3">
      <c r="A610" s="167">
        <v>2080901</v>
      </c>
      <c r="B610" s="167" t="s">
        <v>1119</v>
      </c>
      <c r="C610" s="29">
        <v>3</v>
      </c>
    </row>
    <row r="611" s="23" customFormat="1" customHeight="1" spans="1:3">
      <c r="A611" s="167">
        <v>2080902</v>
      </c>
      <c r="B611" s="167" t="s">
        <v>1120</v>
      </c>
      <c r="C611" s="29">
        <v>32</v>
      </c>
    </row>
    <row r="612" s="23" customFormat="1" customHeight="1" spans="1:3">
      <c r="A612" s="167">
        <v>2080903</v>
      </c>
      <c r="B612" s="167" t="s">
        <v>1121</v>
      </c>
      <c r="C612" s="29">
        <v>41</v>
      </c>
    </row>
    <row r="613" s="23" customFormat="1" customHeight="1" spans="1:3">
      <c r="A613" s="167">
        <v>2080904</v>
      </c>
      <c r="B613" s="167" t="s">
        <v>1122</v>
      </c>
      <c r="C613" s="29">
        <v>0</v>
      </c>
    </row>
    <row r="614" s="23" customFormat="1" customHeight="1" spans="1:3">
      <c r="A614" s="167">
        <v>2080905</v>
      </c>
      <c r="B614" s="167" t="s">
        <v>1123</v>
      </c>
      <c r="C614" s="29">
        <v>58</v>
      </c>
    </row>
    <row r="615" s="23" customFormat="1" customHeight="1" spans="1:3">
      <c r="A615" s="167">
        <v>2080999</v>
      </c>
      <c r="B615" s="167" t="s">
        <v>1124</v>
      </c>
      <c r="C615" s="29">
        <v>12</v>
      </c>
    </row>
    <row r="616" s="23" customFormat="1" customHeight="1" spans="1:3">
      <c r="A616" s="167">
        <v>20810</v>
      </c>
      <c r="B616" s="173" t="s">
        <v>1125</v>
      </c>
      <c r="C616" s="29">
        <f>SUM(C617:C623)</f>
        <v>925</v>
      </c>
    </row>
    <row r="617" s="23" customFormat="1" customHeight="1" spans="1:3">
      <c r="A617" s="167">
        <v>2081001</v>
      </c>
      <c r="B617" s="167" t="s">
        <v>1126</v>
      </c>
      <c r="C617" s="29">
        <v>40</v>
      </c>
    </row>
    <row r="618" s="23" customFormat="1" customHeight="1" spans="1:3">
      <c r="A618" s="167">
        <v>2081002</v>
      </c>
      <c r="B618" s="167" t="s">
        <v>1127</v>
      </c>
      <c r="C618" s="29">
        <v>772</v>
      </c>
    </row>
    <row r="619" s="23" customFormat="1" customHeight="1" spans="1:3">
      <c r="A619" s="167">
        <v>2081003</v>
      </c>
      <c r="B619" s="167" t="s">
        <v>1128</v>
      </c>
      <c r="C619" s="29">
        <v>0</v>
      </c>
    </row>
    <row r="620" s="23" customFormat="1" customHeight="1" spans="1:3">
      <c r="A620" s="167">
        <v>2081004</v>
      </c>
      <c r="B620" s="167" t="s">
        <v>1129</v>
      </c>
      <c r="C620" s="29">
        <v>0</v>
      </c>
    </row>
    <row r="621" s="23" customFormat="1" customHeight="1" spans="1:3">
      <c r="A621" s="167">
        <v>2081005</v>
      </c>
      <c r="B621" s="167" t="s">
        <v>1130</v>
      </c>
      <c r="C621" s="29">
        <v>105</v>
      </c>
    </row>
    <row r="622" s="23" customFormat="1" customHeight="1" spans="1:3">
      <c r="A622" s="167">
        <v>2081006</v>
      </c>
      <c r="B622" s="167" t="s">
        <v>1131</v>
      </c>
      <c r="C622" s="29">
        <v>8</v>
      </c>
    </row>
    <row r="623" s="23" customFormat="1" customHeight="1" spans="1:3">
      <c r="A623" s="167">
        <v>2081099</v>
      </c>
      <c r="B623" s="167" t="s">
        <v>1132</v>
      </c>
      <c r="C623" s="29">
        <v>0</v>
      </c>
    </row>
    <row r="624" s="23" customFormat="1" customHeight="1" spans="1:3">
      <c r="A624" s="167">
        <v>20811</v>
      </c>
      <c r="B624" s="173" t="s">
        <v>1133</v>
      </c>
      <c r="C624" s="29">
        <f>SUM(C625:C632)</f>
        <v>771</v>
      </c>
    </row>
    <row r="625" s="23" customFormat="1" customHeight="1" spans="1:3">
      <c r="A625" s="167">
        <v>2081101</v>
      </c>
      <c r="B625" s="167" t="s">
        <v>697</v>
      </c>
      <c r="C625" s="29">
        <v>140</v>
      </c>
    </row>
    <row r="626" s="23" customFormat="1" customHeight="1" spans="1:3">
      <c r="A626" s="167">
        <v>2081102</v>
      </c>
      <c r="B626" s="167" t="s">
        <v>698</v>
      </c>
      <c r="C626" s="29">
        <v>0</v>
      </c>
    </row>
    <row r="627" s="23" customFormat="1" customHeight="1" spans="1:3">
      <c r="A627" s="167">
        <v>2081103</v>
      </c>
      <c r="B627" s="167" t="s">
        <v>699</v>
      </c>
      <c r="C627" s="29">
        <v>0</v>
      </c>
    </row>
    <row r="628" s="23" customFormat="1" customHeight="1" spans="1:3">
      <c r="A628" s="167">
        <v>2081104</v>
      </c>
      <c r="B628" s="167" t="s">
        <v>1134</v>
      </c>
      <c r="C628" s="29">
        <v>12</v>
      </c>
    </row>
    <row r="629" s="23" customFormat="1" customHeight="1" spans="1:3">
      <c r="A629" s="167">
        <v>2081105</v>
      </c>
      <c r="B629" s="167" t="s">
        <v>1135</v>
      </c>
      <c r="C629" s="29">
        <v>113</v>
      </c>
    </row>
    <row r="630" s="23" customFormat="1" customHeight="1" spans="1:3">
      <c r="A630" s="167">
        <v>2081106</v>
      </c>
      <c r="B630" s="167" t="s">
        <v>1136</v>
      </c>
      <c r="C630" s="29">
        <v>0</v>
      </c>
    </row>
    <row r="631" s="23" customFormat="1" customHeight="1" spans="1:3">
      <c r="A631" s="167">
        <v>2081107</v>
      </c>
      <c r="B631" s="167" t="s">
        <v>1137</v>
      </c>
      <c r="C631" s="29">
        <v>453</v>
      </c>
    </row>
    <row r="632" s="23" customFormat="1" customHeight="1" spans="1:3">
      <c r="A632" s="167">
        <v>2081199</v>
      </c>
      <c r="B632" s="167" t="s">
        <v>1138</v>
      </c>
      <c r="C632" s="29">
        <v>53</v>
      </c>
    </row>
    <row r="633" s="23" customFormat="1" customHeight="1" spans="1:3">
      <c r="A633" s="167">
        <v>20816</v>
      </c>
      <c r="B633" s="173" t="s">
        <v>1139</v>
      </c>
      <c r="C633" s="29">
        <f>SUM(C634:C637)</f>
        <v>2</v>
      </c>
    </row>
    <row r="634" s="23" customFormat="1" customHeight="1" spans="1:3">
      <c r="A634" s="167">
        <v>2081601</v>
      </c>
      <c r="B634" s="167" t="s">
        <v>697</v>
      </c>
      <c r="C634" s="29">
        <v>0</v>
      </c>
    </row>
    <row r="635" s="23" customFormat="1" customHeight="1" spans="1:3">
      <c r="A635" s="167">
        <v>2081602</v>
      </c>
      <c r="B635" s="167" t="s">
        <v>698</v>
      </c>
      <c r="C635" s="29">
        <v>2</v>
      </c>
    </row>
    <row r="636" s="23" customFormat="1" customHeight="1" spans="1:3">
      <c r="A636" s="167">
        <v>2081603</v>
      </c>
      <c r="B636" s="167" t="s">
        <v>699</v>
      </c>
      <c r="C636" s="29">
        <v>0</v>
      </c>
    </row>
    <row r="637" s="23" customFormat="1" customHeight="1" spans="1:3">
      <c r="A637" s="167">
        <v>2081699</v>
      </c>
      <c r="B637" s="167" t="s">
        <v>1140</v>
      </c>
      <c r="C637" s="29">
        <v>0</v>
      </c>
    </row>
    <row r="638" s="23" customFormat="1" customHeight="1" spans="1:3">
      <c r="A638" s="167">
        <v>20819</v>
      </c>
      <c r="B638" s="173" t="s">
        <v>1141</v>
      </c>
      <c r="C638" s="29">
        <f>SUM(C639:C640)</f>
        <v>2653</v>
      </c>
    </row>
    <row r="639" s="23" customFormat="1" customHeight="1" spans="1:3">
      <c r="A639" s="167">
        <v>2081901</v>
      </c>
      <c r="B639" s="167" t="s">
        <v>1142</v>
      </c>
      <c r="C639" s="29">
        <v>1650</v>
      </c>
    </row>
    <row r="640" s="23" customFormat="1" customHeight="1" spans="1:3">
      <c r="A640" s="167">
        <v>2081902</v>
      </c>
      <c r="B640" s="167" t="s">
        <v>1143</v>
      </c>
      <c r="C640" s="29">
        <v>1003</v>
      </c>
    </row>
    <row r="641" s="23" customFormat="1" customHeight="1" spans="1:3">
      <c r="A641" s="167">
        <v>20820</v>
      </c>
      <c r="B641" s="173" t="s">
        <v>1144</v>
      </c>
      <c r="C641" s="29">
        <f>SUM(C642:C643)</f>
        <v>443</v>
      </c>
    </row>
    <row r="642" s="23" customFormat="1" customHeight="1" spans="1:3">
      <c r="A642" s="167">
        <v>2082001</v>
      </c>
      <c r="B642" s="167" t="s">
        <v>1145</v>
      </c>
      <c r="C642" s="29">
        <v>383</v>
      </c>
    </row>
    <row r="643" s="23" customFormat="1" customHeight="1" spans="1:3">
      <c r="A643" s="167">
        <v>2082002</v>
      </c>
      <c r="B643" s="167" t="s">
        <v>1146</v>
      </c>
      <c r="C643" s="29">
        <v>60</v>
      </c>
    </row>
    <row r="644" s="23" customFormat="1" customHeight="1" spans="1:3">
      <c r="A644" s="167">
        <v>20821</v>
      </c>
      <c r="B644" s="173" t="s">
        <v>1147</v>
      </c>
      <c r="C644" s="29">
        <f>SUM(C645:C646)</f>
        <v>875</v>
      </c>
    </row>
    <row r="645" s="23" customFormat="1" customHeight="1" spans="1:3">
      <c r="A645" s="167">
        <v>2082101</v>
      </c>
      <c r="B645" s="167" t="s">
        <v>1148</v>
      </c>
      <c r="C645" s="29">
        <v>875</v>
      </c>
    </row>
    <row r="646" s="23" customFormat="1" customHeight="1" spans="1:3">
      <c r="A646" s="167">
        <v>2082102</v>
      </c>
      <c r="B646" s="167" t="s">
        <v>1149</v>
      </c>
      <c r="C646" s="29">
        <v>0</v>
      </c>
    </row>
    <row r="647" s="23" customFormat="1" customHeight="1" spans="1:3">
      <c r="A647" s="167">
        <v>20824</v>
      </c>
      <c r="B647" s="173" t="s">
        <v>1150</v>
      </c>
      <c r="C647" s="29">
        <f>SUM(C648:C649)</f>
        <v>0</v>
      </c>
    </row>
    <row r="648" s="23" customFormat="1" customHeight="1" spans="1:3">
      <c r="A648" s="167">
        <v>2082401</v>
      </c>
      <c r="B648" s="167" t="s">
        <v>1151</v>
      </c>
      <c r="C648" s="29">
        <v>0</v>
      </c>
    </row>
    <row r="649" s="23" customFormat="1" customHeight="1" spans="1:3">
      <c r="A649" s="167">
        <v>2082402</v>
      </c>
      <c r="B649" s="167" t="s">
        <v>1152</v>
      </c>
      <c r="C649" s="29">
        <v>0</v>
      </c>
    </row>
    <row r="650" s="23" customFormat="1" customHeight="1" spans="1:3">
      <c r="A650" s="167">
        <v>20825</v>
      </c>
      <c r="B650" s="173" t="s">
        <v>1153</v>
      </c>
      <c r="C650" s="29">
        <f>SUM(C651:C652)</f>
        <v>3</v>
      </c>
    </row>
    <row r="651" s="23" customFormat="1" customHeight="1" spans="1:3">
      <c r="A651" s="167">
        <v>2082501</v>
      </c>
      <c r="B651" s="167" t="s">
        <v>1154</v>
      </c>
      <c r="C651" s="29">
        <v>0</v>
      </c>
    </row>
    <row r="652" s="23" customFormat="1" customHeight="1" spans="1:3">
      <c r="A652" s="167">
        <v>2082502</v>
      </c>
      <c r="B652" s="167" t="s">
        <v>1155</v>
      </c>
      <c r="C652" s="29">
        <v>3</v>
      </c>
    </row>
    <row r="653" s="23" customFormat="1" customHeight="1" spans="1:3">
      <c r="A653" s="167">
        <v>20826</v>
      </c>
      <c r="B653" s="173" t="s">
        <v>1156</v>
      </c>
      <c r="C653" s="29">
        <f>SUM(C654:C656)</f>
        <v>6281</v>
      </c>
    </row>
    <row r="654" s="23" customFormat="1" customHeight="1" spans="1:3">
      <c r="A654" s="167">
        <v>2082601</v>
      </c>
      <c r="B654" s="167" t="s">
        <v>1157</v>
      </c>
      <c r="C654" s="29">
        <v>0</v>
      </c>
    </row>
    <row r="655" s="23" customFormat="1" customHeight="1" spans="1:3">
      <c r="A655" s="167">
        <v>2082602</v>
      </c>
      <c r="B655" s="167" t="s">
        <v>1158</v>
      </c>
      <c r="C655" s="29">
        <v>5503</v>
      </c>
    </row>
    <row r="656" s="23" customFormat="1" customHeight="1" spans="1:3">
      <c r="A656" s="167">
        <v>2082699</v>
      </c>
      <c r="B656" s="167" t="s">
        <v>1159</v>
      </c>
      <c r="C656" s="29">
        <v>778</v>
      </c>
    </row>
    <row r="657" s="23" customFormat="1" customHeight="1" spans="1:3">
      <c r="A657" s="167">
        <v>20827</v>
      </c>
      <c r="B657" s="173" t="s">
        <v>1160</v>
      </c>
      <c r="C657" s="29">
        <f>SUM(C658:C660)</f>
        <v>6</v>
      </c>
    </row>
    <row r="658" s="23" customFormat="1" customHeight="1" spans="1:3">
      <c r="A658" s="167">
        <v>2082701</v>
      </c>
      <c r="B658" s="167" t="s">
        <v>1161</v>
      </c>
      <c r="C658" s="29">
        <v>0</v>
      </c>
    </row>
    <row r="659" s="23" customFormat="1" customHeight="1" spans="1:3">
      <c r="A659" s="167">
        <v>2082702</v>
      </c>
      <c r="B659" s="167" t="s">
        <v>1162</v>
      </c>
      <c r="C659" s="29">
        <v>0</v>
      </c>
    </row>
    <row r="660" s="23" customFormat="1" customHeight="1" spans="1:3">
      <c r="A660" s="167">
        <v>2082799</v>
      </c>
      <c r="B660" s="167" t="s">
        <v>1163</v>
      </c>
      <c r="C660" s="29">
        <v>6</v>
      </c>
    </row>
    <row r="661" s="23" customFormat="1" customHeight="1" spans="1:3">
      <c r="A661" s="167">
        <v>20828</v>
      </c>
      <c r="B661" s="173" t="s">
        <v>1164</v>
      </c>
      <c r="C661" s="29">
        <f>SUM(C662:C668)</f>
        <v>343</v>
      </c>
    </row>
    <row r="662" s="23" customFormat="1" customHeight="1" spans="1:3">
      <c r="A662" s="167">
        <v>2082801</v>
      </c>
      <c r="B662" s="167" t="s">
        <v>697</v>
      </c>
      <c r="C662" s="29">
        <v>236</v>
      </c>
    </row>
    <row r="663" s="23" customFormat="1" customHeight="1" spans="1:3">
      <c r="A663" s="167">
        <v>2082802</v>
      </c>
      <c r="B663" s="167" t="s">
        <v>698</v>
      </c>
      <c r="C663" s="29">
        <v>0</v>
      </c>
    </row>
    <row r="664" s="23" customFormat="1" customHeight="1" spans="1:3">
      <c r="A664" s="167">
        <v>2082803</v>
      </c>
      <c r="B664" s="167" t="s">
        <v>699</v>
      </c>
      <c r="C664" s="29">
        <v>0</v>
      </c>
    </row>
    <row r="665" s="23" customFormat="1" customHeight="1" spans="1:3">
      <c r="A665" s="167">
        <v>2082804</v>
      </c>
      <c r="B665" s="167" t="s">
        <v>1165</v>
      </c>
      <c r="C665" s="29">
        <v>41</v>
      </c>
    </row>
    <row r="666" s="23" customFormat="1" customHeight="1" spans="1:3">
      <c r="A666" s="167">
        <v>2082805</v>
      </c>
      <c r="B666" s="167" t="s">
        <v>1166</v>
      </c>
      <c r="C666" s="29">
        <v>53</v>
      </c>
    </row>
    <row r="667" s="23" customFormat="1" customHeight="1" spans="1:3">
      <c r="A667" s="167">
        <v>2082850</v>
      </c>
      <c r="B667" s="167" t="s">
        <v>706</v>
      </c>
      <c r="C667" s="29">
        <v>0</v>
      </c>
    </row>
    <row r="668" s="23" customFormat="1" customHeight="1" spans="1:3">
      <c r="A668" s="167">
        <v>2082899</v>
      </c>
      <c r="B668" s="167" t="s">
        <v>1167</v>
      </c>
      <c r="C668" s="29">
        <v>13</v>
      </c>
    </row>
    <row r="669" s="23" customFormat="1" customHeight="1" spans="1:3">
      <c r="A669" s="167">
        <v>20830</v>
      </c>
      <c r="B669" s="173" t="s">
        <v>1168</v>
      </c>
      <c r="C669" s="29">
        <f>SUM(C670:C671)</f>
        <v>0</v>
      </c>
    </row>
    <row r="670" s="23" customFormat="1" customHeight="1" spans="1:3">
      <c r="A670" s="167">
        <v>2083001</v>
      </c>
      <c r="B670" s="167" t="s">
        <v>1169</v>
      </c>
      <c r="C670" s="29">
        <v>0</v>
      </c>
    </row>
    <row r="671" s="23" customFormat="1" customHeight="1" spans="1:3">
      <c r="A671" s="167">
        <v>2083099</v>
      </c>
      <c r="B671" s="167" t="s">
        <v>1170</v>
      </c>
      <c r="C671" s="29">
        <v>0</v>
      </c>
    </row>
    <row r="672" s="23" customFormat="1" customHeight="1" spans="1:3">
      <c r="A672" s="167">
        <v>20899</v>
      </c>
      <c r="B672" s="173" t="s">
        <v>1171</v>
      </c>
      <c r="C672" s="29">
        <f>C673</f>
        <v>1134</v>
      </c>
    </row>
    <row r="673" s="23" customFormat="1" customHeight="1" spans="1:3">
      <c r="A673" s="167">
        <v>2089999</v>
      </c>
      <c r="B673" s="167" t="s">
        <v>1172</v>
      </c>
      <c r="C673" s="29">
        <v>1134</v>
      </c>
    </row>
    <row r="674" s="23" customFormat="1" customHeight="1" spans="1:3">
      <c r="A674" s="167">
        <v>210</v>
      </c>
      <c r="B674" s="173" t="s">
        <v>1173</v>
      </c>
      <c r="C674" s="29">
        <f>SUM(C675,C680,C694,C698,C710,C713,C717,C722,C726,C730,C733,C742,C744)</f>
        <v>31902</v>
      </c>
    </row>
    <row r="675" s="23" customFormat="1" customHeight="1" spans="1:3">
      <c r="A675" s="167">
        <v>21001</v>
      </c>
      <c r="B675" s="173" t="s">
        <v>1174</v>
      </c>
      <c r="C675" s="29">
        <f>SUM(C676:C679)</f>
        <v>815</v>
      </c>
    </row>
    <row r="676" s="23" customFormat="1" customHeight="1" spans="1:3">
      <c r="A676" s="167">
        <v>2100101</v>
      </c>
      <c r="B676" s="167" t="s">
        <v>697</v>
      </c>
      <c r="C676" s="29">
        <v>754</v>
      </c>
    </row>
    <row r="677" s="23" customFormat="1" customHeight="1" spans="1:3">
      <c r="A677" s="167">
        <v>2100102</v>
      </c>
      <c r="B677" s="167" t="s">
        <v>698</v>
      </c>
      <c r="C677" s="29">
        <v>61</v>
      </c>
    </row>
    <row r="678" s="23" customFormat="1" customHeight="1" spans="1:3">
      <c r="A678" s="167">
        <v>2100103</v>
      </c>
      <c r="B678" s="167" t="s">
        <v>699</v>
      </c>
      <c r="C678" s="29">
        <v>0</v>
      </c>
    </row>
    <row r="679" s="23" customFormat="1" customHeight="1" spans="1:3">
      <c r="A679" s="167">
        <v>2100199</v>
      </c>
      <c r="B679" s="167" t="s">
        <v>1175</v>
      </c>
      <c r="C679" s="29">
        <v>0</v>
      </c>
    </row>
    <row r="680" s="23" customFormat="1" customHeight="1" spans="1:3">
      <c r="A680" s="167">
        <v>21002</v>
      </c>
      <c r="B680" s="173" t="s">
        <v>1176</v>
      </c>
      <c r="C680" s="29">
        <f>SUM(C681:C693)</f>
        <v>1740</v>
      </c>
    </row>
    <row r="681" s="23" customFormat="1" customHeight="1" spans="1:3">
      <c r="A681" s="167">
        <v>2100201</v>
      </c>
      <c r="B681" s="167" t="s">
        <v>1177</v>
      </c>
      <c r="C681" s="29">
        <v>991</v>
      </c>
    </row>
    <row r="682" s="23" customFormat="1" customHeight="1" spans="1:3">
      <c r="A682" s="167">
        <v>2100202</v>
      </c>
      <c r="B682" s="167" t="s">
        <v>1178</v>
      </c>
      <c r="C682" s="29">
        <v>259</v>
      </c>
    </row>
    <row r="683" s="23" customFormat="1" customHeight="1" spans="1:3">
      <c r="A683" s="167">
        <v>2100203</v>
      </c>
      <c r="B683" s="167" t="s">
        <v>1179</v>
      </c>
      <c r="C683" s="29">
        <v>0</v>
      </c>
    </row>
    <row r="684" s="23" customFormat="1" customHeight="1" spans="1:3">
      <c r="A684" s="167">
        <v>2100204</v>
      </c>
      <c r="B684" s="167" t="s">
        <v>1180</v>
      </c>
      <c r="C684" s="29">
        <v>0</v>
      </c>
    </row>
    <row r="685" s="23" customFormat="1" customHeight="1" spans="1:3">
      <c r="A685" s="167">
        <v>2100205</v>
      </c>
      <c r="B685" s="167" t="s">
        <v>1181</v>
      </c>
      <c r="C685" s="29">
        <v>0</v>
      </c>
    </row>
    <row r="686" s="23" customFormat="1" customHeight="1" spans="1:3">
      <c r="A686" s="167">
        <v>2100206</v>
      </c>
      <c r="B686" s="167" t="s">
        <v>1182</v>
      </c>
      <c r="C686" s="29">
        <v>0</v>
      </c>
    </row>
    <row r="687" s="23" customFormat="1" customHeight="1" spans="1:3">
      <c r="A687" s="167">
        <v>2100207</v>
      </c>
      <c r="B687" s="167" t="s">
        <v>1183</v>
      </c>
      <c r="C687" s="29">
        <v>0</v>
      </c>
    </row>
    <row r="688" s="23" customFormat="1" customHeight="1" spans="1:3">
      <c r="A688" s="167">
        <v>2100208</v>
      </c>
      <c r="B688" s="167" t="s">
        <v>1184</v>
      </c>
      <c r="C688" s="29">
        <v>0</v>
      </c>
    </row>
    <row r="689" s="23" customFormat="1" customHeight="1" spans="1:3">
      <c r="A689" s="167">
        <v>2100209</v>
      </c>
      <c r="B689" s="167" t="s">
        <v>1185</v>
      </c>
      <c r="C689" s="29">
        <v>0</v>
      </c>
    </row>
    <row r="690" s="23" customFormat="1" customHeight="1" spans="1:3">
      <c r="A690" s="167">
        <v>2100210</v>
      </c>
      <c r="B690" s="167" t="s">
        <v>1186</v>
      </c>
      <c r="C690" s="29">
        <v>0</v>
      </c>
    </row>
    <row r="691" s="23" customFormat="1" customHeight="1" spans="1:3">
      <c r="A691" s="167">
        <v>2100211</v>
      </c>
      <c r="B691" s="167" t="s">
        <v>1187</v>
      </c>
      <c r="C691" s="29">
        <v>13</v>
      </c>
    </row>
    <row r="692" s="23" customFormat="1" customHeight="1" spans="1:3">
      <c r="A692" s="167">
        <v>2100212</v>
      </c>
      <c r="B692" s="167" t="s">
        <v>1188</v>
      </c>
      <c r="C692" s="29">
        <v>0</v>
      </c>
    </row>
    <row r="693" s="23" customFormat="1" customHeight="1" spans="1:3">
      <c r="A693" s="167">
        <v>2100299</v>
      </c>
      <c r="B693" s="167" t="s">
        <v>1189</v>
      </c>
      <c r="C693" s="29">
        <v>477</v>
      </c>
    </row>
    <row r="694" s="23" customFormat="1" customHeight="1" spans="1:3">
      <c r="A694" s="167">
        <v>21003</v>
      </c>
      <c r="B694" s="173" t="s">
        <v>1190</v>
      </c>
      <c r="C694" s="29">
        <f>SUM(C695:C697)</f>
        <v>2612</v>
      </c>
    </row>
    <row r="695" s="23" customFormat="1" customHeight="1" spans="1:3">
      <c r="A695" s="167">
        <v>2100301</v>
      </c>
      <c r="B695" s="167" t="s">
        <v>1191</v>
      </c>
      <c r="C695" s="29">
        <v>0</v>
      </c>
    </row>
    <row r="696" s="23" customFormat="1" customHeight="1" spans="1:3">
      <c r="A696" s="167">
        <v>2100302</v>
      </c>
      <c r="B696" s="167" t="s">
        <v>1192</v>
      </c>
      <c r="C696" s="29">
        <v>2012</v>
      </c>
    </row>
    <row r="697" s="23" customFormat="1" customHeight="1" spans="1:3">
      <c r="A697" s="167">
        <v>2100399</v>
      </c>
      <c r="B697" s="167" t="s">
        <v>1193</v>
      </c>
      <c r="C697" s="29">
        <v>600</v>
      </c>
    </row>
    <row r="698" s="23" customFormat="1" customHeight="1" spans="1:3">
      <c r="A698" s="167">
        <v>21004</v>
      </c>
      <c r="B698" s="173" t="s">
        <v>1194</v>
      </c>
      <c r="C698" s="29">
        <f>SUM(C699:C709)</f>
        <v>4155</v>
      </c>
    </row>
    <row r="699" s="23" customFormat="1" customHeight="1" spans="1:3">
      <c r="A699" s="167">
        <v>2100401</v>
      </c>
      <c r="B699" s="167" t="s">
        <v>1195</v>
      </c>
      <c r="C699" s="29">
        <v>672</v>
      </c>
    </row>
    <row r="700" s="23" customFormat="1" customHeight="1" spans="1:3">
      <c r="A700" s="167">
        <v>2100402</v>
      </c>
      <c r="B700" s="167" t="s">
        <v>1196</v>
      </c>
      <c r="C700" s="29">
        <v>104</v>
      </c>
    </row>
    <row r="701" s="23" customFormat="1" customHeight="1" spans="1:3">
      <c r="A701" s="167">
        <v>2100403</v>
      </c>
      <c r="B701" s="167" t="s">
        <v>1197</v>
      </c>
      <c r="C701" s="29">
        <v>416</v>
      </c>
    </row>
    <row r="702" s="23" customFormat="1" customHeight="1" spans="1:3">
      <c r="A702" s="167">
        <v>2100404</v>
      </c>
      <c r="B702" s="167" t="s">
        <v>1198</v>
      </c>
      <c r="C702" s="29">
        <v>0</v>
      </c>
    </row>
    <row r="703" s="23" customFormat="1" customHeight="1" spans="1:3">
      <c r="A703" s="167">
        <v>2100405</v>
      </c>
      <c r="B703" s="167" t="s">
        <v>1199</v>
      </c>
      <c r="C703" s="29">
        <v>0</v>
      </c>
    </row>
    <row r="704" s="23" customFormat="1" customHeight="1" spans="1:3">
      <c r="A704" s="167">
        <v>2100406</v>
      </c>
      <c r="B704" s="167" t="s">
        <v>1200</v>
      </c>
      <c r="C704" s="29">
        <v>0</v>
      </c>
    </row>
    <row r="705" s="23" customFormat="1" customHeight="1" spans="1:3">
      <c r="A705" s="167">
        <v>2100407</v>
      </c>
      <c r="B705" s="167" t="s">
        <v>1201</v>
      </c>
      <c r="C705" s="29">
        <v>0</v>
      </c>
    </row>
    <row r="706" s="23" customFormat="1" customHeight="1" spans="1:3">
      <c r="A706" s="167">
        <v>2100408</v>
      </c>
      <c r="B706" s="167" t="s">
        <v>1202</v>
      </c>
      <c r="C706" s="29">
        <v>2295</v>
      </c>
    </row>
    <row r="707" s="23" customFormat="1" customHeight="1" spans="1:3">
      <c r="A707" s="167">
        <v>2100409</v>
      </c>
      <c r="B707" s="167" t="s">
        <v>1203</v>
      </c>
      <c r="C707" s="29">
        <v>486</v>
      </c>
    </row>
    <row r="708" s="23" customFormat="1" customHeight="1" spans="1:3">
      <c r="A708" s="167">
        <v>2100410</v>
      </c>
      <c r="B708" s="167" t="s">
        <v>1204</v>
      </c>
      <c r="C708" s="29">
        <v>6</v>
      </c>
    </row>
    <row r="709" s="23" customFormat="1" customHeight="1" spans="1:3">
      <c r="A709" s="167">
        <v>2100499</v>
      </c>
      <c r="B709" s="167" t="s">
        <v>1205</v>
      </c>
      <c r="C709" s="29">
        <v>176</v>
      </c>
    </row>
    <row r="710" s="23" customFormat="1" customHeight="1" spans="1:3">
      <c r="A710" s="167">
        <v>21006</v>
      </c>
      <c r="B710" s="173" t="s">
        <v>1206</v>
      </c>
      <c r="C710" s="29">
        <f>SUM(C711:C712)</f>
        <v>37</v>
      </c>
    </row>
    <row r="711" s="23" customFormat="1" customHeight="1" spans="1:3">
      <c r="A711" s="167">
        <v>2100601</v>
      </c>
      <c r="B711" s="167" t="s">
        <v>1207</v>
      </c>
      <c r="C711" s="29">
        <v>37</v>
      </c>
    </row>
    <row r="712" s="23" customFormat="1" customHeight="1" spans="1:3">
      <c r="A712" s="167">
        <v>2100699</v>
      </c>
      <c r="B712" s="167" t="s">
        <v>1208</v>
      </c>
      <c r="C712" s="29">
        <v>0</v>
      </c>
    </row>
    <row r="713" s="23" customFormat="1" customHeight="1" spans="1:3">
      <c r="A713" s="167">
        <v>21007</v>
      </c>
      <c r="B713" s="173" t="s">
        <v>1209</v>
      </c>
      <c r="C713" s="29">
        <f>SUM(C714:C716)</f>
        <v>623</v>
      </c>
    </row>
    <row r="714" s="23" customFormat="1" customHeight="1" spans="1:3">
      <c r="A714" s="167">
        <v>2100716</v>
      </c>
      <c r="B714" s="167" t="s">
        <v>1210</v>
      </c>
      <c r="C714" s="29">
        <v>112</v>
      </c>
    </row>
    <row r="715" s="23" customFormat="1" customHeight="1" spans="1:3">
      <c r="A715" s="167">
        <v>2100717</v>
      </c>
      <c r="B715" s="167" t="s">
        <v>1211</v>
      </c>
      <c r="C715" s="29">
        <v>511</v>
      </c>
    </row>
    <row r="716" s="23" customFormat="1" customHeight="1" spans="1:3">
      <c r="A716" s="167">
        <v>2100799</v>
      </c>
      <c r="B716" s="167" t="s">
        <v>1212</v>
      </c>
      <c r="C716" s="29">
        <v>0</v>
      </c>
    </row>
    <row r="717" s="23" customFormat="1" customHeight="1" spans="1:3">
      <c r="A717" s="167">
        <v>21011</v>
      </c>
      <c r="B717" s="173" t="s">
        <v>1213</v>
      </c>
      <c r="C717" s="29">
        <f>SUM(C718:C721)</f>
        <v>0</v>
      </c>
    </row>
    <row r="718" s="23" customFormat="1" customHeight="1" spans="1:3">
      <c r="A718" s="167">
        <v>2101101</v>
      </c>
      <c r="B718" s="167" t="s">
        <v>1214</v>
      </c>
      <c r="C718" s="29">
        <v>0</v>
      </c>
    </row>
    <row r="719" s="23" customFormat="1" customHeight="1" spans="1:3">
      <c r="A719" s="167">
        <v>2101102</v>
      </c>
      <c r="B719" s="167" t="s">
        <v>1215</v>
      </c>
      <c r="C719" s="29">
        <v>0</v>
      </c>
    </row>
    <row r="720" s="23" customFormat="1" customHeight="1" spans="1:3">
      <c r="A720" s="167">
        <v>2101103</v>
      </c>
      <c r="B720" s="167" t="s">
        <v>1216</v>
      </c>
      <c r="C720" s="29">
        <v>0</v>
      </c>
    </row>
    <row r="721" s="23" customFormat="1" customHeight="1" spans="1:3">
      <c r="A721" s="167">
        <v>2101199</v>
      </c>
      <c r="B721" s="167" t="s">
        <v>1217</v>
      </c>
      <c r="C721" s="29">
        <v>0</v>
      </c>
    </row>
    <row r="722" s="23" customFormat="1" customHeight="1" spans="1:3">
      <c r="A722" s="167">
        <v>21012</v>
      </c>
      <c r="B722" s="173" t="s">
        <v>1218</v>
      </c>
      <c r="C722" s="29">
        <f>SUM(C723:C725)</f>
        <v>16095</v>
      </c>
    </row>
    <row r="723" s="23" customFormat="1" customHeight="1" spans="1:3">
      <c r="A723" s="167">
        <v>2101201</v>
      </c>
      <c r="B723" s="167" t="s">
        <v>1219</v>
      </c>
      <c r="C723" s="29">
        <v>0</v>
      </c>
    </row>
    <row r="724" s="23" customFormat="1" customHeight="1" spans="1:3">
      <c r="A724" s="167">
        <v>2101202</v>
      </c>
      <c r="B724" s="167" t="s">
        <v>1220</v>
      </c>
      <c r="C724" s="29">
        <v>12863</v>
      </c>
    </row>
    <row r="725" s="23" customFormat="1" customHeight="1" spans="1:3">
      <c r="A725" s="167">
        <v>2101299</v>
      </c>
      <c r="B725" s="167" t="s">
        <v>1221</v>
      </c>
      <c r="C725" s="29">
        <v>3232</v>
      </c>
    </row>
    <row r="726" s="23" customFormat="1" customHeight="1" spans="1:3">
      <c r="A726" s="167">
        <v>21013</v>
      </c>
      <c r="B726" s="173" t="s">
        <v>1222</v>
      </c>
      <c r="C726" s="29">
        <f>SUM(C727:C729)</f>
        <v>2373</v>
      </c>
    </row>
    <row r="727" s="23" customFormat="1" customHeight="1" spans="1:3">
      <c r="A727" s="167">
        <v>2101301</v>
      </c>
      <c r="B727" s="167" t="s">
        <v>1223</v>
      </c>
      <c r="C727" s="29">
        <v>1518</v>
      </c>
    </row>
    <row r="728" s="23" customFormat="1" customHeight="1" spans="1:3">
      <c r="A728" s="167">
        <v>2101302</v>
      </c>
      <c r="B728" s="167" t="s">
        <v>1224</v>
      </c>
      <c r="C728" s="29">
        <v>0</v>
      </c>
    </row>
    <row r="729" s="23" customFormat="1" customHeight="1" spans="1:3">
      <c r="A729" s="167">
        <v>2101399</v>
      </c>
      <c r="B729" s="167" t="s">
        <v>1225</v>
      </c>
      <c r="C729" s="29">
        <v>855</v>
      </c>
    </row>
    <row r="730" s="23" customFormat="1" customHeight="1" spans="1:3">
      <c r="A730" s="167">
        <v>21014</v>
      </c>
      <c r="B730" s="173" t="s">
        <v>1226</v>
      </c>
      <c r="C730" s="29">
        <f>SUM(C731:C732)</f>
        <v>47</v>
      </c>
    </row>
    <row r="731" s="23" customFormat="1" customHeight="1" spans="1:3">
      <c r="A731" s="167">
        <v>2101401</v>
      </c>
      <c r="B731" s="167" t="s">
        <v>1227</v>
      </c>
      <c r="C731" s="29">
        <v>47</v>
      </c>
    </row>
    <row r="732" s="23" customFormat="1" customHeight="1" spans="1:3">
      <c r="A732" s="167">
        <v>2101499</v>
      </c>
      <c r="B732" s="167" t="s">
        <v>1228</v>
      </c>
      <c r="C732" s="29">
        <v>0</v>
      </c>
    </row>
    <row r="733" s="23" customFormat="1" customHeight="1" spans="1:3">
      <c r="A733" s="167">
        <v>21015</v>
      </c>
      <c r="B733" s="173" t="s">
        <v>1229</v>
      </c>
      <c r="C733" s="29">
        <f>SUM(C734:C741)</f>
        <v>316</v>
      </c>
    </row>
    <row r="734" s="23" customFormat="1" customHeight="1" spans="1:3">
      <c r="A734" s="167">
        <v>2101501</v>
      </c>
      <c r="B734" s="167" t="s">
        <v>697</v>
      </c>
      <c r="C734" s="29">
        <v>276</v>
      </c>
    </row>
    <row r="735" s="23" customFormat="1" customHeight="1" spans="1:3">
      <c r="A735" s="167">
        <v>2101502</v>
      </c>
      <c r="B735" s="167" t="s">
        <v>698</v>
      </c>
      <c r="C735" s="29">
        <v>20</v>
      </c>
    </row>
    <row r="736" s="23" customFormat="1" customHeight="1" spans="1:3">
      <c r="A736" s="167">
        <v>2101503</v>
      </c>
      <c r="B736" s="167" t="s">
        <v>699</v>
      </c>
      <c r="C736" s="29">
        <v>0</v>
      </c>
    </row>
    <row r="737" s="23" customFormat="1" customHeight="1" spans="1:3">
      <c r="A737" s="167">
        <v>2101504</v>
      </c>
      <c r="B737" s="167" t="s">
        <v>738</v>
      </c>
      <c r="C737" s="29">
        <v>0</v>
      </c>
    </row>
    <row r="738" s="23" customFormat="1" customHeight="1" spans="1:3">
      <c r="A738" s="167">
        <v>2101505</v>
      </c>
      <c r="B738" s="167" t="s">
        <v>1230</v>
      </c>
      <c r="C738" s="29">
        <v>20</v>
      </c>
    </row>
    <row r="739" s="23" customFormat="1" customHeight="1" spans="1:3">
      <c r="A739" s="167">
        <v>2101506</v>
      </c>
      <c r="B739" s="167" t="s">
        <v>1231</v>
      </c>
      <c r="C739" s="29">
        <v>0</v>
      </c>
    </row>
    <row r="740" s="23" customFormat="1" customHeight="1" spans="1:3">
      <c r="A740" s="167">
        <v>2101550</v>
      </c>
      <c r="B740" s="167" t="s">
        <v>706</v>
      </c>
      <c r="C740" s="29">
        <v>0</v>
      </c>
    </row>
    <row r="741" s="23" customFormat="1" customHeight="1" spans="1:3">
      <c r="A741" s="167">
        <v>2101599</v>
      </c>
      <c r="B741" s="167" t="s">
        <v>1232</v>
      </c>
      <c r="C741" s="29">
        <v>0</v>
      </c>
    </row>
    <row r="742" s="23" customFormat="1" customHeight="1" spans="1:3">
      <c r="A742" s="167">
        <v>21016</v>
      </c>
      <c r="B742" s="173" t="s">
        <v>1233</v>
      </c>
      <c r="C742" s="29">
        <f>C743</f>
        <v>0</v>
      </c>
    </row>
    <row r="743" s="23" customFormat="1" customHeight="1" spans="1:3">
      <c r="A743" s="167">
        <v>2101601</v>
      </c>
      <c r="B743" s="167" t="s">
        <v>1234</v>
      </c>
      <c r="C743" s="29">
        <v>0</v>
      </c>
    </row>
    <row r="744" s="23" customFormat="1" customHeight="1" spans="1:3">
      <c r="A744" s="167">
        <v>21099</v>
      </c>
      <c r="B744" s="173" t="s">
        <v>1235</v>
      </c>
      <c r="C744" s="29">
        <f>C745</f>
        <v>3089</v>
      </c>
    </row>
    <row r="745" s="23" customFormat="1" customHeight="1" spans="1:3">
      <c r="A745" s="167">
        <v>2109999</v>
      </c>
      <c r="B745" s="167" t="s">
        <v>1236</v>
      </c>
      <c r="C745" s="29">
        <v>3089</v>
      </c>
    </row>
    <row r="746" s="23" customFormat="1" customHeight="1" spans="1:3">
      <c r="A746" s="167">
        <v>211</v>
      </c>
      <c r="B746" s="173" t="s">
        <v>1237</v>
      </c>
      <c r="C746" s="29">
        <f>SUM(C747,C757,C761,C770,C775,C782,C788,C791,C794,C796,C798,C804,C806,C808,C823)</f>
        <v>13746</v>
      </c>
    </row>
    <row r="747" s="23" customFormat="1" customHeight="1" spans="1:3">
      <c r="A747" s="167">
        <v>21101</v>
      </c>
      <c r="B747" s="173" t="s">
        <v>1238</v>
      </c>
      <c r="C747" s="29">
        <f>SUM(C748:C756)</f>
        <v>386</v>
      </c>
    </row>
    <row r="748" s="23" customFormat="1" customHeight="1" spans="1:3">
      <c r="A748" s="167">
        <v>2110101</v>
      </c>
      <c r="B748" s="167" t="s">
        <v>697</v>
      </c>
      <c r="C748" s="29">
        <v>386</v>
      </c>
    </row>
    <row r="749" s="23" customFormat="1" customHeight="1" spans="1:3">
      <c r="A749" s="167">
        <v>2110102</v>
      </c>
      <c r="B749" s="167" t="s">
        <v>698</v>
      </c>
      <c r="C749" s="29">
        <v>0</v>
      </c>
    </row>
    <row r="750" s="23" customFormat="1" customHeight="1" spans="1:3">
      <c r="A750" s="167">
        <v>2110103</v>
      </c>
      <c r="B750" s="167" t="s">
        <v>699</v>
      </c>
      <c r="C750" s="29">
        <v>0</v>
      </c>
    </row>
    <row r="751" s="23" customFormat="1" customHeight="1" spans="1:3">
      <c r="A751" s="167">
        <v>2110104</v>
      </c>
      <c r="B751" s="167" t="s">
        <v>1239</v>
      </c>
      <c r="C751" s="29">
        <v>0</v>
      </c>
    </row>
    <row r="752" s="23" customFormat="1" customHeight="1" spans="1:3">
      <c r="A752" s="167">
        <v>2110105</v>
      </c>
      <c r="B752" s="167" t="s">
        <v>1240</v>
      </c>
      <c r="C752" s="29">
        <v>0</v>
      </c>
    </row>
    <row r="753" s="23" customFormat="1" customHeight="1" spans="1:3">
      <c r="A753" s="167">
        <v>2110106</v>
      </c>
      <c r="B753" s="167" t="s">
        <v>1241</v>
      </c>
      <c r="C753" s="29">
        <v>0</v>
      </c>
    </row>
    <row r="754" s="23" customFormat="1" customHeight="1" spans="1:3">
      <c r="A754" s="167">
        <v>2110107</v>
      </c>
      <c r="B754" s="167" t="s">
        <v>1242</v>
      </c>
      <c r="C754" s="29">
        <v>0</v>
      </c>
    </row>
    <row r="755" s="23" customFormat="1" customHeight="1" spans="1:3">
      <c r="A755" s="167">
        <v>2110108</v>
      </c>
      <c r="B755" s="167" t="s">
        <v>1243</v>
      </c>
      <c r="C755" s="29">
        <v>0</v>
      </c>
    </row>
    <row r="756" s="23" customFormat="1" customHeight="1" spans="1:3">
      <c r="A756" s="167">
        <v>2110199</v>
      </c>
      <c r="B756" s="167" t="s">
        <v>1244</v>
      </c>
      <c r="C756" s="29">
        <v>0</v>
      </c>
    </row>
    <row r="757" s="23" customFormat="1" customHeight="1" spans="1:3">
      <c r="A757" s="167">
        <v>21102</v>
      </c>
      <c r="B757" s="173" t="s">
        <v>1245</v>
      </c>
      <c r="C757" s="29">
        <f>SUM(C758:C760)</f>
        <v>135</v>
      </c>
    </row>
    <row r="758" s="23" customFormat="1" customHeight="1" spans="1:3">
      <c r="A758" s="167">
        <v>2110203</v>
      </c>
      <c r="B758" s="167" t="s">
        <v>1246</v>
      </c>
      <c r="C758" s="29">
        <v>135</v>
      </c>
    </row>
    <row r="759" s="23" customFormat="1" customHeight="1" spans="1:3">
      <c r="A759" s="167">
        <v>2110204</v>
      </c>
      <c r="B759" s="167" t="s">
        <v>1247</v>
      </c>
      <c r="C759" s="29">
        <v>0</v>
      </c>
    </row>
    <row r="760" s="23" customFormat="1" customHeight="1" spans="1:3">
      <c r="A760" s="167">
        <v>2110299</v>
      </c>
      <c r="B760" s="167" t="s">
        <v>1248</v>
      </c>
      <c r="C760" s="29">
        <v>0</v>
      </c>
    </row>
    <row r="761" s="23" customFormat="1" customHeight="1" spans="1:3">
      <c r="A761" s="167">
        <v>21103</v>
      </c>
      <c r="B761" s="173" t="s">
        <v>1249</v>
      </c>
      <c r="C761" s="29">
        <f>SUM(C762:C769)</f>
        <v>7365</v>
      </c>
    </row>
    <row r="762" s="23" customFormat="1" customHeight="1" spans="1:3">
      <c r="A762" s="167">
        <v>2110301</v>
      </c>
      <c r="B762" s="167" t="s">
        <v>1250</v>
      </c>
      <c r="C762" s="29">
        <v>0</v>
      </c>
    </row>
    <row r="763" s="23" customFormat="1" customHeight="1" spans="1:3">
      <c r="A763" s="167">
        <v>2110302</v>
      </c>
      <c r="B763" s="167" t="s">
        <v>1251</v>
      </c>
      <c r="C763" s="29">
        <v>0</v>
      </c>
    </row>
    <row r="764" s="23" customFormat="1" customHeight="1" spans="1:3">
      <c r="A764" s="167">
        <v>2110303</v>
      </c>
      <c r="B764" s="167" t="s">
        <v>1252</v>
      </c>
      <c r="C764" s="29">
        <v>0</v>
      </c>
    </row>
    <row r="765" s="23" customFormat="1" customHeight="1" spans="1:3">
      <c r="A765" s="167">
        <v>2110304</v>
      </c>
      <c r="B765" s="167" t="s">
        <v>1253</v>
      </c>
      <c r="C765" s="29">
        <v>0</v>
      </c>
    </row>
    <row r="766" s="23" customFormat="1" customHeight="1" spans="1:3">
      <c r="A766" s="167">
        <v>2110305</v>
      </c>
      <c r="B766" s="167" t="s">
        <v>1254</v>
      </c>
      <c r="C766" s="29">
        <v>0</v>
      </c>
    </row>
    <row r="767" s="23" customFormat="1" customHeight="1" spans="1:3">
      <c r="A767" s="167">
        <v>2110306</v>
      </c>
      <c r="B767" s="167" t="s">
        <v>1255</v>
      </c>
      <c r="C767" s="29">
        <v>0</v>
      </c>
    </row>
    <row r="768" s="23" customFormat="1" customHeight="1" spans="1:3">
      <c r="A768" s="167">
        <v>2110307</v>
      </c>
      <c r="B768" s="167" t="s">
        <v>1256</v>
      </c>
      <c r="C768" s="29">
        <v>0</v>
      </c>
    </row>
    <row r="769" s="23" customFormat="1" customHeight="1" spans="1:3">
      <c r="A769" s="167">
        <v>2110399</v>
      </c>
      <c r="B769" s="167" t="s">
        <v>1257</v>
      </c>
      <c r="C769" s="29">
        <v>7365</v>
      </c>
    </row>
    <row r="770" s="23" customFormat="1" customHeight="1" spans="1:3">
      <c r="A770" s="167">
        <v>21104</v>
      </c>
      <c r="B770" s="173" t="s">
        <v>1258</v>
      </c>
      <c r="C770" s="29">
        <f>SUM(C771:C774)</f>
        <v>1289</v>
      </c>
    </row>
    <row r="771" s="23" customFormat="1" customHeight="1" spans="1:3">
      <c r="A771" s="167">
        <v>2110401</v>
      </c>
      <c r="B771" s="167" t="s">
        <v>1259</v>
      </c>
      <c r="C771" s="29">
        <v>1289</v>
      </c>
    </row>
    <row r="772" s="23" customFormat="1" customHeight="1" spans="1:3">
      <c r="A772" s="167">
        <v>2110402</v>
      </c>
      <c r="B772" s="167" t="s">
        <v>1260</v>
      </c>
      <c r="C772" s="29">
        <v>0</v>
      </c>
    </row>
    <row r="773" s="23" customFormat="1" customHeight="1" spans="1:3">
      <c r="A773" s="167">
        <v>2110404</v>
      </c>
      <c r="B773" s="167" t="s">
        <v>1261</v>
      </c>
      <c r="C773" s="29">
        <v>0</v>
      </c>
    </row>
    <row r="774" s="23" customFormat="1" customHeight="1" spans="1:3">
      <c r="A774" s="167">
        <v>2110499</v>
      </c>
      <c r="B774" s="167" t="s">
        <v>1262</v>
      </c>
      <c r="C774" s="29">
        <v>0</v>
      </c>
    </row>
    <row r="775" s="23" customFormat="1" customHeight="1" spans="1:3">
      <c r="A775" s="167">
        <v>21105</v>
      </c>
      <c r="B775" s="173" t="s">
        <v>1263</v>
      </c>
      <c r="C775" s="29">
        <f>SUM(C776:C781)</f>
        <v>281</v>
      </c>
    </row>
    <row r="776" s="23" customFormat="1" customHeight="1" spans="1:3">
      <c r="A776" s="167">
        <v>2110501</v>
      </c>
      <c r="B776" s="167" t="s">
        <v>1264</v>
      </c>
      <c r="C776" s="29">
        <v>281</v>
      </c>
    </row>
    <row r="777" s="23" customFormat="1" customHeight="1" spans="1:3">
      <c r="A777" s="167">
        <v>2110502</v>
      </c>
      <c r="B777" s="167" t="s">
        <v>1265</v>
      </c>
      <c r="C777" s="29">
        <v>0</v>
      </c>
    </row>
    <row r="778" s="23" customFormat="1" customHeight="1" spans="1:3">
      <c r="A778" s="167">
        <v>2110503</v>
      </c>
      <c r="B778" s="167" t="s">
        <v>1266</v>
      </c>
      <c r="C778" s="29">
        <v>0</v>
      </c>
    </row>
    <row r="779" s="23" customFormat="1" customHeight="1" spans="1:3">
      <c r="A779" s="167">
        <v>2110506</v>
      </c>
      <c r="B779" s="167" t="s">
        <v>1267</v>
      </c>
      <c r="C779" s="29">
        <v>0</v>
      </c>
    </row>
    <row r="780" s="23" customFormat="1" customHeight="1" spans="1:3">
      <c r="A780" s="167">
        <v>2110507</v>
      </c>
      <c r="B780" s="167" t="s">
        <v>1268</v>
      </c>
      <c r="C780" s="29">
        <v>0</v>
      </c>
    </row>
    <row r="781" s="23" customFormat="1" customHeight="1" spans="1:3">
      <c r="A781" s="167">
        <v>2110599</v>
      </c>
      <c r="B781" s="167" t="s">
        <v>1269</v>
      </c>
      <c r="C781" s="29">
        <v>0</v>
      </c>
    </row>
    <row r="782" s="23" customFormat="1" customHeight="1" spans="1:3">
      <c r="A782" s="167">
        <v>21106</v>
      </c>
      <c r="B782" s="173" t="s">
        <v>1270</v>
      </c>
      <c r="C782" s="29">
        <f>SUM(C783:C787)</f>
        <v>0</v>
      </c>
    </row>
    <row r="783" s="23" customFormat="1" customHeight="1" spans="1:3">
      <c r="A783" s="167">
        <v>2110602</v>
      </c>
      <c r="B783" s="167" t="s">
        <v>1271</v>
      </c>
      <c r="C783" s="29">
        <v>0</v>
      </c>
    </row>
    <row r="784" s="23" customFormat="1" customHeight="1" spans="1:3">
      <c r="A784" s="167">
        <v>2110603</v>
      </c>
      <c r="B784" s="167" t="s">
        <v>1272</v>
      </c>
      <c r="C784" s="29">
        <v>0</v>
      </c>
    </row>
    <row r="785" s="23" customFormat="1" customHeight="1" spans="1:3">
      <c r="A785" s="167">
        <v>2110604</v>
      </c>
      <c r="B785" s="167" t="s">
        <v>1273</v>
      </c>
      <c r="C785" s="29">
        <v>0</v>
      </c>
    </row>
    <row r="786" s="23" customFormat="1" customHeight="1" spans="1:3">
      <c r="A786" s="167">
        <v>2110605</v>
      </c>
      <c r="B786" s="167" t="s">
        <v>1274</v>
      </c>
      <c r="C786" s="29">
        <v>0</v>
      </c>
    </row>
    <row r="787" s="23" customFormat="1" customHeight="1" spans="1:3">
      <c r="A787" s="167">
        <v>2110699</v>
      </c>
      <c r="B787" s="167" t="s">
        <v>1275</v>
      </c>
      <c r="C787" s="29">
        <v>0</v>
      </c>
    </row>
    <row r="788" s="23" customFormat="1" customHeight="1" spans="1:3">
      <c r="A788" s="167">
        <v>21107</v>
      </c>
      <c r="B788" s="173" t="s">
        <v>1276</v>
      </c>
      <c r="C788" s="29">
        <f>SUM(C789:C790)</f>
        <v>0</v>
      </c>
    </row>
    <row r="789" s="23" customFormat="1" customHeight="1" spans="1:3">
      <c r="A789" s="167">
        <v>2110704</v>
      </c>
      <c r="B789" s="167" t="s">
        <v>1277</v>
      </c>
      <c r="C789" s="29">
        <v>0</v>
      </c>
    </row>
    <row r="790" s="23" customFormat="1" customHeight="1" spans="1:3">
      <c r="A790" s="167">
        <v>2110799</v>
      </c>
      <c r="B790" s="167" t="s">
        <v>1278</v>
      </c>
      <c r="C790" s="29">
        <v>0</v>
      </c>
    </row>
    <row r="791" s="23" customFormat="1" customHeight="1" spans="1:3">
      <c r="A791" s="167">
        <v>21108</v>
      </c>
      <c r="B791" s="173" t="s">
        <v>1279</v>
      </c>
      <c r="C791" s="29">
        <f>SUM(C792:C793)</f>
        <v>0</v>
      </c>
    </row>
    <row r="792" s="23" customFormat="1" customHeight="1" spans="1:3">
      <c r="A792" s="167">
        <v>2110804</v>
      </c>
      <c r="B792" s="167" t="s">
        <v>1280</v>
      </c>
      <c r="C792" s="29">
        <v>0</v>
      </c>
    </row>
    <row r="793" s="23" customFormat="1" customHeight="1" spans="1:3">
      <c r="A793" s="167">
        <v>2110899</v>
      </c>
      <c r="B793" s="167" t="s">
        <v>1281</v>
      </c>
      <c r="C793" s="29">
        <v>0</v>
      </c>
    </row>
    <row r="794" s="23" customFormat="1" customHeight="1" spans="1:3">
      <c r="A794" s="167">
        <v>21109</v>
      </c>
      <c r="B794" s="173" t="s">
        <v>1282</v>
      </c>
      <c r="C794" s="29">
        <f>C795</f>
        <v>0</v>
      </c>
    </row>
    <row r="795" s="23" customFormat="1" customHeight="1" spans="1:3">
      <c r="A795" s="167">
        <v>2110901</v>
      </c>
      <c r="B795" s="167" t="s">
        <v>1283</v>
      </c>
      <c r="C795" s="29">
        <v>0</v>
      </c>
    </row>
    <row r="796" s="23" customFormat="1" customHeight="1" spans="1:3">
      <c r="A796" s="167">
        <v>21110</v>
      </c>
      <c r="B796" s="173" t="s">
        <v>1284</v>
      </c>
      <c r="C796" s="29">
        <f>C797</f>
        <v>208</v>
      </c>
    </row>
    <row r="797" s="23" customFormat="1" customHeight="1" spans="1:3">
      <c r="A797" s="167">
        <v>2111001</v>
      </c>
      <c r="B797" s="167" t="s">
        <v>1285</v>
      </c>
      <c r="C797" s="29">
        <v>208</v>
      </c>
    </row>
    <row r="798" s="23" customFormat="1" customHeight="1" spans="1:3">
      <c r="A798" s="167">
        <v>21111</v>
      </c>
      <c r="B798" s="173" t="s">
        <v>1286</v>
      </c>
      <c r="C798" s="29">
        <f>SUM(C799:C803)</f>
        <v>446</v>
      </c>
    </row>
    <row r="799" s="23" customFormat="1" customHeight="1" spans="1:3">
      <c r="A799" s="167">
        <v>2111101</v>
      </c>
      <c r="B799" s="167" t="s">
        <v>1287</v>
      </c>
      <c r="C799" s="29">
        <v>446</v>
      </c>
    </row>
    <row r="800" s="23" customFormat="1" customHeight="1" spans="1:3">
      <c r="A800" s="167">
        <v>2111102</v>
      </c>
      <c r="B800" s="167" t="s">
        <v>1288</v>
      </c>
      <c r="C800" s="29">
        <v>0</v>
      </c>
    </row>
    <row r="801" s="23" customFormat="1" customHeight="1" spans="1:3">
      <c r="A801" s="167">
        <v>2111103</v>
      </c>
      <c r="B801" s="167" t="s">
        <v>1289</v>
      </c>
      <c r="C801" s="29">
        <v>0</v>
      </c>
    </row>
    <row r="802" s="23" customFormat="1" customHeight="1" spans="1:3">
      <c r="A802" s="167">
        <v>2111104</v>
      </c>
      <c r="B802" s="167" t="s">
        <v>1290</v>
      </c>
      <c r="C802" s="29">
        <v>0</v>
      </c>
    </row>
    <row r="803" s="23" customFormat="1" customHeight="1" spans="1:3">
      <c r="A803" s="167">
        <v>2111199</v>
      </c>
      <c r="B803" s="167" t="s">
        <v>1291</v>
      </c>
      <c r="C803" s="29">
        <v>0</v>
      </c>
    </row>
    <row r="804" s="23" customFormat="1" customHeight="1" spans="1:3">
      <c r="A804" s="167">
        <v>21112</v>
      </c>
      <c r="B804" s="173" t="s">
        <v>1292</v>
      </c>
      <c r="C804" s="29">
        <f>C805</f>
        <v>0</v>
      </c>
    </row>
    <row r="805" s="23" customFormat="1" customHeight="1" spans="1:3">
      <c r="A805" s="167">
        <v>2111201</v>
      </c>
      <c r="B805" s="167" t="s">
        <v>1293</v>
      </c>
      <c r="C805" s="29">
        <v>0</v>
      </c>
    </row>
    <row r="806" s="23" customFormat="1" customHeight="1" spans="1:3">
      <c r="A806" s="167">
        <v>21113</v>
      </c>
      <c r="B806" s="173" t="s">
        <v>1294</v>
      </c>
      <c r="C806" s="29">
        <f>C807</f>
        <v>1311</v>
      </c>
    </row>
    <row r="807" s="23" customFormat="1" customHeight="1" spans="1:3">
      <c r="A807" s="167">
        <v>2111301</v>
      </c>
      <c r="B807" s="167" t="s">
        <v>1295</v>
      </c>
      <c r="C807" s="29">
        <v>1311</v>
      </c>
    </row>
    <row r="808" s="23" customFormat="1" customHeight="1" spans="1:3">
      <c r="A808" s="167">
        <v>21114</v>
      </c>
      <c r="B808" s="173" t="s">
        <v>1296</v>
      </c>
      <c r="C808" s="29">
        <f>SUM(C809:C822)</f>
        <v>0</v>
      </c>
    </row>
    <row r="809" s="23" customFormat="1" customHeight="1" spans="1:3">
      <c r="A809" s="167">
        <v>2111401</v>
      </c>
      <c r="B809" s="167" t="s">
        <v>697</v>
      </c>
      <c r="C809" s="29">
        <v>0</v>
      </c>
    </row>
    <row r="810" s="23" customFormat="1" customHeight="1" spans="1:3">
      <c r="A810" s="167">
        <v>2111402</v>
      </c>
      <c r="B810" s="167" t="s">
        <v>698</v>
      </c>
      <c r="C810" s="29">
        <v>0</v>
      </c>
    </row>
    <row r="811" s="23" customFormat="1" customHeight="1" spans="1:3">
      <c r="A811" s="167">
        <v>2111403</v>
      </c>
      <c r="B811" s="167" t="s">
        <v>699</v>
      </c>
      <c r="C811" s="29">
        <v>0</v>
      </c>
    </row>
    <row r="812" s="23" customFormat="1" customHeight="1" spans="1:3">
      <c r="A812" s="167">
        <v>2111404</v>
      </c>
      <c r="B812" s="167" t="s">
        <v>1297</v>
      </c>
      <c r="C812" s="29">
        <v>0</v>
      </c>
    </row>
    <row r="813" s="23" customFormat="1" customHeight="1" spans="1:3">
      <c r="A813" s="167">
        <v>2111405</v>
      </c>
      <c r="B813" s="167" t="s">
        <v>1298</v>
      </c>
      <c r="C813" s="29">
        <v>0</v>
      </c>
    </row>
    <row r="814" s="23" customFormat="1" customHeight="1" spans="1:3">
      <c r="A814" s="167">
        <v>2111406</v>
      </c>
      <c r="B814" s="167" t="s">
        <v>1299</v>
      </c>
      <c r="C814" s="29">
        <v>0</v>
      </c>
    </row>
    <row r="815" s="23" customFormat="1" customHeight="1" spans="1:3">
      <c r="A815" s="167">
        <v>2111407</v>
      </c>
      <c r="B815" s="167" t="s">
        <v>1300</v>
      </c>
      <c r="C815" s="29">
        <v>0</v>
      </c>
    </row>
    <row r="816" s="23" customFormat="1" customHeight="1" spans="1:3">
      <c r="A816" s="167">
        <v>2111408</v>
      </c>
      <c r="B816" s="167" t="s">
        <v>1301</v>
      </c>
      <c r="C816" s="29">
        <v>0</v>
      </c>
    </row>
    <row r="817" s="23" customFormat="1" customHeight="1" spans="1:3">
      <c r="A817" s="167">
        <v>2111409</v>
      </c>
      <c r="B817" s="167" t="s">
        <v>1302</v>
      </c>
      <c r="C817" s="29">
        <v>0</v>
      </c>
    </row>
    <row r="818" s="23" customFormat="1" customHeight="1" spans="1:3">
      <c r="A818" s="167">
        <v>2111410</v>
      </c>
      <c r="B818" s="167" t="s">
        <v>1303</v>
      </c>
      <c r="C818" s="29">
        <v>0</v>
      </c>
    </row>
    <row r="819" s="23" customFormat="1" customHeight="1" spans="1:3">
      <c r="A819" s="167">
        <v>2111411</v>
      </c>
      <c r="B819" s="167" t="s">
        <v>738</v>
      </c>
      <c r="C819" s="29">
        <v>0</v>
      </c>
    </row>
    <row r="820" s="23" customFormat="1" customHeight="1" spans="1:3">
      <c r="A820" s="167">
        <v>2111413</v>
      </c>
      <c r="B820" s="167" t="s">
        <v>1304</v>
      </c>
      <c r="C820" s="29">
        <v>0</v>
      </c>
    </row>
    <row r="821" s="23" customFormat="1" customHeight="1" spans="1:3">
      <c r="A821" s="167">
        <v>2111450</v>
      </c>
      <c r="B821" s="167" t="s">
        <v>706</v>
      </c>
      <c r="C821" s="29">
        <v>0</v>
      </c>
    </row>
    <row r="822" s="23" customFormat="1" customHeight="1" spans="1:3">
      <c r="A822" s="167">
        <v>2111499</v>
      </c>
      <c r="B822" s="167" t="s">
        <v>1305</v>
      </c>
      <c r="C822" s="29">
        <v>0</v>
      </c>
    </row>
    <row r="823" s="23" customFormat="1" customHeight="1" spans="1:3">
      <c r="A823" s="167">
        <v>21199</v>
      </c>
      <c r="B823" s="173" t="s">
        <v>1306</v>
      </c>
      <c r="C823" s="29">
        <f>C824</f>
        <v>2325</v>
      </c>
    </row>
    <row r="824" s="23" customFormat="1" customHeight="1" spans="1:3">
      <c r="A824" s="167">
        <v>2119999</v>
      </c>
      <c r="B824" s="167" t="s">
        <v>1307</v>
      </c>
      <c r="C824" s="29">
        <v>2325</v>
      </c>
    </row>
    <row r="825" s="23" customFormat="1" customHeight="1" spans="1:3">
      <c r="A825" s="167">
        <v>212</v>
      </c>
      <c r="B825" s="173" t="s">
        <v>1308</v>
      </c>
      <c r="C825" s="29">
        <f>SUM(C826,C837,C839,C842,C844,C846)</f>
        <v>18021</v>
      </c>
    </row>
    <row r="826" s="23" customFormat="1" customHeight="1" spans="1:3">
      <c r="A826" s="167">
        <v>21201</v>
      </c>
      <c r="B826" s="173" t="s">
        <v>1309</v>
      </c>
      <c r="C826" s="29">
        <f>SUM(C827:C836)</f>
        <v>5298</v>
      </c>
    </row>
    <row r="827" s="23" customFormat="1" customHeight="1" spans="1:3">
      <c r="A827" s="167">
        <v>2120101</v>
      </c>
      <c r="B827" s="167" t="s">
        <v>697</v>
      </c>
      <c r="C827" s="29">
        <v>2195</v>
      </c>
    </row>
    <row r="828" s="23" customFormat="1" customHeight="1" spans="1:3">
      <c r="A828" s="167">
        <v>2120102</v>
      </c>
      <c r="B828" s="167" t="s">
        <v>698</v>
      </c>
      <c r="C828" s="29">
        <v>1175</v>
      </c>
    </row>
    <row r="829" s="23" customFormat="1" customHeight="1" spans="1:3">
      <c r="A829" s="167">
        <v>2120103</v>
      </c>
      <c r="B829" s="167" t="s">
        <v>699</v>
      </c>
      <c r="C829" s="29">
        <v>0</v>
      </c>
    </row>
    <row r="830" s="23" customFormat="1" customHeight="1" spans="1:3">
      <c r="A830" s="167">
        <v>2120104</v>
      </c>
      <c r="B830" s="167" t="s">
        <v>1310</v>
      </c>
      <c r="C830" s="29">
        <v>286</v>
      </c>
    </row>
    <row r="831" s="23" customFormat="1" customHeight="1" spans="1:3">
      <c r="A831" s="167">
        <v>2120105</v>
      </c>
      <c r="B831" s="167" t="s">
        <v>1311</v>
      </c>
      <c r="C831" s="29">
        <v>16</v>
      </c>
    </row>
    <row r="832" s="23" customFormat="1" customHeight="1" spans="1:3">
      <c r="A832" s="167">
        <v>2120106</v>
      </c>
      <c r="B832" s="167" t="s">
        <v>1312</v>
      </c>
      <c r="C832" s="29">
        <v>30</v>
      </c>
    </row>
    <row r="833" s="23" customFormat="1" customHeight="1" spans="1:3">
      <c r="A833" s="167">
        <v>2120107</v>
      </c>
      <c r="B833" s="167" t="s">
        <v>1313</v>
      </c>
      <c r="C833" s="29">
        <v>0</v>
      </c>
    </row>
    <row r="834" s="23" customFormat="1" customHeight="1" spans="1:3">
      <c r="A834" s="167">
        <v>2120109</v>
      </c>
      <c r="B834" s="167" t="s">
        <v>1314</v>
      </c>
      <c r="C834" s="29">
        <v>0</v>
      </c>
    </row>
    <row r="835" s="23" customFormat="1" customHeight="1" spans="1:3">
      <c r="A835" s="167">
        <v>2120110</v>
      </c>
      <c r="B835" s="167" t="s">
        <v>1315</v>
      </c>
      <c r="C835" s="29">
        <v>0</v>
      </c>
    </row>
    <row r="836" s="23" customFormat="1" customHeight="1" spans="1:3">
      <c r="A836" s="167">
        <v>2120199</v>
      </c>
      <c r="B836" s="167" t="s">
        <v>1316</v>
      </c>
      <c r="C836" s="29">
        <v>1596</v>
      </c>
    </row>
    <row r="837" s="23" customFormat="1" customHeight="1" spans="1:3">
      <c r="A837" s="167">
        <v>21202</v>
      </c>
      <c r="B837" s="173" t="s">
        <v>1317</v>
      </c>
      <c r="C837" s="29">
        <f>C838</f>
        <v>794</v>
      </c>
    </row>
    <row r="838" s="23" customFormat="1" customHeight="1" spans="1:3">
      <c r="A838" s="167">
        <v>2120201</v>
      </c>
      <c r="B838" s="167" t="s">
        <v>1318</v>
      </c>
      <c r="C838" s="29">
        <v>794</v>
      </c>
    </row>
    <row r="839" s="23" customFormat="1" customHeight="1" spans="1:3">
      <c r="A839" s="167">
        <v>21203</v>
      </c>
      <c r="B839" s="173" t="s">
        <v>1319</v>
      </c>
      <c r="C839" s="29">
        <f>SUM(C840:C841)</f>
        <v>8929</v>
      </c>
    </row>
    <row r="840" s="23" customFormat="1" customHeight="1" spans="1:3">
      <c r="A840" s="167">
        <v>2120303</v>
      </c>
      <c r="B840" s="167" t="s">
        <v>1320</v>
      </c>
      <c r="C840" s="29">
        <v>1729</v>
      </c>
    </row>
    <row r="841" s="23" customFormat="1" customHeight="1" spans="1:3">
      <c r="A841" s="167">
        <v>2120399</v>
      </c>
      <c r="B841" s="167" t="s">
        <v>1321</v>
      </c>
      <c r="C841" s="29">
        <v>7200</v>
      </c>
    </row>
    <row r="842" s="23" customFormat="1" customHeight="1" spans="1:3">
      <c r="A842" s="167">
        <v>21205</v>
      </c>
      <c r="B842" s="173" t="s">
        <v>1322</v>
      </c>
      <c r="C842" s="29">
        <f t="shared" ref="C842:C846" si="1">C843</f>
        <v>860</v>
      </c>
    </row>
    <row r="843" s="23" customFormat="1" customHeight="1" spans="1:3">
      <c r="A843" s="167">
        <v>2120501</v>
      </c>
      <c r="B843" s="167" t="s">
        <v>1323</v>
      </c>
      <c r="C843" s="29">
        <v>860</v>
      </c>
    </row>
    <row r="844" s="23" customFormat="1" customHeight="1" spans="1:3">
      <c r="A844" s="167">
        <v>21206</v>
      </c>
      <c r="B844" s="173" t="s">
        <v>1324</v>
      </c>
      <c r="C844" s="29">
        <f t="shared" si="1"/>
        <v>0</v>
      </c>
    </row>
    <row r="845" s="23" customFormat="1" customHeight="1" spans="1:3">
      <c r="A845" s="167">
        <v>2120601</v>
      </c>
      <c r="B845" s="167" t="s">
        <v>1325</v>
      </c>
      <c r="C845" s="29">
        <v>0</v>
      </c>
    </row>
    <row r="846" s="23" customFormat="1" customHeight="1" spans="1:3">
      <c r="A846" s="167">
        <v>21299</v>
      </c>
      <c r="B846" s="173" t="s">
        <v>1326</v>
      </c>
      <c r="C846" s="29">
        <f t="shared" si="1"/>
        <v>2140</v>
      </c>
    </row>
    <row r="847" s="23" customFormat="1" customHeight="1" spans="1:3">
      <c r="A847" s="167">
        <v>2129999</v>
      </c>
      <c r="B847" s="167" t="s">
        <v>1327</v>
      </c>
      <c r="C847" s="29">
        <v>2140</v>
      </c>
    </row>
    <row r="848" s="23" customFormat="1" customHeight="1" spans="1:3">
      <c r="A848" s="167">
        <v>213</v>
      </c>
      <c r="B848" s="173" t="s">
        <v>1328</v>
      </c>
      <c r="C848" s="29">
        <f>SUM(C849,C875,C900,C928,C939,C946,C953,C956)</f>
        <v>49755</v>
      </c>
    </row>
    <row r="849" s="23" customFormat="1" customHeight="1" spans="1:3">
      <c r="A849" s="167">
        <v>21301</v>
      </c>
      <c r="B849" s="173" t="s">
        <v>1329</v>
      </c>
      <c r="C849" s="29">
        <f>SUM(C850:C874)</f>
        <v>26250</v>
      </c>
    </row>
    <row r="850" s="23" customFormat="1" customHeight="1" spans="1:3">
      <c r="A850" s="167">
        <v>2130101</v>
      </c>
      <c r="B850" s="167" t="s">
        <v>697</v>
      </c>
      <c r="C850" s="29">
        <v>1429</v>
      </c>
    </row>
    <row r="851" s="23" customFormat="1" customHeight="1" spans="1:3">
      <c r="A851" s="167">
        <v>2130102</v>
      </c>
      <c r="B851" s="167" t="s">
        <v>698</v>
      </c>
      <c r="C851" s="29">
        <v>344</v>
      </c>
    </row>
    <row r="852" s="23" customFormat="1" customHeight="1" spans="1:3">
      <c r="A852" s="167">
        <v>2130103</v>
      </c>
      <c r="B852" s="167" t="s">
        <v>699</v>
      </c>
      <c r="C852" s="29">
        <v>0</v>
      </c>
    </row>
    <row r="853" s="23" customFormat="1" customHeight="1" spans="1:3">
      <c r="A853" s="167">
        <v>2130104</v>
      </c>
      <c r="B853" s="167" t="s">
        <v>706</v>
      </c>
      <c r="C853" s="29">
        <v>25</v>
      </c>
    </row>
    <row r="854" s="23" customFormat="1" customHeight="1" spans="1:3">
      <c r="A854" s="167">
        <v>2130105</v>
      </c>
      <c r="B854" s="167" t="s">
        <v>1330</v>
      </c>
      <c r="C854" s="29">
        <v>276</v>
      </c>
    </row>
    <row r="855" s="23" customFormat="1" customHeight="1" spans="1:3">
      <c r="A855" s="167">
        <v>2130106</v>
      </c>
      <c r="B855" s="167" t="s">
        <v>1331</v>
      </c>
      <c r="C855" s="29">
        <v>79</v>
      </c>
    </row>
    <row r="856" s="23" customFormat="1" customHeight="1" spans="1:3">
      <c r="A856" s="167">
        <v>2130108</v>
      </c>
      <c r="B856" s="167" t="s">
        <v>1332</v>
      </c>
      <c r="C856" s="29">
        <v>154</v>
      </c>
    </row>
    <row r="857" s="23" customFormat="1" customHeight="1" spans="1:3">
      <c r="A857" s="167">
        <v>2130109</v>
      </c>
      <c r="B857" s="167" t="s">
        <v>1333</v>
      </c>
      <c r="C857" s="29">
        <v>6</v>
      </c>
    </row>
    <row r="858" s="23" customFormat="1" customHeight="1" spans="1:3">
      <c r="A858" s="167">
        <v>2130110</v>
      </c>
      <c r="B858" s="167" t="s">
        <v>1334</v>
      </c>
      <c r="C858" s="29">
        <v>30</v>
      </c>
    </row>
    <row r="859" s="23" customFormat="1" customHeight="1" spans="1:3">
      <c r="A859" s="167">
        <v>2130111</v>
      </c>
      <c r="B859" s="167" t="s">
        <v>1335</v>
      </c>
      <c r="C859" s="29">
        <v>0</v>
      </c>
    </row>
    <row r="860" s="23" customFormat="1" customHeight="1" spans="1:3">
      <c r="A860" s="167">
        <v>2130112</v>
      </c>
      <c r="B860" s="167" t="s">
        <v>1336</v>
      </c>
      <c r="C860" s="29">
        <v>0</v>
      </c>
    </row>
    <row r="861" s="23" customFormat="1" customHeight="1" spans="1:3">
      <c r="A861" s="167">
        <v>2130114</v>
      </c>
      <c r="B861" s="167" t="s">
        <v>1337</v>
      </c>
      <c r="C861" s="29">
        <v>0</v>
      </c>
    </row>
    <row r="862" s="23" customFormat="1" customHeight="1" spans="1:3">
      <c r="A862" s="167">
        <v>2130119</v>
      </c>
      <c r="B862" s="167" t="s">
        <v>1338</v>
      </c>
      <c r="C862" s="29">
        <v>0</v>
      </c>
    </row>
    <row r="863" s="23" customFormat="1" customHeight="1" spans="1:3">
      <c r="A863" s="167">
        <v>2130120</v>
      </c>
      <c r="B863" s="167" t="s">
        <v>1339</v>
      </c>
      <c r="C863" s="29">
        <v>0</v>
      </c>
    </row>
    <row r="864" s="23" customFormat="1" customHeight="1" spans="1:3">
      <c r="A864" s="167">
        <v>2130121</v>
      </c>
      <c r="B864" s="167" t="s">
        <v>1340</v>
      </c>
      <c r="C864" s="29">
        <v>371</v>
      </c>
    </row>
    <row r="865" s="23" customFormat="1" customHeight="1" spans="1:3">
      <c r="A865" s="167">
        <v>2130122</v>
      </c>
      <c r="B865" s="167" t="s">
        <v>1341</v>
      </c>
      <c r="C865" s="29">
        <v>3279</v>
      </c>
    </row>
    <row r="866" s="23" customFormat="1" customHeight="1" spans="1:3">
      <c r="A866" s="167">
        <v>2130124</v>
      </c>
      <c r="B866" s="167" t="s">
        <v>1342</v>
      </c>
      <c r="C866" s="29">
        <v>160</v>
      </c>
    </row>
    <row r="867" s="23" customFormat="1" customHeight="1" spans="1:3">
      <c r="A867" s="167">
        <v>2130125</v>
      </c>
      <c r="B867" s="167" t="s">
        <v>1343</v>
      </c>
      <c r="C867" s="29">
        <v>191</v>
      </c>
    </row>
    <row r="868" s="23" customFormat="1" customHeight="1" spans="1:3">
      <c r="A868" s="167">
        <v>2130126</v>
      </c>
      <c r="B868" s="167" t="s">
        <v>1344</v>
      </c>
      <c r="C868" s="29">
        <v>161</v>
      </c>
    </row>
    <row r="869" s="23" customFormat="1" customHeight="1" spans="1:3">
      <c r="A869" s="167">
        <v>2130135</v>
      </c>
      <c r="B869" s="167" t="s">
        <v>1345</v>
      </c>
      <c r="C869" s="29">
        <v>36</v>
      </c>
    </row>
    <row r="870" s="23" customFormat="1" customHeight="1" spans="1:3">
      <c r="A870" s="167">
        <v>2130142</v>
      </c>
      <c r="B870" s="167" t="s">
        <v>1346</v>
      </c>
      <c r="C870" s="29">
        <v>0</v>
      </c>
    </row>
    <row r="871" s="23" customFormat="1" customHeight="1" spans="1:3">
      <c r="A871" s="167">
        <v>2130148</v>
      </c>
      <c r="B871" s="167" t="s">
        <v>1347</v>
      </c>
      <c r="C871" s="29">
        <v>0</v>
      </c>
    </row>
    <row r="872" s="23" customFormat="1" customHeight="1" spans="1:3">
      <c r="A872" s="167">
        <v>2130152</v>
      </c>
      <c r="B872" s="167" t="s">
        <v>1348</v>
      </c>
      <c r="C872" s="29">
        <v>5</v>
      </c>
    </row>
    <row r="873" s="23" customFormat="1" customHeight="1" spans="1:3">
      <c r="A873" s="167">
        <v>2130153</v>
      </c>
      <c r="B873" s="167" t="s">
        <v>1349</v>
      </c>
      <c r="C873" s="29">
        <v>880</v>
      </c>
    </row>
    <row r="874" s="23" customFormat="1" customHeight="1" spans="1:3">
      <c r="A874" s="167">
        <v>2130199</v>
      </c>
      <c r="B874" s="167" t="s">
        <v>1350</v>
      </c>
      <c r="C874" s="29">
        <v>18824</v>
      </c>
    </row>
    <row r="875" s="23" customFormat="1" customHeight="1" spans="1:3">
      <c r="A875" s="167">
        <v>21302</v>
      </c>
      <c r="B875" s="173" t="s">
        <v>1351</v>
      </c>
      <c r="C875" s="29">
        <f>SUM(C876:C899)</f>
        <v>4559</v>
      </c>
    </row>
    <row r="876" s="23" customFormat="1" customHeight="1" spans="1:3">
      <c r="A876" s="167">
        <v>2130201</v>
      </c>
      <c r="B876" s="167" t="s">
        <v>697</v>
      </c>
      <c r="C876" s="29">
        <v>1811</v>
      </c>
    </row>
    <row r="877" s="23" customFormat="1" customHeight="1" spans="1:3">
      <c r="A877" s="167">
        <v>2130202</v>
      </c>
      <c r="B877" s="167" t="s">
        <v>698</v>
      </c>
      <c r="C877" s="29">
        <v>281</v>
      </c>
    </row>
    <row r="878" s="23" customFormat="1" customHeight="1" spans="1:3">
      <c r="A878" s="167">
        <v>2130203</v>
      </c>
      <c r="B878" s="167" t="s">
        <v>699</v>
      </c>
      <c r="C878" s="29">
        <v>0</v>
      </c>
    </row>
    <row r="879" s="23" customFormat="1" customHeight="1" spans="1:3">
      <c r="A879" s="167">
        <v>2130204</v>
      </c>
      <c r="B879" s="167" t="s">
        <v>1352</v>
      </c>
      <c r="C879" s="29">
        <v>413</v>
      </c>
    </row>
    <row r="880" s="23" customFormat="1" customHeight="1" spans="1:3">
      <c r="A880" s="167">
        <v>2130205</v>
      </c>
      <c r="B880" s="167" t="s">
        <v>1353</v>
      </c>
      <c r="C880" s="29">
        <v>163</v>
      </c>
    </row>
    <row r="881" s="23" customFormat="1" customHeight="1" spans="1:3">
      <c r="A881" s="167">
        <v>2130206</v>
      </c>
      <c r="B881" s="167" t="s">
        <v>1354</v>
      </c>
      <c r="C881" s="29">
        <v>27</v>
      </c>
    </row>
    <row r="882" s="23" customFormat="1" customHeight="1" spans="1:3">
      <c r="A882" s="167">
        <v>2130207</v>
      </c>
      <c r="B882" s="167" t="s">
        <v>1355</v>
      </c>
      <c r="C882" s="29">
        <v>264</v>
      </c>
    </row>
    <row r="883" s="23" customFormat="1" customHeight="1" spans="1:3">
      <c r="A883" s="167">
        <v>2130209</v>
      </c>
      <c r="B883" s="167" t="s">
        <v>1356</v>
      </c>
      <c r="C883" s="29">
        <v>957</v>
      </c>
    </row>
    <row r="884" s="23" customFormat="1" customHeight="1" spans="1:3">
      <c r="A884" s="167">
        <v>2130210</v>
      </c>
      <c r="B884" s="167" t="s">
        <v>1357</v>
      </c>
      <c r="C884" s="29">
        <v>0</v>
      </c>
    </row>
    <row r="885" s="23" customFormat="1" customHeight="1" spans="1:3">
      <c r="A885" s="167">
        <v>2130211</v>
      </c>
      <c r="B885" s="167" t="s">
        <v>1358</v>
      </c>
      <c r="C885" s="29">
        <v>10</v>
      </c>
    </row>
    <row r="886" s="23" customFormat="1" customHeight="1" spans="1:3">
      <c r="A886" s="167">
        <v>2130212</v>
      </c>
      <c r="B886" s="167" t="s">
        <v>1359</v>
      </c>
      <c r="C886" s="29">
        <v>33</v>
      </c>
    </row>
    <row r="887" s="23" customFormat="1" customHeight="1" spans="1:3">
      <c r="A887" s="167">
        <v>2130213</v>
      </c>
      <c r="B887" s="167" t="s">
        <v>1360</v>
      </c>
      <c r="C887" s="29">
        <v>57</v>
      </c>
    </row>
    <row r="888" s="23" customFormat="1" customHeight="1" spans="1:3">
      <c r="A888" s="167">
        <v>2130217</v>
      </c>
      <c r="B888" s="167" t="s">
        <v>1361</v>
      </c>
      <c r="C888" s="29">
        <v>0</v>
      </c>
    </row>
    <row r="889" s="23" customFormat="1" customHeight="1" spans="1:3">
      <c r="A889" s="167">
        <v>2130220</v>
      </c>
      <c r="B889" s="167" t="s">
        <v>1362</v>
      </c>
      <c r="C889" s="29">
        <v>0</v>
      </c>
    </row>
    <row r="890" s="23" customFormat="1" customHeight="1" spans="1:3">
      <c r="A890" s="167">
        <v>2130221</v>
      </c>
      <c r="B890" s="167" t="s">
        <v>1363</v>
      </c>
      <c r="C890" s="29">
        <v>17</v>
      </c>
    </row>
    <row r="891" s="23" customFormat="1" customHeight="1" spans="1:3">
      <c r="A891" s="167">
        <v>2130223</v>
      </c>
      <c r="B891" s="167" t="s">
        <v>1364</v>
      </c>
      <c r="C891" s="29">
        <v>0</v>
      </c>
    </row>
    <row r="892" s="23" customFormat="1" customHeight="1" spans="1:3">
      <c r="A892" s="167">
        <v>2130226</v>
      </c>
      <c r="B892" s="167" t="s">
        <v>1365</v>
      </c>
      <c r="C892" s="29">
        <v>0</v>
      </c>
    </row>
    <row r="893" s="23" customFormat="1" customHeight="1" spans="1:3">
      <c r="A893" s="167">
        <v>2130227</v>
      </c>
      <c r="B893" s="167" t="s">
        <v>1366</v>
      </c>
      <c r="C893" s="29">
        <v>0</v>
      </c>
    </row>
    <row r="894" s="23" customFormat="1" customHeight="1" spans="1:3">
      <c r="A894" s="167">
        <v>2130232</v>
      </c>
      <c r="B894" s="167" t="s">
        <v>1367</v>
      </c>
      <c r="C894" s="29">
        <v>0</v>
      </c>
    </row>
    <row r="895" s="23" customFormat="1" customHeight="1" spans="1:3">
      <c r="A895" s="167">
        <v>2130234</v>
      </c>
      <c r="B895" s="167" t="s">
        <v>1368</v>
      </c>
      <c r="C895" s="29">
        <v>363</v>
      </c>
    </row>
    <row r="896" s="23" customFormat="1" customHeight="1" spans="1:3">
      <c r="A896" s="167">
        <v>2130235</v>
      </c>
      <c r="B896" s="167" t="s">
        <v>1369</v>
      </c>
      <c r="C896" s="29">
        <v>0</v>
      </c>
    </row>
    <row r="897" s="23" customFormat="1" customHeight="1" spans="1:3">
      <c r="A897" s="167">
        <v>2130236</v>
      </c>
      <c r="B897" s="167" t="s">
        <v>1370</v>
      </c>
      <c r="C897" s="29">
        <v>0</v>
      </c>
    </row>
    <row r="898" s="23" customFormat="1" customHeight="1" spans="1:3">
      <c r="A898" s="167">
        <v>2130237</v>
      </c>
      <c r="B898" s="167" t="s">
        <v>1336</v>
      </c>
      <c r="C898" s="29">
        <v>0</v>
      </c>
    </row>
    <row r="899" s="23" customFormat="1" customHeight="1" spans="1:3">
      <c r="A899" s="167">
        <v>2130299</v>
      </c>
      <c r="B899" s="167" t="s">
        <v>1371</v>
      </c>
      <c r="C899" s="29">
        <v>163</v>
      </c>
    </row>
    <row r="900" s="23" customFormat="1" customHeight="1" spans="1:3">
      <c r="A900" s="167">
        <v>21303</v>
      </c>
      <c r="B900" s="173" t="s">
        <v>1372</v>
      </c>
      <c r="C900" s="29">
        <f>SUM(C901:C927)</f>
        <v>3433</v>
      </c>
    </row>
    <row r="901" s="23" customFormat="1" customHeight="1" spans="1:3">
      <c r="A901" s="167">
        <v>2130301</v>
      </c>
      <c r="B901" s="167" t="s">
        <v>697</v>
      </c>
      <c r="C901" s="29">
        <v>530</v>
      </c>
    </row>
    <row r="902" s="23" customFormat="1" customHeight="1" spans="1:3">
      <c r="A902" s="167">
        <v>2130302</v>
      </c>
      <c r="B902" s="167" t="s">
        <v>698</v>
      </c>
      <c r="C902" s="29">
        <v>149</v>
      </c>
    </row>
    <row r="903" s="23" customFormat="1" customHeight="1" spans="1:3">
      <c r="A903" s="167">
        <v>2130303</v>
      </c>
      <c r="B903" s="167" t="s">
        <v>699</v>
      </c>
      <c r="C903" s="29">
        <v>0</v>
      </c>
    </row>
    <row r="904" s="23" customFormat="1" customHeight="1" spans="1:3">
      <c r="A904" s="167">
        <v>2130304</v>
      </c>
      <c r="B904" s="167" t="s">
        <v>1373</v>
      </c>
      <c r="C904" s="29">
        <v>0</v>
      </c>
    </row>
    <row r="905" s="23" customFormat="1" customHeight="1" spans="1:3">
      <c r="A905" s="167">
        <v>2130305</v>
      </c>
      <c r="B905" s="167" t="s">
        <v>1374</v>
      </c>
      <c r="C905" s="29">
        <v>1792</v>
      </c>
    </row>
    <row r="906" s="23" customFormat="1" customHeight="1" spans="1:3">
      <c r="A906" s="167">
        <v>2130306</v>
      </c>
      <c r="B906" s="167" t="s">
        <v>1375</v>
      </c>
      <c r="C906" s="29">
        <v>32</v>
      </c>
    </row>
    <row r="907" s="23" customFormat="1" customHeight="1" spans="1:3">
      <c r="A907" s="167">
        <v>2130307</v>
      </c>
      <c r="B907" s="167" t="s">
        <v>1376</v>
      </c>
      <c r="C907" s="29">
        <v>0</v>
      </c>
    </row>
    <row r="908" s="23" customFormat="1" customHeight="1" spans="1:3">
      <c r="A908" s="167">
        <v>2130308</v>
      </c>
      <c r="B908" s="167" t="s">
        <v>1377</v>
      </c>
      <c r="C908" s="29">
        <v>0</v>
      </c>
    </row>
    <row r="909" s="23" customFormat="1" customHeight="1" spans="1:3">
      <c r="A909" s="167">
        <v>2130309</v>
      </c>
      <c r="B909" s="167" t="s">
        <v>1378</v>
      </c>
      <c r="C909" s="29">
        <v>0</v>
      </c>
    </row>
    <row r="910" s="23" customFormat="1" customHeight="1" spans="1:3">
      <c r="A910" s="167">
        <v>2130310</v>
      </c>
      <c r="B910" s="167" t="s">
        <v>1379</v>
      </c>
      <c r="C910" s="29">
        <v>0</v>
      </c>
    </row>
    <row r="911" s="23" customFormat="1" customHeight="1" spans="1:3">
      <c r="A911" s="167">
        <v>2130311</v>
      </c>
      <c r="B911" s="167" t="s">
        <v>1380</v>
      </c>
      <c r="C911" s="29">
        <v>10</v>
      </c>
    </row>
    <row r="912" s="23" customFormat="1" customHeight="1" spans="1:3">
      <c r="A912" s="167">
        <v>2130312</v>
      </c>
      <c r="B912" s="167" t="s">
        <v>1381</v>
      </c>
      <c r="C912" s="29">
        <v>0</v>
      </c>
    </row>
    <row r="913" s="23" customFormat="1" customHeight="1" spans="1:3">
      <c r="A913" s="167">
        <v>2130313</v>
      </c>
      <c r="B913" s="167" t="s">
        <v>1382</v>
      </c>
      <c r="C913" s="29">
        <v>2</v>
      </c>
    </row>
    <row r="914" s="23" customFormat="1" customHeight="1" spans="1:3">
      <c r="A914" s="167">
        <v>2130314</v>
      </c>
      <c r="B914" s="167" t="s">
        <v>1383</v>
      </c>
      <c r="C914" s="29">
        <v>25</v>
      </c>
    </row>
    <row r="915" s="23" customFormat="1" customHeight="1" spans="1:3">
      <c r="A915" s="167">
        <v>2130315</v>
      </c>
      <c r="B915" s="167" t="s">
        <v>1384</v>
      </c>
      <c r="C915" s="29">
        <v>5</v>
      </c>
    </row>
    <row r="916" s="23" customFormat="1" customHeight="1" spans="1:3">
      <c r="A916" s="167">
        <v>2130316</v>
      </c>
      <c r="B916" s="167" t="s">
        <v>1385</v>
      </c>
      <c r="C916" s="29">
        <v>127</v>
      </c>
    </row>
    <row r="917" s="23" customFormat="1" customHeight="1" spans="1:3">
      <c r="A917" s="167">
        <v>2130317</v>
      </c>
      <c r="B917" s="167" t="s">
        <v>1386</v>
      </c>
      <c r="C917" s="29">
        <v>0</v>
      </c>
    </row>
    <row r="918" s="23" customFormat="1" customHeight="1" spans="1:3">
      <c r="A918" s="167">
        <v>2130318</v>
      </c>
      <c r="B918" s="167" t="s">
        <v>1387</v>
      </c>
      <c r="C918" s="29">
        <v>0</v>
      </c>
    </row>
    <row r="919" s="23" customFormat="1" customHeight="1" spans="1:3">
      <c r="A919" s="167">
        <v>2130319</v>
      </c>
      <c r="B919" s="167" t="s">
        <v>1388</v>
      </c>
      <c r="C919" s="29">
        <v>124</v>
      </c>
    </row>
    <row r="920" s="23" customFormat="1" customHeight="1" spans="1:3">
      <c r="A920" s="167">
        <v>2130321</v>
      </c>
      <c r="B920" s="167" t="s">
        <v>1389</v>
      </c>
      <c r="C920" s="29">
        <v>587</v>
      </c>
    </row>
    <row r="921" s="23" customFormat="1" customHeight="1" spans="1:3">
      <c r="A921" s="167">
        <v>2130322</v>
      </c>
      <c r="B921" s="167" t="s">
        <v>1390</v>
      </c>
      <c r="C921" s="29">
        <v>0</v>
      </c>
    </row>
    <row r="922" s="23" customFormat="1" customHeight="1" spans="1:3">
      <c r="A922" s="167">
        <v>2130333</v>
      </c>
      <c r="B922" s="167" t="s">
        <v>1364</v>
      </c>
      <c r="C922" s="29">
        <v>0</v>
      </c>
    </row>
    <row r="923" s="23" customFormat="1" customHeight="1" spans="1:3">
      <c r="A923" s="167">
        <v>2130334</v>
      </c>
      <c r="B923" s="167" t="s">
        <v>1391</v>
      </c>
      <c r="C923" s="29">
        <v>31</v>
      </c>
    </row>
    <row r="924" s="23" customFormat="1" customHeight="1" spans="1:3">
      <c r="A924" s="167">
        <v>2130335</v>
      </c>
      <c r="B924" s="167" t="s">
        <v>1392</v>
      </c>
      <c r="C924" s="29">
        <v>5</v>
      </c>
    </row>
    <row r="925" s="23" customFormat="1" customHeight="1" spans="1:3">
      <c r="A925" s="167">
        <v>2130336</v>
      </c>
      <c r="B925" s="167" t="s">
        <v>1393</v>
      </c>
      <c r="C925" s="29">
        <v>0</v>
      </c>
    </row>
    <row r="926" s="23" customFormat="1" customHeight="1" spans="1:3">
      <c r="A926" s="167">
        <v>2130337</v>
      </c>
      <c r="B926" s="167" t="s">
        <v>1394</v>
      </c>
      <c r="C926" s="29">
        <v>0</v>
      </c>
    </row>
    <row r="927" s="23" customFormat="1" customHeight="1" spans="1:3">
      <c r="A927" s="167">
        <v>2130399</v>
      </c>
      <c r="B927" s="167" t="s">
        <v>1395</v>
      </c>
      <c r="C927" s="29">
        <v>14</v>
      </c>
    </row>
    <row r="928" s="23" customFormat="1" customHeight="1" spans="1:3">
      <c r="A928" s="167">
        <v>21305</v>
      </c>
      <c r="B928" s="173" t="s">
        <v>1396</v>
      </c>
      <c r="C928" s="29">
        <f>SUM(C929:C938)</f>
        <v>7539</v>
      </c>
    </row>
    <row r="929" s="23" customFormat="1" customHeight="1" spans="1:3">
      <c r="A929" s="167">
        <v>2130501</v>
      </c>
      <c r="B929" s="167" t="s">
        <v>697</v>
      </c>
      <c r="C929" s="29">
        <v>1017</v>
      </c>
    </row>
    <row r="930" s="23" customFormat="1" customHeight="1" spans="1:3">
      <c r="A930" s="167">
        <v>2130502</v>
      </c>
      <c r="B930" s="167" t="s">
        <v>698</v>
      </c>
      <c r="C930" s="29">
        <v>185</v>
      </c>
    </row>
    <row r="931" s="23" customFormat="1" customHeight="1" spans="1:3">
      <c r="A931" s="167">
        <v>2130503</v>
      </c>
      <c r="B931" s="167" t="s">
        <v>699</v>
      </c>
      <c r="C931" s="29">
        <v>28</v>
      </c>
    </row>
    <row r="932" s="23" customFormat="1" customHeight="1" spans="1:3">
      <c r="A932" s="167">
        <v>2130504</v>
      </c>
      <c r="B932" s="167" t="s">
        <v>1397</v>
      </c>
      <c r="C932" s="29">
        <v>1287</v>
      </c>
    </row>
    <row r="933" s="23" customFormat="1" customHeight="1" spans="1:3">
      <c r="A933" s="167">
        <v>2130505</v>
      </c>
      <c r="B933" s="167" t="s">
        <v>1398</v>
      </c>
      <c r="C933" s="29">
        <v>1261</v>
      </c>
    </row>
    <row r="934" s="23" customFormat="1" customHeight="1" spans="1:3">
      <c r="A934" s="167">
        <v>2130506</v>
      </c>
      <c r="B934" s="167" t="s">
        <v>1399</v>
      </c>
      <c r="C934" s="29">
        <v>10</v>
      </c>
    </row>
    <row r="935" s="23" customFormat="1" customHeight="1" spans="1:3">
      <c r="A935" s="167">
        <v>2130507</v>
      </c>
      <c r="B935" s="167" t="s">
        <v>1400</v>
      </c>
      <c r="C935" s="29">
        <v>0</v>
      </c>
    </row>
    <row r="936" s="23" customFormat="1" customHeight="1" spans="1:3">
      <c r="A936" s="167">
        <v>2130508</v>
      </c>
      <c r="B936" s="167" t="s">
        <v>1401</v>
      </c>
      <c r="C936" s="29">
        <v>0</v>
      </c>
    </row>
    <row r="937" s="23" customFormat="1" customHeight="1" spans="1:3">
      <c r="A937" s="167">
        <v>2130550</v>
      </c>
      <c r="B937" s="167" t="s">
        <v>1402</v>
      </c>
      <c r="C937" s="29">
        <v>0</v>
      </c>
    </row>
    <row r="938" s="23" customFormat="1" customHeight="1" spans="1:3">
      <c r="A938" s="167">
        <v>2130599</v>
      </c>
      <c r="B938" s="167" t="s">
        <v>1403</v>
      </c>
      <c r="C938" s="29">
        <v>3751</v>
      </c>
    </row>
    <row r="939" s="23" customFormat="1" customHeight="1" spans="1:3">
      <c r="A939" s="167">
        <v>21307</v>
      </c>
      <c r="B939" s="173" t="s">
        <v>1404</v>
      </c>
      <c r="C939" s="29">
        <f>SUM(C940:C945)</f>
        <v>3772</v>
      </c>
    </row>
    <row r="940" s="23" customFormat="1" customHeight="1" spans="1:3">
      <c r="A940" s="167">
        <v>2130701</v>
      </c>
      <c r="B940" s="167" t="s">
        <v>1405</v>
      </c>
      <c r="C940" s="29">
        <v>44</v>
      </c>
    </row>
    <row r="941" s="23" customFormat="1" customHeight="1" spans="1:3">
      <c r="A941" s="167">
        <v>2130704</v>
      </c>
      <c r="B941" s="167" t="s">
        <v>1406</v>
      </c>
      <c r="C941" s="29">
        <v>0</v>
      </c>
    </row>
    <row r="942" s="23" customFormat="1" customHeight="1" spans="1:3">
      <c r="A942" s="167">
        <v>2130705</v>
      </c>
      <c r="B942" s="167" t="s">
        <v>1407</v>
      </c>
      <c r="C942" s="29">
        <v>3291</v>
      </c>
    </row>
    <row r="943" s="23" customFormat="1" customHeight="1" spans="1:3">
      <c r="A943" s="167">
        <v>2130706</v>
      </c>
      <c r="B943" s="167" t="s">
        <v>1408</v>
      </c>
      <c r="C943" s="29">
        <v>145</v>
      </c>
    </row>
    <row r="944" s="23" customFormat="1" customHeight="1" spans="1:3">
      <c r="A944" s="167">
        <v>2130707</v>
      </c>
      <c r="B944" s="167" t="s">
        <v>1409</v>
      </c>
      <c r="C944" s="29">
        <v>292</v>
      </c>
    </row>
    <row r="945" s="23" customFormat="1" customHeight="1" spans="1:3">
      <c r="A945" s="167">
        <v>2130799</v>
      </c>
      <c r="B945" s="167" t="s">
        <v>1410</v>
      </c>
      <c r="C945" s="29">
        <v>0</v>
      </c>
    </row>
    <row r="946" s="23" customFormat="1" customHeight="1" spans="1:3">
      <c r="A946" s="167">
        <v>21308</v>
      </c>
      <c r="B946" s="173" t="s">
        <v>1411</v>
      </c>
      <c r="C946" s="29">
        <f>SUM(C947:C952)</f>
        <v>2407</v>
      </c>
    </row>
    <row r="947" s="23" customFormat="1" customHeight="1" spans="1:3">
      <c r="A947" s="167">
        <v>2130801</v>
      </c>
      <c r="B947" s="167" t="s">
        <v>1412</v>
      </c>
      <c r="C947" s="29">
        <v>0</v>
      </c>
    </row>
    <row r="948" s="23" customFormat="1" customHeight="1" spans="1:3">
      <c r="A948" s="167">
        <v>2130802</v>
      </c>
      <c r="B948" s="167" t="s">
        <v>1413</v>
      </c>
      <c r="C948" s="29">
        <v>52</v>
      </c>
    </row>
    <row r="949" s="23" customFormat="1" customHeight="1" spans="1:3">
      <c r="A949" s="167">
        <v>2130803</v>
      </c>
      <c r="B949" s="167" t="s">
        <v>1414</v>
      </c>
      <c r="C949" s="29">
        <v>2255</v>
      </c>
    </row>
    <row r="950" s="23" customFormat="1" customHeight="1" spans="1:3">
      <c r="A950" s="167">
        <v>2130804</v>
      </c>
      <c r="B950" s="167" t="s">
        <v>1415</v>
      </c>
      <c r="C950" s="29">
        <v>100</v>
      </c>
    </row>
    <row r="951" s="23" customFormat="1" customHeight="1" spans="1:3">
      <c r="A951" s="167">
        <v>2130805</v>
      </c>
      <c r="B951" s="167" t="s">
        <v>1416</v>
      </c>
      <c r="C951" s="29">
        <v>0</v>
      </c>
    </row>
    <row r="952" s="23" customFormat="1" customHeight="1" spans="1:3">
      <c r="A952" s="167">
        <v>2130899</v>
      </c>
      <c r="B952" s="167" t="s">
        <v>1417</v>
      </c>
      <c r="C952" s="29">
        <v>0</v>
      </c>
    </row>
    <row r="953" s="23" customFormat="1" customHeight="1" spans="1:3">
      <c r="A953" s="167">
        <v>21309</v>
      </c>
      <c r="B953" s="173" t="s">
        <v>1418</v>
      </c>
      <c r="C953" s="29">
        <f>SUM(C954:C955)</f>
        <v>829</v>
      </c>
    </row>
    <row r="954" s="23" customFormat="1" customHeight="1" spans="1:3">
      <c r="A954" s="167">
        <v>2130901</v>
      </c>
      <c r="B954" s="167" t="s">
        <v>1419</v>
      </c>
      <c r="C954" s="29">
        <v>0</v>
      </c>
    </row>
    <row r="955" s="23" customFormat="1" customHeight="1" spans="1:3">
      <c r="A955" s="167">
        <v>2130999</v>
      </c>
      <c r="B955" s="167" t="s">
        <v>1420</v>
      </c>
      <c r="C955" s="29">
        <v>829</v>
      </c>
    </row>
    <row r="956" s="23" customFormat="1" customHeight="1" spans="1:3">
      <c r="A956" s="167">
        <v>21399</v>
      </c>
      <c r="B956" s="173" t="s">
        <v>1421</v>
      </c>
      <c r="C956" s="29">
        <f>C957+C958</f>
        <v>966</v>
      </c>
    </row>
    <row r="957" s="23" customFormat="1" customHeight="1" spans="1:3">
      <c r="A957" s="167">
        <v>2139901</v>
      </c>
      <c r="B957" s="167" t="s">
        <v>1422</v>
      </c>
      <c r="C957" s="29">
        <v>0</v>
      </c>
    </row>
    <row r="958" s="23" customFormat="1" customHeight="1" spans="1:3">
      <c r="A958" s="167">
        <v>2139999</v>
      </c>
      <c r="B958" s="167" t="s">
        <v>1423</v>
      </c>
      <c r="C958" s="29">
        <v>966</v>
      </c>
    </row>
    <row r="959" s="23" customFormat="1" customHeight="1" spans="1:3">
      <c r="A959" s="167">
        <v>214</v>
      </c>
      <c r="B959" s="173" t="s">
        <v>1424</v>
      </c>
      <c r="C959" s="29">
        <f>SUM(C960,C983,C993,C1003,C1008,C1015,C1020)</f>
        <v>10358</v>
      </c>
    </row>
    <row r="960" s="23" customFormat="1" customHeight="1" spans="1:3">
      <c r="A960" s="167">
        <v>21401</v>
      </c>
      <c r="B960" s="173" t="s">
        <v>1425</v>
      </c>
      <c r="C960" s="29">
        <f>SUM(C961:C982)</f>
        <v>4953</v>
      </c>
    </row>
    <row r="961" s="23" customFormat="1" customHeight="1" spans="1:3">
      <c r="A961" s="167">
        <v>2140101</v>
      </c>
      <c r="B961" s="167" t="s">
        <v>697</v>
      </c>
      <c r="C961" s="29">
        <v>2174</v>
      </c>
    </row>
    <row r="962" s="23" customFormat="1" customHeight="1" spans="1:3">
      <c r="A962" s="167">
        <v>2140102</v>
      </c>
      <c r="B962" s="167" t="s">
        <v>698</v>
      </c>
      <c r="C962" s="29">
        <v>329</v>
      </c>
    </row>
    <row r="963" s="23" customFormat="1" customHeight="1" spans="1:3">
      <c r="A963" s="167">
        <v>2140103</v>
      </c>
      <c r="B963" s="167" t="s">
        <v>699</v>
      </c>
      <c r="C963" s="29">
        <v>0</v>
      </c>
    </row>
    <row r="964" s="23" customFormat="1" customHeight="1" spans="1:3">
      <c r="A964" s="167">
        <v>2140104</v>
      </c>
      <c r="B964" s="167" t="s">
        <v>1426</v>
      </c>
      <c r="C964" s="29">
        <v>845</v>
      </c>
    </row>
    <row r="965" s="23" customFormat="1" customHeight="1" spans="1:3">
      <c r="A965" s="167">
        <v>2140106</v>
      </c>
      <c r="B965" s="167" t="s">
        <v>1427</v>
      </c>
      <c r="C965" s="29">
        <v>798</v>
      </c>
    </row>
    <row r="966" s="23" customFormat="1" customHeight="1" spans="1:3">
      <c r="A966" s="167">
        <v>2140109</v>
      </c>
      <c r="B966" s="167" t="s">
        <v>1428</v>
      </c>
      <c r="C966" s="29">
        <v>0</v>
      </c>
    </row>
    <row r="967" s="23" customFormat="1" customHeight="1" spans="1:3">
      <c r="A967" s="167">
        <v>2140110</v>
      </c>
      <c r="B967" s="167" t="s">
        <v>1429</v>
      </c>
      <c r="C967" s="29">
        <v>8</v>
      </c>
    </row>
    <row r="968" s="23" customFormat="1" customHeight="1" spans="1:3">
      <c r="A968" s="167">
        <v>2140111</v>
      </c>
      <c r="B968" s="167" t="s">
        <v>1430</v>
      </c>
      <c r="C968" s="29">
        <v>0</v>
      </c>
    </row>
    <row r="969" s="23" customFormat="1" customHeight="1" spans="1:3">
      <c r="A969" s="167">
        <v>2140112</v>
      </c>
      <c r="B969" s="167" t="s">
        <v>1431</v>
      </c>
      <c r="C969" s="29">
        <v>30</v>
      </c>
    </row>
    <row r="970" s="23" customFormat="1" customHeight="1" spans="1:3">
      <c r="A970" s="167">
        <v>2140114</v>
      </c>
      <c r="B970" s="167" t="s">
        <v>1432</v>
      </c>
      <c r="C970" s="29">
        <v>0</v>
      </c>
    </row>
    <row r="971" s="23" customFormat="1" customHeight="1" spans="1:3">
      <c r="A971" s="167">
        <v>2140122</v>
      </c>
      <c r="B971" s="167" t="s">
        <v>1433</v>
      </c>
      <c r="C971" s="29">
        <v>0</v>
      </c>
    </row>
    <row r="972" s="23" customFormat="1" customHeight="1" spans="1:3">
      <c r="A972" s="167">
        <v>2140123</v>
      </c>
      <c r="B972" s="167" t="s">
        <v>1434</v>
      </c>
      <c r="C972" s="29">
        <v>0</v>
      </c>
    </row>
    <row r="973" s="23" customFormat="1" customHeight="1" spans="1:3">
      <c r="A973" s="167">
        <v>2140127</v>
      </c>
      <c r="B973" s="167" t="s">
        <v>1435</v>
      </c>
      <c r="C973" s="29">
        <v>0</v>
      </c>
    </row>
    <row r="974" s="23" customFormat="1" customHeight="1" spans="1:3">
      <c r="A974" s="167">
        <v>2140128</v>
      </c>
      <c r="B974" s="167" t="s">
        <v>1436</v>
      </c>
      <c r="C974" s="29">
        <v>0</v>
      </c>
    </row>
    <row r="975" s="23" customFormat="1" customHeight="1" spans="1:3">
      <c r="A975" s="167">
        <v>2140129</v>
      </c>
      <c r="B975" s="167" t="s">
        <v>1437</v>
      </c>
      <c r="C975" s="29">
        <v>0</v>
      </c>
    </row>
    <row r="976" s="23" customFormat="1" customHeight="1" spans="1:3">
      <c r="A976" s="167">
        <v>2140130</v>
      </c>
      <c r="B976" s="167" t="s">
        <v>1438</v>
      </c>
      <c r="C976" s="29">
        <v>0</v>
      </c>
    </row>
    <row r="977" s="23" customFormat="1" customHeight="1" spans="1:3">
      <c r="A977" s="167">
        <v>2140131</v>
      </c>
      <c r="B977" s="167" t="s">
        <v>1439</v>
      </c>
      <c r="C977" s="29">
        <v>10</v>
      </c>
    </row>
    <row r="978" s="23" customFormat="1" customHeight="1" spans="1:3">
      <c r="A978" s="167">
        <v>2140133</v>
      </c>
      <c r="B978" s="167" t="s">
        <v>1440</v>
      </c>
      <c r="C978" s="29">
        <v>0</v>
      </c>
    </row>
    <row r="979" s="23" customFormat="1" customHeight="1" spans="1:3">
      <c r="A979" s="167">
        <v>2140136</v>
      </c>
      <c r="B979" s="167" t="s">
        <v>1441</v>
      </c>
      <c r="C979" s="29">
        <v>20</v>
      </c>
    </row>
    <row r="980" s="23" customFormat="1" customHeight="1" spans="1:3">
      <c r="A980" s="167">
        <v>2140138</v>
      </c>
      <c r="B980" s="167" t="s">
        <v>1442</v>
      </c>
      <c r="C980" s="29">
        <v>0</v>
      </c>
    </row>
    <row r="981" s="23" customFormat="1" customHeight="1" spans="1:3">
      <c r="A981" s="167">
        <v>2140139</v>
      </c>
      <c r="B981" s="167" t="s">
        <v>1443</v>
      </c>
      <c r="C981" s="29">
        <v>12</v>
      </c>
    </row>
    <row r="982" s="23" customFormat="1" customHeight="1" spans="1:3">
      <c r="A982" s="167">
        <v>2140199</v>
      </c>
      <c r="B982" s="167" t="s">
        <v>1444</v>
      </c>
      <c r="C982" s="29">
        <v>727</v>
      </c>
    </row>
    <row r="983" s="23" customFormat="1" customHeight="1" spans="1:3">
      <c r="A983" s="167">
        <v>21402</v>
      </c>
      <c r="B983" s="173" t="s">
        <v>1445</v>
      </c>
      <c r="C983" s="29">
        <f>SUM(C984:C992)</f>
        <v>44</v>
      </c>
    </row>
    <row r="984" s="23" customFormat="1" customHeight="1" spans="1:3">
      <c r="A984" s="167">
        <v>2140201</v>
      </c>
      <c r="B984" s="167" t="s">
        <v>697</v>
      </c>
      <c r="C984" s="29">
        <v>0</v>
      </c>
    </row>
    <row r="985" s="23" customFormat="1" customHeight="1" spans="1:3">
      <c r="A985" s="167">
        <v>2140202</v>
      </c>
      <c r="B985" s="167" t="s">
        <v>698</v>
      </c>
      <c r="C985" s="29">
        <v>42</v>
      </c>
    </row>
    <row r="986" s="23" customFormat="1" customHeight="1" spans="1:3">
      <c r="A986" s="167">
        <v>2140203</v>
      </c>
      <c r="B986" s="167" t="s">
        <v>699</v>
      </c>
      <c r="C986" s="29">
        <v>0</v>
      </c>
    </row>
    <row r="987" s="23" customFormat="1" customHeight="1" spans="1:3">
      <c r="A987" s="167">
        <v>2140204</v>
      </c>
      <c r="B987" s="167" t="s">
        <v>1446</v>
      </c>
      <c r="C987" s="29">
        <v>0</v>
      </c>
    </row>
    <row r="988" s="23" customFormat="1" customHeight="1" spans="1:3">
      <c r="A988" s="167">
        <v>2140205</v>
      </c>
      <c r="B988" s="167" t="s">
        <v>1447</v>
      </c>
      <c r="C988" s="29">
        <v>0</v>
      </c>
    </row>
    <row r="989" s="23" customFormat="1" customHeight="1" spans="1:3">
      <c r="A989" s="167">
        <v>2140206</v>
      </c>
      <c r="B989" s="167" t="s">
        <v>1448</v>
      </c>
      <c r="C989" s="29">
        <v>0</v>
      </c>
    </row>
    <row r="990" s="23" customFormat="1" customHeight="1" spans="1:3">
      <c r="A990" s="167">
        <v>2140207</v>
      </c>
      <c r="B990" s="167" t="s">
        <v>1449</v>
      </c>
      <c r="C990" s="29">
        <v>0</v>
      </c>
    </row>
    <row r="991" s="23" customFormat="1" customHeight="1" spans="1:3">
      <c r="A991" s="167">
        <v>2140208</v>
      </c>
      <c r="B991" s="167" t="s">
        <v>1450</v>
      </c>
      <c r="C991" s="29">
        <v>0</v>
      </c>
    </row>
    <row r="992" s="23" customFormat="1" customHeight="1" spans="1:3">
      <c r="A992" s="167">
        <v>2140299</v>
      </c>
      <c r="B992" s="167" t="s">
        <v>1451</v>
      </c>
      <c r="C992" s="29">
        <v>2</v>
      </c>
    </row>
    <row r="993" s="23" customFormat="1" customHeight="1" spans="1:3">
      <c r="A993" s="167">
        <v>21403</v>
      </c>
      <c r="B993" s="173" t="s">
        <v>1452</v>
      </c>
      <c r="C993" s="29">
        <f>SUM(C994:C1002)</f>
        <v>0</v>
      </c>
    </row>
    <row r="994" s="23" customFormat="1" customHeight="1" spans="1:3">
      <c r="A994" s="167">
        <v>2140301</v>
      </c>
      <c r="B994" s="167" t="s">
        <v>697</v>
      </c>
      <c r="C994" s="29">
        <v>0</v>
      </c>
    </row>
    <row r="995" s="23" customFormat="1" customHeight="1" spans="1:3">
      <c r="A995" s="167">
        <v>2140302</v>
      </c>
      <c r="B995" s="167" t="s">
        <v>698</v>
      </c>
      <c r="C995" s="29">
        <v>0</v>
      </c>
    </row>
    <row r="996" s="23" customFormat="1" customHeight="1" spans="1:3">
      <c r="A996" s="167">
        <v>2140303</v>
      </c>
      <c r="B996" s="167" t="s">
        <v>699</v>
      </c>
      <c r="C996" s="29">
        <v>0</v>
      </c>
    </row>
    <row r="997" s="23" customFormat="1" customHeight="1" spans="1:3">
      <c r="A997" s="167">
        <v>2140304</v>
      </c>
      <c r="B997" s="167" t="s">
        <v>1453</v>
      </c>
      <c r="C997" s="29">
        <v>0</v>
      </c>
    </row>
    <row r="998" s="23" customFormat="1" customHeight="1" spans="1:3">
      <c r="A998" s="167">
        <v>2140305</v>
      </c>
      <c r="B998" s="167" t="s">
        <v>1454</v>
      </c>
      <c r="C998" s="29">
        <v>0</v>
      </c>
    </row>
    <row r="999" s="23" customFormat="1" customHeight="1" spans="1:3">
      <c r="A999" s="167">
        <v>2140306</v>
      </c>
      <c r="B999" s="167" t="s">
        <v>1455</v>
      </c>
      <c r="C999" s="29">
        <v>0</v>
      </c>
    </row>
    <row r="1000" s="23" customFormat="1" customHeight="1" spans="1:3">
      <c r="A1000" s="167">
        <v>2140307</v>
      </c>
      <c r="B1000" s="167" t="s">
        <v>1456</v>
      </c>
      <c r="C1000" s="29">
        <v>0</v>
      </c>
    </row>
    <row r="1001" s="23" customFormat="1" customHeight="1" spans="1:3">
      <c r="A1001" s="167">
        <v>2140308</v>
      </c>
      <c r="B1001" s="167" t="s">
        <v>1457</v>
      </c>
      <c r="C1001" s="29">
        <v>0</v>
      </c>
    </row>
    <row r="1002" s="23" customFormat="1" customHeight="1" spans="1:3">
      <c r="A1002" s="167">
        <v>2140399</v>
      </c>
      <c r="B1002" s="167" t="s">
        <v>1458</v>
      </c>
      <c r="C1002" s="29">
        <v>0</v>
      </c>
    </row>
    <row r="1003" s="23" customFormat="1" customHeight="1" spans="1:3">
      <c r="A1003" s="167">
        <v>21404</v>
      </c>
      <c r="B1003" s="173" t="s">
        <v>1459</v>
      </c>
      <c r="C1003" s="29">
        <f>SUM(C1004:C1007)</f>
        <v>218</v>
      </c>
    </row>
    <row r="1004" s="23" customFormat="1" customHeight="1" spans="1:3">
      <c r="A1004" s="167">
        <v>2140401</v>
      </c>
      <c r="B1004" s="167" t="s">
        <v>1460</v>
      </c>
      <c r="C1004" s="29">
        <v>0</v>
      </c>
    </row>
    <row r="1005" s="23" customFormat="1" customHeight="1" spans="1:3">
      <c r="A1005" s="167">
        <v>2140402</v>
      </c>
      <c r="B1005" s="167" t="s">
        <v>1461</v>
      </c>
      <c r="C1005" s="29">
        <v>171</v>
      </c>
    </row>
    <row r="1006" s="23" customFormat="1" customHeight="1" spans="1:3">
      <c r="A1006" s="167">
        <v>2140403</v>
      </c>
      <c r="B1006" s="167" t="s">
        <v>1462</v>
      </c>
      <c r="C1006" s="29">
        <v>47</v>
      </c>
    </row>
    <row r="1007" s="23" customFormat="1" customHeight="1" spans="1:3">
      <c r="A1007" s="167">
        <v>2140499</v>
      </c>
      <c r="B1007" s="167" t="s">
        <v>1463</v>
      </c>
      <c r="C1007" s="29">
        <v>0</v>
      </c>
    </row>
    <row r="1008" s="23" customFormat="1" customHeight="1" spans="1:3">
      <c r="A1008" s="167">
        <v>21405</v>
      </c>
      <c r="B1008" s="173" t="s">
        <v>1464</v>
      </c>
      <c r="C1008" s="29">
        <f>SUM(C1009:C1014)</f>
        <v>0</v>
      </c>
    </row>
    <row r="1009" s="23" customFormat="1" customHeight="1" spans="1:3">
      <c r="A1009" s="167">
        <v>2140501</v>
      </c>
      <c r="B1009" s="167" t="s">
        <v>697</v>
      </c>
      <c r="C1009" s="29">
        <v>0</v>
      </c>
    </row>
    <row r="1010" s="23" customFormat="1" customHeight="1" spans="1:3">
      <c r="A1010" s="167">
        <v>2140502</v>
      </c>
      <c r="B1010" s="167" t="s">
        <v>698</v>
      </c>
      <c r="C1010" s="29">
        <v>0</v>
      </c>
    </row>
    <row r="1011" s="23" customFormat="1" customHeight="1" spans="1:3">
      <c r="A1011" s="167">
        <v>2140503</v>
      </c>
      <c r="B1011" s="167" t="s">
        <v>699</v>
      </c>
      <c r="C1011" s="29">
        <v>0</v>
      </c>
    </row>
    <row r="1012" s="23" customFormat="1" customHeight="1" spans="1:3">
      <c r="A1012" s="167">
        <v>2140504</v>
      </c>
      <c r="B1012" s="167" t="s">
        <v>1450</v>
      </c>
      <c r="C1012" s="29">
        <v>0</v>
      </c>
    </row>
    <row r="1013" s="23" customFormat="1" customHeight="1" spans="1:3">
      <c r="A1013" s="167">
        <v>2140505</v>
      </c>
      <c r="B1013" s="167" t="s">
        <v>1465</v>
      </c>
      <c r="C1013" s="29">
        <v>0</v>
      </c>
    </row>
    <row r="1014" s="23" customFormat="1" customHeight="1" spans="1:3">
      <c r="A1014" s="167">
        <v>2140599</v>
      </c>
      <c r="B1014" s="167" t="s">
        <v>1466</v>
      </c>
      <c r="C1014" s="29">
        <v>0</v>
      </c>
    </row>
    <row r="1015" s="23" customFormat="1" customHeight="1" spans="1:3">
      <c r="A1015" s="167">
        <v>21406</v>
      </c>
      <c r="B1015" s="173" t="s">
        <v>1467</v>
      </c>
      <c r="C1015" s="29">
        <f>SUM(C1016:C1019)</f>
        <v>5051</v>
      </c>
    </row>
    <row r="1016" s="23" customFormat="1" customHeight="1" spans="1:3">
      <c r="A1016" s="167">
        <v>2140601</v>
      </c>
      <c r="B1016" s="167" t="s">
        <v>1468</v>
      </c>
      <c r="C1016" s="29">
        <v>5051</v>
      </c>
    </row>
    <row r="1017" s="23" customFormat="1" customHeight="1" spans="1:3">
      <c r="A1017" s="167">
        <v>2140602</v>
      </c>
      <c r="B1017" s="167" t="s">
        <v>1469</v>
      </c>
      <c r="C1017" s="29">
        <v>0</v>
      </c>
    </row>
    <row r="1018" s="23" customFormat="1" customHeight="1" spans="1:3">
      <c r="A1018" s="167">
        <v>2140603</v>
      </c>
      <c r="B1018" s="167" t="s">
        <v>1470</v>
      </c>
      <c r="C1018" s="29">
        <v>0</v>
      </c>
    </row>
    <row r="1019" s="23" customFormat="1" customHeight="1" spans="1:3">
      <c r="A1019" s="167">
        <v>2140699</v>
      </c>
      <c r="B1019" s="167" t="s">
        <v>1471</v>
      </c>
      <c r="C1019" s="29">
        <v>0</v>
      </c>
    </row>
    <row r="1020" s="23" customFormat="1" customHeight="1" spans="1:3">
      <c r="A1020" s="167">
        <v>21499</v>
      </c>
      <c r="B1020" s="173" t="s">
        <v>1472</v>
      </c>
      <c r="C1020" s="29">
        <f>SUM(C1021:C1022)</f>
        <v>92</v>
      </c>
    </row>
    <row r="1021" s="23" customFormat="1" customHeight="1" spans="1:3">
      <c r="A1021" s="167">
        <v>2149901</v>
      </c>
      <c r="B1021" s="167" t="s">
        <v>1473</v>
      </c>
      <c r="C1021" s="29">
        <v>90</v>
      </c>
    </row>
    <row r="1022" s="23" customFormat="1" customHeight="1" spans="1:3">
      <c r="A1022" s="167">
        <v>2149999</v>
      </c>
      <c r="B1022" s="167" t="s">
        <v>1474</v>
      </c>
      <c r="C1022" s="29">
        <v>2</v>
      </c>
    </row>
    <row r="1023" s="23" customFormat="1" customHeight="1" spans="1:3">
      <c r="A1023" s="167">
        <v>215</v>
      </c>
      <c r="B1023" s="173" t="s">
        <v>1475</v>
      </c>
      <c r="C1023" s="29">
        <f>SUM(C1024,C1034,C1050,C1055,C1066,C1073,C1081)</f>
        <v>1512</v>
      </c>
    </row>
    <row r="1024" s="23" customFormat="1" customHeight="1" spans="1:3">
      <c r="A1024" s="167">
        <v>21501</v>
      </c>
      <c r="B1024" s="173" t="s">
        <v>1476</v>
      </c>
      <c r="C1024" s="29">
        <f>SUM(C1025:C1033)</f>
        <v>0</v>
      </c>
    </row>
    <row r="1025" s="23" customFormat="1" customHeight="1" spans="1:3">
      <c r="A1025" s="167">
        <v>2150101</v>
      </c>
      <c r="B1025" s="167" t="s">
        <v>697</v>
      </c>
      <c r="C1025" s="29">
        <v>0</v>
      </c>
    </row>
    <row r="1026" s="23" customFormat="1" customHeight="1" spans="1:3">
      <c r="A1026" s="167">
        <v>2150102</v>
      </c>
      <c r="B1026" s="167" t="s">
        <v>698</v>
      </c>
      <c r="C1026" s="29">
        <v>0</v>
      </c>
    </row>
    <row r="1027" s="23" customFormat="1" customHeight="1" spans="1:3">
      <c r="A1027" s="167">
        <v>2150103</v>
      </c>
      <c r="B1027" s="167" t="s">
        <v>699</v>
      </c>
      <c r="C1027" s="29">
        <v>0</v>
      </c>
    </row>
    <row r="1028" s="23" customFormat="1" customHeight="1" spans="1:3">
      <c r="A1028" s="167">
        <v>2150104</v>
      </c>
      <c r="B1028" s="167" t="s">
        <v>1477</v>
      </c>
      <c r="C1028" s="29">
        <v>0</v>
      </c>
    </row>
    <row r="1029" s="23" customFormat="1" customHeight="1" spans="1:3">
      <c r="A1029" s="167">
        <v>2150105</v>
      </c>
      <c r="B1029" s="167" t="s">
        <v>1478</v>
      </c>
      <c r="C1029" s="29">
        <v>0</v>
      </c>
    </row>
    <row r="1030" s="23" customFormat="1" customHeight="1" spans="1:3">
      <c r="A1030" s="167">
        <v>2150106</v>
      </c>
      <c r="B1030" s="167" t="s">
        <v>1479</v>
      </c>
      <c r="C1030" s="29">
        <v>0</v>
      </c>
    </row>
    <row r="1031" s="23" customFormat="1" customHeight="1" spans="1:3">
      <c r="A1031" s="167">
        <v>2150107</v>
      </c>
      <c r="B1031" s="167" t="s">
        <v>1480</v>
      </c>
      <c r="C1031" s="29">
        <v>0</v>
      </c>
    </row>
    <row r="1032" s="23" customFormat="1" customHeight="1" spans="1:3">
      <c r="A1032" s="167">
        <v>2150108</v>
      </c>
      <c r="B1032" s="167" t="s">
        <v>1481</v>
      </c>
      <c r="C1032" s="29">
        <v>0</v>
      </c>
    </row>
    <row r="1033" s="23" customFormat="1" customHeight="1" spans="1:3">
      <c r="A1033" s="167">
        <v>2150199</v>
      </c>
      <c r="B1033" s="167" t="s">
        <v>1482</v>
      </c>
      <c r="C1033" s="29">
        <v>0</v>
      </c>
    </row>
    <row r="1034" s="23" customFormat="1" customHeight="1" spans="1:3">
      <c r="A1034" s="167">
        <v>21502</v>
      </c>
      <c r="B1034" s="173" t="s">
        <v>1483</v>
      </c>
      <c r="C1034" s="29">
        <f>SUM(C1035:C1049)</f>
        <v>435</v>
      </c>
    </row>
    <row r="1035" s="23" customFormat="1" customHeight="1" spans="1:3">
      <c r="A1035" s="167">
        <v>2150201</v>
      </c>
      <c r="B1035" s="167" t="s">
        <v>697</v>
      </c>
      <c r="C1035" s="29">
        <v>0</v>
      </c>
    </row>
    <row r="1036" s="23" customFormat="1" customHeight="1" spans="1:3">
      <c r="A1036" s="167">
        <v>2150202</v>
      </c>
      <c r="B1036" s="167" t="s">
        <v>698</v>
      </c>
      <c r="C1036" s="29">
        <v>0</v>
      </c>
    </row>
    <row r="1037" s="23" customFormat="1" customHeight="1" spans="1:3">
      <c r="A1037" s="167">
        <v>2150203</v>
      </c>
      <c r="B1037" s="167" t="s">
        <v>699</v>
      </c>
      <c r="C1037" s="29">
        <v>0</v>
      </c>
    </row>
    <row r="1038" s="23" customFormat="1" customHeight="1" spans="1:3">
      <c r="A1038" s="167">
        <v>2150204</v>
      </c>
      <c r="B1038" s="167" t="s">
        <v>1484</v>
      </c>
      <c r="C1038" s="29">
        <v>0</v>
      </c>
    </row>
    <row r="1039" s="23" customFormat="1" customHeight="1" spans="1:3">
      <c r="A1039" s="167">
        <v>2150205</v>
      </c>
      <c r="B1039" s="167" t="s">
        <v>1485</v>
      </c>
      <c r="C1039" s="29">
        <v>0</v>
      </c>
    </row>
    <row r="1040" s="23" customFormat="1" customHeight="1" spans="1:3">
      <c r="A1040" s="167">
        <v>2150206</v>
      </c>
      <c r="B1040" s="167" t="s">
        <v>1486</v>
      </c>
      <c r="C1040" s="29">
        <v>0</v>
      </c>
    </row>
    <row r="1041" s="23" customFormat="1" customHeight="1" spans="1:3">
      <c r="A1041" s="167">
        <v>2150207</v>
      </c>
      <c r="B1041" s="167" t="s">
        <v>1487</v>
      </c>
      <c r="C1041" s="29">
        <v>0</v>
      </c>
    </row>
    <row r="1042" s="23" customFormat="1" customHeight="1" spans="1:3">
      <c r="A1042" s="167">
        <v>2150208</v>
      </c>
      <c r="B1042" s="167" t="s">
        <v>1488</v>
      </c>
      <c r="C1042" s="29">
        <v>0</v>
      </c>
    </row>
    <row r="1043" s="23" customFormat="1" customHeight="1" spans="1:3">
      <c r="A1043" s="167">
        <v>2150209</v>
      </c>
      <c r="B1043" s="167" t="s">
        <v>1489</v>
      </c>
      <c r="C1043" s="29">
        <v>0</v>
      </c>
    </row>
    <row r="1044" s="23" customFormat="1" customHeight="1" spans="1:3">
      <c r="A1044" s="167">
        <v>2150210</v>
      </c>
      <c r="B1044" s="167" t="s">
        <v>1490</v>
      </c>
      <c r="C1044" s="29">
        <v>0</v>
      </c>
    </row>
    <row r="1045" s="23" customFormat="1" customHeight="1" spans="1:3">
      <c r="A1045" s="167">
        <v>2150212</v>
      </c>
      <c r="B1045" s="167" t="s">
        <v>1491</v>
      </c>
      <c r="C1045" s="29">
        <v>0</v>
      </c>
    </row>
    <row r="1046" s="23" customFormat="1" customHeight="1" spans="1:3">
      <c r="A1046" s="167">
        <v>2150213</v>
      </c>
      <c r="B1046" s="167" t="s">
        <v>1492</v>
      </c>
      <c r="C1046" s="29">
        <v>0</v>
      </c>
    </row>
    <row r="1047" s="23" customFormat="1" customHeight="1" spans="1:3">
      <c r="A1047" s="167">
        <v>2150214</v>
      </c>
      <c r="B1047" s="167" t="s">
        <v>1493</v>
      </c>
      <c r="C1047" s="29">
        <v>0</v>
      </c>
    </row>
    <row r="1048" s="23" customFormat="1" customHeight="1" spans="1:3">
      <c r="A1048" s="167">
        <v>2150215</v>
      </c>
      <c r="B1048" s="167" t="s">
        <v>1494</v>
      </c>
      <c r="C1048" s="29">
        <v>0</v>
      </c>
    </row>
    <row r="1049" s="23" customFormat="1" customHeight="1" spans="1:3">
      <c r="A1049" s="167">
        <v>2150299</v>
      </c>
      <c r="B1049" s="167" t="s">
        <v>1495</v>
      </c>
      <c r="C1049" s="29">
        <v>435</v>
      </c>
    </row>
    <row r="1050" s="23" customFormat="1" customHeight="1" spans="1:3">
      <c r="A1050" s="167">
        <v>21503</v>
      </c>
      <c r="B1050" s="173" t="s">
        <v>1496</v>
      </c>
      <c r="C1050" s="29">
        <f>SUM(C1051:C1054)</f>
        <v>0</v>
      </c>
    </row>
    <row r="1051" s="23" customFormat="1" customHeight="1" spans="1:3">
      <c r="A1051" s="167">
        <v>2150301</v>
      </c>
      <c r="B1051" s="167" t="s">
        <v>697</v>
      </c>
      <c r="C1051" s="29">
        <v>0</v>
      </c>
    </row>
    <row r="1052" s="23" customFormat="1" customHeight="1" spans="1:3">
      <c r="A1052" s="167">
        <v>2150302</v>
      </c>
      <c r="B1052" s="167" t="s">
        <v>698</v>
      </c>
      <c r="C1052" s="29">
        <v>0</v>
      </c>
    </row>
    <row r="1053" s="23" customFormat="1" customHeight="1" spans="1:3">
      <c r="A1053" s="167">
        <v>2150303</v>
      </c>
      <c r="B1053" s="167" t="s">
        <v>699</v>
      </c>
      <c r="C1053" s="29">
        <v>0</v>
      </c>
    </row>
    <row r="1054" s="23" customFormat="1" customHeight="1" spans="1:3">
      <c r="A1054" s="167">
        <v>2150399</v>
      </c>
      <c r="B1054" s="167" t="s">
        <v>1497</v>
      </c>
      <c r="C1054" s="29">
        <v>0</v>
      </c>
    </row>
    <row r="1055" s="23" customFormat="1" customHeight="1" spans="1:3">
      <c r="A1055" s="167">
        <v>21505</v>
      </c>
      <c r="B1055" s="173" t="s">
        <v>1498</v>
      </c>
      <c r="C1055" s="29">
        <f>SUM(C1056:C1065)</f>
        <v>208</v>
      </c>
    </row>
    <row r="1056" s="23" customFormat="1" customHeight="1" spans="1:3">
      <c r="A1056" s="167">
        <v>2150501</v>
      </c>
      <c r="B1056" s="167" t="s">
        <v>697</v>
      </c>
      <c r="C1056" s="29">
        <v>26</v>
      </c>
    </row>
    <row r="1057" s="23" customFormat="1" customHeight="1" spans="1:3">
      <c r="A1057" s="167">
        <v>2150502</v>
      </c>
      <c r="B1057" s="167" t="s">
        <v>698</v>
      </c>
      <c r="C1057" s="29">
        <v>47</v>
      </c>
    </row>
    <row r="1058" s="23" customFormat="1" customHeight="1" spans="1:3">
      <c r="A1058" s="167">
        <v>2150503</v>
      </c>
      <c r="B1058" s="167" t="s">
        <v>699</v>
      </c>
      <c r="C1058" s="29">
        <v>0</v>
      </c>
    </row>
    <row r="1059" s="23" customFormat="1" customHeight="1" spans="1:3">
      <c r="A1059" s="167">
        <v>2150505</v>
      </c>
      <c r="B1059" s="167" t="s">
        <v>1499</v>
      </c>
      <c r="C1059" s="29">
        <v>0</v>
      </c>
    </row>
    <row r="1060" s="23" customFormat="1" customHeight="1" spans="1:3">
      <c r="A1060" s="167">
        <v>2150507</v>
      </c>
      <c r="B1060" s="167" t="s">
        <v>1500</v>
      </c>
      <c r="C1060" s="29">
        <v>0</v>
      </c>
    </row>
    <row r="1061" s="23" customFormat="1" customHeight="1" spans="1:3">
      <c r="A1061" s="167">
        <v>2150508</v>
      </c>
      <c r="B1061" s="167" t="s">
        <v>1501</v>
      </c>
      <c r="C1061" s="29">
        <v>0</v>
      </c>
    </row>
    <row r="1062" s="23" customFormat="1" customHeight="1" spans="1:3">
      <c r="A1062" s="167">
        <v>2150516</v>
      </c>
      <c r="B1062" s="167" t="s">
        <v>1502</v>
      </c>
      <c r="C1062" s="29">
        <v>0</v>
      </c>
    </row>
    <row r="1063" s="23" customFormat="1" customHeight="1" spans="1:3">
      <c r="A1063" s="167">
        <v>2150517</v>
      </c>
      <c r="B1063" s="167" t="s">
        <v>1503</v>
      </c>
      <c r="C1063" s="29">
        <v>130</v>
      </c>
    </row>
    <row r="1064" s="23" customFormat="1" customHeight="1" spans="1:3">
      <c r="A1064" s="167">
        <v>2150550</v>
      </c>
      <c r="B1064" s="167" t="s">
        <v>706</v>
      </c>
      <c r="C1064" s="29">
        <v>0</v>
      </c>
    </row>
    <row r="1065" s="23" customFormat="1" customHeight="1" spans="1:3">
      <c r="A1065" s="167">
        <v>2150599</v>
      </c>
      <c r="B1065" s="167" t="s">
        <v>1504</v>
      </c>
      <c r="C1065" s="29">
        <v>5</v>
      </c>
    </row>
    <row r="1066" s="23" customFormat="1" customHeight="1" spans="1:3">
      <c r="A1066" s="167">
        <v>21507</v>
      </c>
      <c r="B1066" s="173" t="s">
        <v>1505</v>
      </c>
      <c r="C1066" s="29">
        <f>SUM(C1067:C1072)</f>
        <v>0</v>
      </c>
    </row>
    <row r="1067" s="23" customFormat="1" customHeight="1" spans="1:3">
      <c r="A1067" s="167">
        <v>2150701</v>
      </c>
      <c r="B1067" s="167" t="s">
        <v>697</v>
      </c>
      <c r="C1067" s="29">
        <v>0</v>
      </c>
    </row>
    <row r="1068" s="23" customFormat="1" customHeight="1" spans="1:3">
      <c r="A1068" s="167">
        <v>2150702</v>
      </c>
      <c r="B1068" s="167" t="s">
        <v>698</v>
      </c>
      <c r="C1068" s="29">
        <v>0</v>
      </c>
    </row>
    <row r="1069" s="23" customFormat="1" customHeight="1" spans="1:3">
      <c r="A1069" s="167">
        <v>2150703</v>
      </c>
      <c r="B1069" s="167" t="s">
        <v>699</v>
      </c>
      <c r="C1069" s="29">
        <v>0</v>
      </c>
    </row>
    <row r="1070" s="23" customFormat="1" customHeight="1" spans="1:3">
      <c r="A1070" s="167">
        <v>2150704</v>
      </c>
      <c r="B1070" s="167" t="s">
        <v>1506</v>
      </c>
      <c r="C1070" s="29">
        <v>0</v>
      </c>
    </row>
    <row r="1071" s="23" customFormat="1" customHeight="1" spans="1:3">
      <c r="A1071" s="167">
        <v>2150705</v>
      </c>
      <c r="B1071" s="167" t="s">
        <v>1507</v>
      </c>
      <c r="C1071" s="29">
        <v>0</v>
      </c>
    </row>
    <row r="1072" s="23" customFormat="1" customHeight="1" spans="1:3">
      <c r="A1072" s="167">
        <v>2150799</v>
      </c>
      <c r="B1072" s="167" t="s">
        <v>1508</v>
      </c>
      <c r="C1072" s="29">
        <v>0</v>
      </c>
    </row>
    <row r="1073" s="23" customFormat="1" customHeight="1" spans="1:3">
      <c r="A1073" s="167">
        <v>21508</v>
      </c>
      <c r="B1073" s="173" t="s">
        <v>1509</v>
      </c>
      <c r="C1073" s="29">
        <f>SUM(C1074:C1080)</f>
        <v>174</v>
      </c>
    </row>
    <row r="1074" s="23" customFormat="1" customHeight="1" spans="1:3">
      <c r="A1074" s="167">
        <v>2150801</v>
      </c>
      <c r="B1074" s="167" t="s">
        <v>697</v>
      </c>
      <c r="C1074" s="29">
        <v>92</v>
      </c>
    </row>
    <row r="1075" s="23" customFormat="1" customHeight="1" spans="1:3">
      <c r="A1075" s="167">
        <v>2150802</v>
      </c>
      <c r="B1075" s="167" t="s">
        <v>698</v>
      </c>
      <c r="C1075" s="29">
        <v>29</v>
      </c>
    </row>
    <row r="1076" s="23" customFormat="1" customHeight="1" spans="1:3">
      <c r="A1076" s="167">
        <v>2150803</v>
      </c>
      <c r="B1076" s="167" t="s">
        <v>699</v>
      </c>
      <c r="C1076" s="29">
        <v>0</v>
      </c>
    </row>
    <row r="1077" s="23" customFormat="1" customHeight="1" spans="1:3">
      <c r="A1077" s="167">
        <v>2150804</v>
      </c>
      <c r="B1077" s="167" t="s">
        <v>1510</v>
      </c>
      <c r="C1077" s="29">
        <v>0</v>
      </c>
    </row>
    <row r="1078" s="23" customFormat="1" customHeight="1" spans="1:3">
      <c r="A1078" s="167">
        <v>2150805</v>
      </c>
      <c r="B1078" s="167" t="s">
        <v>1511</v>
      </c>
      <c r="C1078" s="29">
        <v>51</v>
      </c>
    </row>
    <row r="1079" s="23" customFormat="1" customHeight="1" spans="1:3">
      <c r="A1079" s="167">
        <v>2150806</v>
      </c>
      <c r="B1079" s="167" t="s">
        <v>1512</v>
      </c>
      <c r="C1079" s="29">
        <v>0</v>
      </c>
    </row>
    <row r="1080" s="23" customFormat="1" customHeight="1" spans="1:3">
      <c r="A1080" s="167">
        <v>2150899</v>
      </c>
      <c r="B1080" s="167" t="s">
        <v>1513</v>
      </c>
      <c r="C1080" s="29">
        <v>2</v>
      </c>
    </row>
    <row r="1081" s="23" customFormat="1" customHeight="1" spans="1:3">
      <c r="A1081" s="167">
        <v>21599</v>
      </c>
      <c r="B1081" s="173" t="s">
        <v>1514</v>
      </c>
      <c r="C1081" s="29">
        <f>SUM(C1082:C1086)</f>
        <v>695</v>
      </c>
    </row>
    <row r="1082" s="23" customFormat="1" customHeight="1" spans="1:3">
      <c r="A1082" s="167">
        <v>2159901</v>
      </c>
      <c r="B1082" s="167" t="s">
        <v>1515</v>
      </c>
      <c r="C1082" s="29">
        <v>0</v>
      </c>
    </row>
    <row r="1083" s="23" customFormat="1" customHeight="1" spans="1:3">
      <c r="A1083" s="167">
        <v>2159904</v>
      </c>
      <c r="B1083" s="167" t="s">
        <v>1516</v>
      </c>
      <c r="C1083" s="29">
        <v>0</v>
      </c>
    </row>
    <row r="1084" s="23" customFormat="1" customHeight="1" spans="1:3">
      <c r="A1084" s="167">
        <v>2159905</v>
      </c>
      <c r="B1084" s="167" t="s">
        <v>1517</v>
      </c>
      <c r="C1084" s="29">
        <v>0</v>
      </c>
    </row>
    <row r="1085" s="23" customFormat="1" customHeight="1" spans="1:3">
      <c r="A1085" s="167">
        <v>2159906</v>
      </c>
      <c r="B1085" s="167" t="s">
        <v>1518</v>
      </c>
      <c r="C1085" s="29">
        <v>0</v>
      </c>
    </row>
    <row r="1086" s="23" customFormat="1" customHeight="1" spans="1:3">
      <c r="A1086" s="167">
        <v>2159999</v>
      </c>
      <c r="B1086" s="167" t="s">
        <v>1519</v>
      </c>
      <c r="C1086" s="29">
        <v>695</v>
      </c>
    </row>
    <row r="1087" s="23" customFormat="1" customHeight="1" spans="1:3">
      <c r="A1087" s="167">
        <v>216</v>
      </c>
      <c r="B1087" s="173" t="s">
        <v>1520</v>
      </c>
      <c r="C1087" s="29">
        <f>SUM(C1088,C1098,C1104)</f>
        <v>2470</v>
      </c>
    </row>
    <row r="1088" s="23" customFormat="1" customHeight="1" spans="1:3">
      <c r="A1088" s="167">
        <v>21602</v>
      </c>
      <c r="B1088" s="173" t="s">
        <v>1521</v>
      </c>
      <c r="C1088" s="29">
        <f>SUM(C1089:C1097)</f>
        <v>2458</v>
      </c>
    </row>
    <row r="1089" s="23" customFormat="1" customHeight="1" spans="1:3">
      <c r="A1089" s="167">
        <v>2160201</v>
      </c>
      <c r="B1089" s="167" t="s">
        <v>697</v>
      </c>
      <c r="C1089" s="29">
        <v>615</v>
      </c>
    </row>
    <row r="1090" s="23" customFormat="1" customHeight="1" spans="1:3">
      <c r="A1090" s="167">
        <v>2160202</v>
      </c>
      <c r="B1090" s="167" t="s">
        <v>698</v>
      </c>
      <c r="C1090" s="29">
        <v>909</v>
      </c>
    </row>
    <row r="1091" s="23" customFormat="1" customHeight="1" spans="1:3">
      <c r="A1091" s="167">
        <v>2160203</v>
      </c>
      <c r="B1091" s="167" t="s">
        <v>699</v>
      </c>
      <c r="C1091" s="29">
        <v>0</v>
      </c>
    </row>
    <row r="1092" s="23" customFormat="1" customHeight="1" spans="1:3">
      <c r="A1092" s="167">
        <v>2160216</v>
      </c>
      <c r="B1092" s="167" t="s">
        <v>1522</v>
      </c>
      <c r="C1092" s="29">
        <v>0</v>
      </c>
    </row>
    <row r="1093" s="23" customFormat="1" customHeight="1" spans="1:3">
      <c r="A1093" s="167">
        <v>2160217</v>
      </c>
      <c r="B1093" s="167" t="s">
        <v>1523</v>
      </c>
      <c r="C1093" s="29">
        <v>0</v>
      </c>
    </row>
    <row r="1094" s="23" customFormat="1" customHeight="1" spans="1:3">
      <c r="A1094" s="167">
        <v>2160218</v>
      </c>
      <c r="B1094" s="167" t="s">
        <v>1524</v>
      </c>
      <c r="C1094" s="29">
        <v>0</v>
      </c>
    </row>
    <row r="1095" s="23" customFormat="1" customHeight="1" spans="1:3">
      <c r="A1095" s="167">
        <v>2160219</v>
      </c>
      <c r="B1095" s="167" t="s">
        <v>1525</v>
      </c>
      <c r="C1095" s="29">
        <v>0</v>
      </c>
    </row>
    <row r="1096" s="23" customFormat="1" customHeight="1" spans="1:3">
      <c r="A1096" s="167">
        <v>2160250</v>
      </c>
      <c r="B1096" s="167" t="s">
        <v>706</v>
      </c>
      <c r="C1096" s="29">
        <v>35</v>
      </c>
    </row>
    <row r="1097" s="23" customFormat="1" customHeight="1" spans="1:3">
      <c r="A1097" s="167">
        <v>2160299</v>
      </c>
      <c r="B1097" s="167" t="s">
        <v>1526</v>
      </c>
      <c r="C1097" s="29">
        <v>899</v>
      </c>
    </row>
    <row r="1098" s="23" customFormat="1" customHeight="1" spans="1:3">
      <c r="A1098" s="167">
        <v>21606</v>
      </c>
      <c r="B1098" s="173" t="s">
        <v>1527</v>
      </c>
      <c r="C1098" s="29">
        <f>SUM(C1099:C1103)</f>
        <v>12</v>
      </c>
    </row>
    <row r="1099" s="23" customFormat="1" customHeight="1" spans="1:3">
      <c r="A1099" s="167">
        <v>2160601</v>
      </c>
      <c r="B1099" s="167" t="s">
        <v>697</v>
      </c>
      <c r="C1099" s="29">
        <v>0</v>
      </c>
    </row>
    <row r="1100" s="23" customFormat="1" customHeight="1" spans="1:3">
      <c r="A1100" s="167">
        <v>2160602</v>
      </c>
      <c r="B1100" s="167" t="s">
        <v>698</v>
      </c>
      <c r="C1100" s="29">
        <v>0</v>
      </c>
    </row>
    <row r="1101" s="23" customFormat="1" customHeight="1" spans="1:3">
      <c r="A1101" s="167">
        <v>2160603</v>
      </c>
      <c r="B1101" s="167" t="s">
        <v>699</v>
      </c>
      <c r="C1101" s="29">
        <v>0</v>
      </c>
    </row>
    <row r="1102" s="23" customFormat="1" customHeight="1" spans="1:3">
      <c r="A1102" s="167">
        <v>2160607</v>
      </c>
      <c r="B1102" s="167" t="s">
        <v>1528</v>
      </c>
      <c r="C1102" s="29">
        <v>0</v>
      </c>
    </row>
    <row r="1103" s="23" customFormat="1" customHeight="1" spans="1:3">
      <c r="A1103" s="167">
        <v>2160699</v>
      </c>
      <c r="B1103" s="167" t="s">
        <v>1529</v>
      </c>
      <c r="C1103" s="29">
        <v>12</v>
      </c>
    </row>
    <row r="1104" s="23" customFormat="1" customHeight="1" spans="1:3">
      <c r="A1104" s="167">
        <v>21699</v>
      </c>
      <c r="B1104" s="173" t="s">
        <v>1530</v>
      </c>
      <c r="C1104" s="29">
        <f>SUM(C1105:C1106)</f>
        <v>0</v>
      </c>
    </row>
    <row r="1105" s="23" customFormat="1" customHeight="1" spans="1:3">
      <c r="A1105" s="167">
        <v>2169901</v>
      </c>
      <c r="B1105" s="167" t="s">
        <v>1531</v>
      </c>
      <c r="C1105" s="29">
        <v>0</v>
      </c>
    </row>
    <row r="1106" s="23" customFormat="1" customHeight="1" spans="1:3">
      <c r="A1106" s="167">
        <v>2169999</v>
      </c>
      <c r="B1106" s="167" t="s">
        <v>1532</v>
      </c>
      <c r="C1106" s="29">
        <v>0</v>
      </c>
    </row>
    <row r="1107" s="23" customFormat="1" customHeight="1" spans="1:3">
      <c r="A1107" s="167">
        <v>217</v>
      </c>
      <c r="B1107" s="173" t="s">
        <v>1533</v>
      </c>
      <c r="C1107" s="29">
        <f>SUM(C1108,C1115,C1125,C1131,C1134)</f>
        <v>52</v>
      </c>
    </row>
    <row r="1108" s="23" customFormat="1" customHeight="1" spans="1:3">
      <c r="A1108" s="167">
        <v>21701</v>
      </c>
      <c r="B1108" s="173" t="s">
        <v>1534</v>
      </c>
      <c r="C1108" s="29">
        <f>SUM(C1109:C1114)</f>
        <v>47</v>
      </c>
    </row>
    <row r="1109" s="23" customFormat="1" customHeight="1" spans="1:3">
      <c r="A1109" s="167">
        <v>2170101</v>
      </c>
      <c r="B1109" s="167" t="s">
        <v>697</v>
      </c>
      <c r="C1109" s="29">
        <v>20</v>
      </c>
    </row>
    <row r="1110" s="23" customFormat="1" customHeight="1" spans="1:3">
      <c r="A1110" s="167">
        <v>2170102</v>
      </c>
      <c r="B1110" s="167" t="s">
        <v>698</v>
      </c>
      <c r="C1110" s="29">
        <v>27</v>
      </c>
    </row>
    <row r="1111" s="23" customFormat="1" customHeight="1" spans="1:3">
      <c r="A1111" s="167">
        <v>2170103</v>
      </c>
      <c r="B1111" s="167" t="s">
        <v>699</v>
      </c>
      <c r="C1111" s="29">
        <v>0</v>
      </c>
    </row>
    <row r="1112" s="23" customFormat="1" customHeight="1" spans="1:3">
      <c r="A1112" s="167">
        <v>2170104</v>
      </c>
      <c r="B1112" s="167" t="s">
        <v>1535</v>
      </c>
      <c r="C1112" s="29">
        <v>0</v>
      </c>
    </row>
    <row r="1113" s="23" customFormat="1" customHeight="1" spans="1:3">
      <c r="A1113" s="167">
        <v>2170150</v>
      </c>
      <c r="B1113" s="167" t="s">
        <v>706</v>
      </c>
      <c r="C1113" s="29">
        <v>0</v>
      </c>
    </row>
    <row r="1114" s="23" customFormat="1" customHeight="1" spans="1:3">
      <c r="A1114" s="167">
        <v>2170199</v>
      </c>
      <c r="B1114" s="167" t="s">
        <v>1536</v>
      </c>
      <c r="C1114" s="29">
        <v>0</v>
      </c>
    </row>
    <row r="1115" s="23" customFormat="1" customHeight="1" spans="1:3">
      <c r="A1115" s="167">
        <v>21702</v>
      </c>
      <c r="B1115" s="173" t="s">
        <v>1537</v>
      </c>
      <c r="C1115" s="29">
        <f>SUM(C1116:C1124)</f>
        <v>5</v>
      </c>
    </row>
    <row r="1116" s="23" customFormat="1" customHeight="1" spans="1:3">
      <c r="A1116" s="167">
        <v>2170201</v>
      </c>
      <c r="B1116" s="167" t="s">
        <v>1538</v>
      </c>
      <c r="C1116" s="29">
        <v>0</v>
      </c>
    </row>
    <row r="1117" s="23" customFormat="1" customHeight="1" spans="1:3">
      <c r="A1117" s="167">
        <v>2170202</v>
      </c>
      <c r="B1117" s="167" t="s">
        <v>1539</v>
      </c>
      <c r="C1117" s="29">
        <v>0</v>
      </c>
    </row>
    <row r="1118" s="23" customFormat="1" customHeight="1" spans="1:3">
      <c r="A1118" s="167">
        <v>2170203</v>
      </c>
      <c r="B1118" s="167" t="s">
        <v>1540</v>
      </c>
      <c r="C1118" s="29">
        <v>0</v>
      </c>
    </row>
    <row r="1119" s="23" customFormat="1" customHeight="1" spans="1:3">
      <c r="A1119" s="167">
        <v>2170204</v>
      </c>
      <c r="B1119" s="167" t="s">
        <v>1541</v>
      </c>
      <c r="C1119" s="29">
        <v>0</v>
      </c>
    </row>
    <row r="1120" s="23" customFormat="1" customHeight="1" spans="1:3">
      <c r="A1120" s="167">
        <v>2170205</v>
      </c>
      <c r="B1120" s="167" t="s">
        <v>1542</v>
      </c>
      <c r="C1120" s="29">
        <v>0</v>
      </c>
    </row>
    <row r="1121" s="23" customFormat="1" customHeight="1" spans="1:3">
      <c r="A1121" s="167">
        <v>2170206</v>
      </c>
      <c r="B1121" s="167" t="s">
        <v>1543</v>
      </c>
      <c r="C1121" s="29">
        <v>5</v>
      </c>
    </row>
    <row r="1122" s="23" customFormat="1" customHeight="1" spans="1:3">
      <c r="A1122" s="167">
        <v>2170207</v>
      </c>
      <c r="B1122" s="167" t="s">
        <v>1544</v>
      </c>
      <c r="C1122" s="29">
        <v>0</v>
      </c>
    </row>
    <row r="1123" s="23" customFormat="1" customHeight="1" spans="1:3">
      <c r="A1123" s="167">
        <v>2170208</v>
      </c>
      <c r="B1123" s="167" t="s">
        <v>1545</v>
      </c>
      <c r="C1123" s="29">
        <v>0</v>
      </c>
    </row>
    <row r="1124" s="23" customFormat="1" customHeight="1" spans="1:3">
      <c r="A1124" s="167">
        <v>2170299</v>
      </c>
      <c r="B1124" s="167" t="s">
        <v>1546</v>
      </c>
      <c r="C1124" s="29">
        <v>0</v>
      </c>
    </row>
    <row r="1125" s="23" customFormat="1" customHeight="1" spans="1:3">
      <c r="A1125" s="167">
        <v>21703</v>
      </c>
      <c r="B1125" s="173" t="s">
        <v>1547</v>
      </c>
      <c r="C1125" s="29">
        <f>SUM(C1126:C1130)</f>
        <v>0</v>
      </c>
    </row>
    <row r="1126" s="23" customFormat="1" customHeight="1" spans="1:3">
      <c r="A1126" s="167">
        <v>2170301</v>
      </c>
      <c r="B1126" s="167" t="s">
        <v>1548</v>
      </c>
      <c r="C1126" s="29">
        <v>0</v>
      </c>
    </row>
    <row r="1127" s="23" customFormat="1" customHeight="1" spans="1:3">
      <c r="A1127" s="167">
        <v>2170302</v>
      </c>
      <c r="B1127" s="167" t="s">
        <v>1549</v>
      </c>
      <c r="C1127" s="29">
        <v>0</v>
      </c>
    </row>
    <row r="1128" s="23" customFormat="1" customHeight="1" spans="1:3">
      <c r="A1128" s="167">
        <v>2170303</v>
      </c>
      <c r="B1128" s="167" t="s">
        <v>1550</v>
      </c>
      <c r="C1128" s="29">
        <v>0</v>
      </c>
    </row>
    <row r="1129" s="23" customFormat="1" customHeight="1" spans="1:3">
      <c r="A1129" s="167">
        <v>2170304</v>
      </c>
      <c r="B1129" s="167" t="s">
        <v>1551</v>
      </c>
      <c r="C1129" s="29">
        <v>0</v>
      </c>
    </row>
    <row r="1130" s="23" customFormat="1" customHeight="1" spans="1:3">
      <c r="A1130" s="167">
        <v>2170399</v>
      </c>
      <c r="B1130" s="167" t="s">
        <v>1552</v>
      </c>
      <c r="C1130" s="29">
        <v>0</v>
      </c>
    </row>
    <row r="1131" s="23" customFormat="1" customHeight="1" spans="1:3">
      <c r="A1131" s="167">
        <v>21704</v>
      </c>
      <c r="B1131" s="173" t="s">
        <v>1553</v>
      </c>
      <c r="C1131" s="29">
        <f>SUM(C1132:C1133)</f>
        <v>0</v>
      </c>
    </row>
    <row r="1132" s="23" customFormat="1" customHeight="1" spans="1:3">
      <c r="A1132" s="167">
        <v>2170401</v>
      </c>
      <c r="B1132" s="167" t="s">
        <v>1554</v>
      </c>
      <c r="C1132" s="29">
        <v>0</v>
      </c>
    </row>
    <row r="1133" s="23" customFormat="1" customHeight="1" spans="1:3">
      <c r="A1133" s="167">
        <v>2170499</v>
      </c>
      <c r="B1133" s="167" t="s">
        <v>1555</v>
      </c>
      <c r="C1133" s="29">
        <v>0</v>
      </c>
    </row>
    <row r="1134" s="23" customFormat="1" customHeight="1" spans="1:3">
      <c r="A1134" s="167">
        <v>21799</v>
      </c>
      <c r="B1134" s="173" t="s">
        <v>1556</v>
      </c>
      <c r="C1134" s="29">
        <f>SUM(C1135:C1136)</f>
        <v>0</v>
      </c>
    </row>
    <row r="1135" s="23" customFormat="1" customHeight="1" spans="1:3">
      <c r="A1135" s="167">
        <v>2179902</v>
      </c>
      <c r="B1135" s="167" t="s">
        <v>1557</v>
      </c>
      <c r="C1135" s="29">
        <v>0</v>
      </c>
    </row>
    <row r="1136" s="23" customFormat="1" customHeight="1" spans="1:3">
      <c r="A1136" s="167">
        <v>2179999</v>
      </c>
      <c r="B1136" s="167" t="s">
        <v>1558</v>
      </c>
      <c r="C1136" s="29">
        <v>0</v>
      </c>
    </row>
    <row r="1137" s="23" customFormat="1" customHeight="1" spans="1:3">
      <c r="A1137" s="167">
        <v>219</v>
      </c>
      <c r="B1137" s="173" t="s">
        <v>1559</v>
      </c>
      <c r="C1137" s="29">
        <f>SUM(C1138:C1146)</f>
        <v>0</v>
      </c>
    </row>
    <row r="1138" s="23" customFormat="1" customHeight="1" spans="1:3">
      <c r="A1138" s="167">
        <v>21901</v>
      </c>
      <c r="B1138" s="173" t="s">
        <v>1560</v>
      </c>
      <c r="C1138" s="29">
        <v>0</v>
      </c>
    </row>
    <row r="1139" s="23" customFormat="1" customHeight="1" spans="1:3">
      <c r="A1139" s="167">
        <v>21902</v>
      </c>
      <c r="B1139" s="173" t="s">
        <v>1561</v>
      </c>
      <c r="C1139" s="29">
        <v>0</v>
      </c>
    </row>
    <row r="1140" s="23" customFormat="1" customHeight="1" spans="1:3">
      <c r="A1140" s="167">
        <v>21903</v>
      </c>
      <c r="B1140" s="173" t="s">
        <v>1562</v>
      </c>
      <c r="C1140" s="29">
        <v>0</v>
      </c>
    </row>
    <row r="1141" s="23" customFormat="1" customHeight="1" spans="1:3">
      <c r="A1141" s="167">
        <v>21904</v>
      </c>
      <c r="B1141" s="173" t="s">
        <v>1563</v>
      </c>
      <c r="C1141" s="29">
        <v>0</v>
      </c>
    </row>
    <row r="1142" s="23" customFormat="1" customHeight="1" spans="1:3">
      <c r="A1142" s="167">
        <v>21905</v>
      </c>
      <c r="B1142" s="173" t="s">
        <v>1564</v>
      </c>
      <c r="C1142" s="29">
        <v>0</v>
      </c>
    </row>
    <row r="1143" s="23" customFormat="1" customHeight="1" spans="1:3">
      <c r="A1143" s="167">
        <v>21906</v>
      </c>
      <c r="B1143" s="173" t="s">
        <v>1565</v>
      </c>
      <c r="C1143" s="29">
        <v>0</v>
      </c>
    </row>
    <row r="1144" s="23" customFormat="1" customHeight="1" spans="1:3">
      <c r="A1144" s="167">
        <v>21907</v>
      </c>
      <c r="B1144" s="173" t="s">
        <v>1566</v>
      </c>
      <c r="C1144" s="29">
        <v>0</v>
      </c>
    </row>
    <row r="1145" s="23" customFormat="1" customHeight="1" spans="1:3">
      <c r="A1145" s="167">
        <v>21908</v>
      </c>
      <c r="B1145" s="173" t="s">
        <v>1567</v>
      </c>
      <c r="C1145" s="29">
        <v>0</v>
      </c>
    </row>
    <row r="1146" s="23" customFormat="1" customHeight="1" spans="1:3">
      <c r="A1146" s="167">
        <v>21999</v>
      </c>
      <c r="B1146" s="173" t="s">
        <v>1568</v>
      </c>
      <c r="C1146" s="29">
        <v>0</v>
      </c>
    </row>
    <row r="1147" s="23" customFormat="1" customHeight="1" spans="1:3">
      <c r="A1147" s="167">
        <v>220</v>
      </c>
      <c r="B1147" s="173" t="s">
        <v>1569</v>
      </c>
      <c r="C1147" s="29">
        <f>SUM(C1148,C1175,C1190)</f>
        <v>2060</v>
      </c>
    </row>
    <row r="1148" s="23" customFormat="1" customHeight="1" spans="1:3">
      <c r="A1148" s="167">
        <v>22001</v>
      </c>
      <c r="B1148" s="173" t="s">
        <v>1570</v>
      </c>
      <c r="C1148" s="29">
        <f>SUM(C1149:C1174)</f>
        <v>1979</v>
      </c>
    </row>
    <row r="1149" s="23" customFormat="1" customHeight="1" spans="1:3">
      <c r="A1149" s="167">
        <v>2200101</v>
      </c>
      <c r="B1149" s="167" t="s">
        <v>697</v>
      </c>
      <c r="C1149" s="29">
        <v>1105</v>
      </c>
    </row>
    <row r="1150" s="23" customFormat="1" customHeight="1" spans="1:3">
      <c r="A1150" s="167">
        <v>2200102</v>
      </c>
      <c r="B1150" s="167" t="s">
        <v>698</v>
      </c>
      <c r="C1150" s="29">
        <v>15</v>
      </c>
    </row>
    <row r="1151" s="23" customFormat="1" customHeight="1" spans="1:3">
      <c r="A1151" s="167">
        <v>2200103</v>
      </c>
      <c r="B1151" s="167" t="s">
        <v>699</v>
      </c>
      <c r="C1151" s="29">
        <v>0</v>
      </c>
    </row>
    <row r="1152" s="23" customFormat="1" customHeight="1" spans="1:3">
      <c r="A1152" s="167">
        <v>2200104</v>
      </c>
      <c r="B1152" s="167" t="s">
        <v>1571</v>
      </c>
      <c r="C1152" s="29">
        <v>261</v>
      </c>
    </row>
    <row r="1153" s="23" customFormat="1" customHeight="1" spans="1:3">
      <c r="A1153" s="167">
        <v>2200106</v>
      </c>
      <c r="B1153" s="167" t="s">
        <v>1572</v>
      </c>
      <c r="C1153" s="29">
        <v>68</v>
      </c>
    </row>
    <row r="1154" s="23" customFormat="1" customHeight="1" spans="1:3">
      <c r="A1154" s="167">
        <v>2200107</v>
      </c>
      <c r="B1154" s="167" t="s">
        <v>1573</v>
      </c>
      <c r="C1154" s="29">
        <v>0</v>
      </c>
    </row>
    <row r="1155" s="23" customFormat="1" customHeight="1" spans="1:3">
      <c r="A1155" s="167">
        <v>2200108</v>
      </c>
      <c r="B1155" s="167" t="s">
        <v>1574</v>
      </c>
      <c r="C1155" s="29">
        <v>365</v>
      </c>
    </row>
    <row r="1156" s="23" customFormat="1" customHeight="1" spans="1:3">
      <c r="A1156" s="167">
        <v>2200109</v>
      </c>
      <c r="B1156" s="167" t="s">
        <v>1575</v>
      </c>
      <c r="C1156" s="29">
        <v>0</v>
      </c>
    </row>
    <row r="1157" s="23" customFormat="1" customHeight="1" spans="1:3">
      <c r="A1157" s="167">
        <v>2200112</v>
      </c>
      <c r="B1157" s="167" t="s">
        <v>1576</v>
      </c>
      <c r="C1157" s="29">
        <v>165</v>
      </c>
    </row>
    <row r="1158" s="23" customFormat="1" customHeight="1" spans="1:3">
      <c r="A1158" s="167">
        <v>2200113</v>
      </c>
      <c r="B1158" s="167" t="s">
        <v>1577</v>
      </c>
      <c r="C1158" s="29">
        <v>0</v>
      </c>
    </row>
    <row r="1159" s="23" customFormat="1" customHeight="1" spans="1:3">
      <c r="A1159" s="167">
        <v>2200114</v>
      </c>
      <c r="B1159" s="167" t="s">
        <v>1578</v>
      </c>
      <c r="C1159" s="29">
        <v>0</v>
      </c>
    </row>
    <row r="1160" s="23" customFormat="1" customHeight="1" spans="1:3">
      <c r="A1160" s="167">
        <v>2200115</v>
      </c>
      <c r="B1160" s="167" t="s">
        <v>1579</v>
      </c>
      <c r="C1160" s="29">
        <v>0</v>
      </c>
    </row>
    <row r="1161" s="23" customFormat="1" customHeight="1" spans="1:3">
      <c r="A1161" s="167">
        <v>2200116</v>
      </c>
      <c r="B1161" s="167" t="s">
        <v>1580</v>
      </c>
      <c r="C1161" s="29">
        <v>0</v>
      </c>
    </row>
    <row r="1162" s="23" customFormat="1" customHeight="1" spans="1:3">
      <c r="A1162" s="167">
        <v>2200119</v>
      </c>
      <c r="B1162" s="167" t="s">
        <v>1581</v>
      </c>
      <c r="C1162" s="29">
        <v>0</v>
      </c>
    </row>
    <row r="1163" s="23" customFormat="1" customHeight="1" spans="1:3">
      <c r="A1163" s="167">
        <v>2200120</v>
      </c>
      <c r="B1163" s="167" t="s">
        <v>1582</v>
      </c>
      <c r="C1163" s="29">
        <v>0</v>
      </c>
    </row>
    <row r="1164" s="23" customFormat="1" customHeight="1" spans="1:3">
      <c r="A1164" s="167">
        <v>2200121</v>
      </c>
      <c r="B1164" s="167" t="s">
        <v>1583</v>
      </c>
      <c r="C1164" s="29">
        <v>0</v>
      </c>
    </row>
    <row r="1165" s="23" customFormat="1" customHeight="1" spans="1:3">
      <c r="A1165" s="167">
        <v>2200122</v>
      </c>
      <c r="B1165" s="167" t="s">
        <v>1584</v>
      </c>
      <c r="C1165" s="29">
        <v>0</v>
      </c>
    </row>
    <row r="1166" s="23" customFormat="1" customHeight="1" spans="1:3">
      <c r="A1166" s="167">
        <v>2200123</v>
      </c>
      <c r="B1166" s="167" t="s">
        <v>1585</v>
      </c>
      <c r="C1166" s="29">
        <v>0</v>
      </c>
    </row>
    <row r="1167" s="23" customFormat="1" customHeight="1" spans="1:3">
      <c r="A1167" s="167">
        <v>2200124</v>
      </c>
      <c r="B1167" s="167" t="s">
        <v>1586</v>
      </c>
      <c r="C1167" s="29">
        <v>0</v>
      </c>
    </row>
    <row r="1168" s="23" customFormat="1" customHeight="1" spans="1:3">
      <c r="A1168" s="167">
        <v>2200125</v>
      </c>
      <c r="B1168" s="167" t="s">
        <v>1587</v>
      </c>
      <c r="C1168" s="29">
        <v>0</v>
      </c>
    </row>
    <row r="1169" s="23" customFormat="1" customHeight="1" spans="1:3">
      <c r="A1169" s="167">
        <v>2200126</v>
      </c>
      <c r="B1169" s="167" t="s">
        <v>1588</v>
      </c>
      <c r="C1169" s="29">
        <v>0</v>
      </c>
    </row>
    <row r="1170" s="23" customFormat="1" customHeight="1" spans="1:3">
      <c r="A1170" s="167">
        <v>2200127</v>
      </c>
      <c r="B1170" s="167" t="s">
        <v>1589</v>
      </c>
      <c r="C1170" s="29">
        <v>0</v>
      </c>
    </row>
    <row r="1171" s="23" customFormat="1" customHeight="1" spans="1:3">
      <c r="A1171" s="167">
        <v>2200128</v>
      </c>
      <c r="B1171" s="167" t="s">
        <v>1590</v>
      </c>
      <c r="C1171" s="29">
        <v>0</v>
      </c>
    </row>
    <row r="1172" s="23" customFormat="1" customHeight="1" spans="1:3">
      <c r="A1172" s="167">
        <v>2200129</v>
      </c>
      <c r="B1172" s="167" t="s">
        <v>1591</v>
      </c>
      <c r="C1172" s="29">
        <v>0</v>
      </c>
    </row>
    <row r="1173" s="23" customFormat="1" customHeight="1" spans="1:3">
      <c r="A1173" s="167">
        <v>2200150</v>
      </c>
      <c r="B1173" s="167" t="s">
        <v>706</v>
      </c>
      <c r="C1173" s="29">
        <v>0</v>
      </c>
    </row>
    <row r="1174" s="23" customFormat="1" customHeight="1" spans="1:3">
      <c r="A1174" s="167">
        <v>2200199</v>
      </c>
      <c r="B1174" s="167" t="s">
        <v>1592</v>
      </c>
      <c r="C1174" s="29">
        <v>0</v>
      </c>
    </row>
    <row r="1175" s="23" customFormat="1" customHeight="1" spans="1:3">
      <c r="A1175" s="167">
        <v>22005</v>
      </c>
      <c r="B1175" s="173" t="s">
        <v>1593</v>
      </c>
      <c r="C1175" s="29">
        <f>SUM(C1176:C1189)</f>
        <v>81</v>
      </c>
    </row>
    <row r="1176" s="23" customFormat="1" customHeight="1" spans="1:3">
      <c r="A1176" s="167">
        <v>2200501</v>
      </c>
      <c r="B1176" s="167" t="s">
        <v>697</v>
      </c>
      <c r="C1176" s="29">
        <v>18</v>
      </c>
    </row>
    <row r="1177" s="23" customFormat="1" customHeight="1" spans="1:3">
      <c r="A1177" s="167">
        <v>2200502</v>
      </c>
      <c r="B1177" s="167" t="s">
        <v>698</v>
      </c>
      <c r="C1177" s="29">
        <v>41</v>
      </c>
    </row>
    <row r="1178" s="23" customFormat="1" customHeight="1" spans="1:3">
      <c r="A1178" s="167">
        <v>2200503</v>
      </c>
      <c r="B1178" s="167" t="s">
        <v>699</v>
      </c>
      <c r="C1178" s="29">
        <v>0</v>
      </c>
    </row>
    <row r="1179" s="23" customFormat="1" customHeight="1" spans="1:3">
      <c r="A1179" s="167">
        <v>2200504</v>
      </c>
      <c r="B1179" s="167" t="s">
        <v>1594</v>
      </c>
      <c r="C1179" s="29">
        <v>0</v>
      </c>
    </row>
    <row r="1180" s="23" customFormat="1" customHeight="1" spans="1:3">
      <c r="A1180" s="167">
        <v>2200506</v>
      </c>
      <c r="B1180" s="167" t="s">
        <v>1595</v>
      </c>
      <c r="C1180" s="29">
        <v>0</v>
      </c>
    </row>
    <row r="1181" s="23" customFormat="1" customHeight="1" spans="1:3">
      <c r="A1181" s="167">
        <v>2200507</v>
      </c>
      <c r="B1181" s="167" t="s">
        <v>1596</v>
      </c>
      <c r="C1181" s="29">
        <v>0</v>
      </c>
    </row>
    <row r="1182" s="23" customFormat="1" customHeight="1" spans="1:3">
      <c r="A1182" s="167">
        <v>2200508</v>
      </c>
      <c r="B1182" s="167" t="s">
        <v>1597</v>
      </c>
      <c r="C1182" s="29">
        <v>0</v>
      </c>
    </row>
    <row r="1183" s="23" customFormat="1" customHeight="1" spans="1:3">
      <c r="A1183" s="167">
        <v>2200509</v>
      </c>
      <c r="B1183" s="167" t="s">
        <v>1598</v>
      </c>
      <c r="C1183" s="29">
        <v>6</v>
      </c>
    </row>
    <row r="1184" s="23" customFormat="1" customHeight="1" spans="1:3">
      <c r="A1184" s="167">
        <v>2200510</v>
      </c>
      <c r="B1184" s="167" t="s">
        <v>1599</v>
      </c>
      <c r="C1184" s="29">
        <v>11</v>
      </c>
    </row>
    <row r="1185" s="23" customFormat="1" customHeight="1" spans="1:3">
      <c r="A1185" s="167">
        <v>2200511</v>
      </c>
      <c r="B1185" s="167" t="s">
        <v>1600</v>
      </c>
      <c r="C1185" s="29">
        <v>5</v>
      </c>
    </row>
    <row r="1186" s="23" customFormat="1" customHeight="1" spans="1:3">
      <c r="A1186" s="167">
        <v>2200512</v>
      </c>
      <c r="B1186" s="167" t="s">
        <v>1601</v>
      </c>
      <c r="C1186" s="29">
        <v>0</v>
      </c>
    </row>
    <row r="1187" s="23" customFormat="1" customHeight="1" spans="1:3">
      <c r="A1187" s="167">
        <v>2200513</v>
      </c>
      <c r="B1187" s="167" t="s">
        <v>1602</v>
      </c>
      <c r="C1187" s="29">
        <v>0</v>
      </c>
    </row>
    <row r="1188" s="23" customFormat="1" customHeight="1" spans="1:3">
      <c r="A1188" s="167">
        <v>2200514</v>
      </c>
      <c r="B1188" s="167" t="s">
        <v>1603</v>
      </c>
      <c r="C1188" s="29">
        <v>0</v>
      </c>
    </row>
    <row r="1189" s="23" customFormat="1" customHeight="1" spans="1:3">
      <c r="A1189" s="167">
        <v>2200599</v>
      </c>
      <c r="B1189" s="167" t="s">
        <v>1604</v>
      </c>
      <c r="C1189" s="29">
        <v>0</v>
      </c>
    </row>
    <row r="1190" s="23" customFormat="1" customHeight="1" spans="1:3">
      <c r="A1190" s="167">
        <v>22099</v>
      </c>
      <c r="B1190" s="173" t="s">
        <v>1605</v>
      </c>
      <c r="C1190" s="29">
        <f>C1191</f>
        <v>0</v>
      </c>
    </row>
    <row r="1191" s="23" customFormat="1" customHeight="1" spans="1:3">
      <c r="A1191" s="167">
        <v>2209999</v>
      </c>
      <c r="B1191" s="167" t="s">
        <v>1606</v>
      </c>
      <c r="C1191" s="29">
        <v>0</v>
      </c>
    </row>
    <row r="1192" s="23" customFormat="1" customHeight="1" spans="1:3">
      <c r="A1192" s="167">
        <v>221</v>
      </c>
      <c r="B1192" s="173" t="s">
        <v>1607</v>
      </c>
      <c r="C1192" s="29">
        <f>SUM(C1193,C1204,C1208)</f>
        <v>8243</v>
      </c>
    </row>
    <row r="1193" s="23" customFormat="1" customHeight="1" spans="1:3">
      <c r="A1193" s="167">
        <v>22101</v>
      </c>
      <c r="B1193" s="173" t="s">
        <v>1608</v>
      </c>
      <c r="C1193" s="29">
        <f>SUM(C1194:C1203)</f>
        <v>3524</v>
      </c>
    </row>
    <row r="1194" s="23" customFormat="1" customHeight="1" spans="1:3">
      <c r="A1194" s="167">
        <v>2210101</v>
      </c>
      <c r="B1194" s="167" t="s">
        <v>1609</v>
      </c>
      <c r="C1194" s="29">
        <v>13</v>
      </c>
    </row>
    <row r="1195" s="23" customFormat="1" customHeight="1" spans="1:3">
      <c r="A1195" s="167">
        <v>2210102</v>
      </c>
      <c r="B1195" s="167" t="s">
        <v>1610</v>
      </c>
      <c r="C1195" s="29">
        <v>28</v>
      </c>
    </row>
    <row r="1196" s="23" customFormat="1" customHeight="1" spans="1:3">
      <c r="A1196" s="167">
        <v>2210103</v>
      </c>
      <c r="B1196" s="167" t="s">
        <v>1611</v>
      </c>
      <c r="C1196" s="29">
        <v>1508</v>
      </c>
    </row>
    <row r="1197" s="23" customFormat="1" customHeight="1" spans="1:3">
      <c r="A1197" s="167">
        <v>2210104</v>
      </c>
      <c r="B1197" s="167" t="s">
        <v>1612</v>
      </c>
      <c r="C1197" s="29">
        <v>0</v>
      </c>
    </row>
    <row r="1198" s="23" customFormat="1" customHeight="1" spans="1:3">
      <c r="A1198" s="167">
        <v>2210105</v>
      </c>
      <c r="B1198" s="167" t="s">
        <v>1613</v>
      </c>
      <c r="C1198" s="29">
        <v>56</v>
      </c>
    </row>
    <row r="1199" s="23" customFormat="1" customHeight="1" spans="1:3">
      <c r="A1199" s="167">
        <v>2210106</v>
      </c>
      <c r="B1199" s="167" t="s">
        <v>1614</v>
      </c>
      <c r="C1199" s="29">
        <v>0</v>
      </c>
    </row>
    <row r="1200" s="23" customFormat="1" customHeight="1" spans="1:3">
      <c r="A1200" s="167">
        <v>2210107</v>
      </c>
      <c r="B1200" s="167" t="s">
        <v>1615</v>
      </c>
      <c r="C1200" s="29">
        <v>0</v>
      </c>
    </row>
    <row r="1201" s="23" customFormat="1" customHeight="1" spans="1:3">
      <c r="A1201" s="167">
        <v>2210108</v>
      </c>
      <c r="B1201" s="167" t="s">
        <v>1616</v>
      </c>
      <c r="C1201" s="29">
        <v>1827</v>
      </c>
    </row>
    <row r="1202" s="23" customFormat="1" customHeight="1" spans="1:3">
      <c r="A1202" s="167">
        <v>2210109</v>
      </c>
      <c r="B1202" s="167" t="s">
        <v>1617</v>
      </c>
      <c r="C1202" s="29">
        <v>0</v>
      </c>
    </row>
    <row r="1203" s="23" customFormat="1" customHeight="1" spans="1:3">
      <c r="A1203" s="167">
        <v>2210199</v>
      </c>
      <c r="B1203" s="167" t="s">
        <v>1618</v>
      </c>
      <c r="C1203" s="29">
        <v>92</v>
      </c>
    </row>
    <row r="1204" s="23" customFormat="1" customHeight="1" spans="1:3">
      <c r="A1204" s="167">
        <v>22102</v>
      </c>
      <c r="B1204" s="173" t="s">
        <v>1619</v>
      </c>
      <c r="C1204" s="29">
        <f>SUM(C1205:C1207)</f>
        <v>4719</v>
      </c>
    </row>
    <row r="1205" s="23" customFormat="1" customHeight="1" spans="1:3">
      <c r="A1205" s="167">
        <v>2210201</v>
      </c>
      <c r="B1205" s="167" t="s">
        <v>1620</v>
      </c>
      <c r="C1205" s="29">
        <v>4719</v>
      </c>
    </row>
    <row r="1206" s="23" customFormat="1" customHeight="1" spans="1:3">
      <c r="A1206" s="167">
        <v>2210202</v>
      </c>
      <c r="B1206" s="167" t="s">
        <v>1621</v>
      </c>
      <c r="C1206" s="29">
        <v>0</v>
      </c>
    </row>
    <row r="1207" s="23" customFormat="1" customHeight="1" spans="1:3">
      <c r="A1207" s="167">
        <v>2210203</v>
      </c>
      <c r="B1207" s="167" t="s">
        <v>1622</v>
      </c>
      <c r="C1207" s="29">
        <v>0</v>
      </c>
    </row>
    <row r="1208" s="23" customFormat="1" customHeight="1" spans="1:3">
      <c r="A1208" s="167">
        <v>22103</v>
      </c>
      <c r="B1208" s="173" t="s">
        <v>1623</v>
      </c>
      <c r="C1208" s="29">
        <f>SUM(C1209:C1211)</f>
        <v>0</v>
      </c>
    </row>
    <row r="1209" s="23" customFormat="1" customHeight="1" spans="1:3">
      <c r="A1209" s="167">
        <v>2210301</v>
      </c>
      <c r="B1209" s="167" t="s">
        <v>1624</v>
      </c>
      <c r="C1209" s="29">
        <v>0</v>
      </c>
    </row>
    <row r="1210" s="23" customFormat="1" customHeight="1" spans="1:3">
      <c r="A1210" s="167">
        <v>2210302</v>
      </c>
      <c r="B1210" s="167" t="s">
        <v>1625</v>
      </c>
      <c r="C1210" s="29">
        <v>0</v>
      </c>
    </row>
    <row r="1211" s="23" customFormat="1" customHeight="1" spans="1:3">
      <c r="A1211" s="167">
        <v>2210399</v>
      </c>
      <c r="B1211" s="167" t="s">
        <v>1626</v>
      </c>
      <c r="C1211" s="29">
        <v>0</v>
      </c>
    </row>
    <row r="1212" s="23" customFormat="1" customHeight="1" spans="1:3">
      <c r="A1212" s="167">
        <v>222</v>
      </c>
      <c r="B1212" s="173" t="s">
        <v>1627</v>
      </c>
      <c r="C1212" s="29">
        <f>SUM(C1213,C1231,C1237,C1243)</f>
        <v>311</v>
      </c>
    </row>
    <row r="1213" s="23" customFormat="1" customHeight="1" spans="1:3">
      <c r="A1213" s="167">
        <v>22201</v>
      </c>
      <c r="B1213" s="173" t="s">
        <v>1628</v>
      </c>
      <c r="C1213" s="29">
        <f>SUM(C1214:C1230)</f>
        <v>195</v>
      </c>
    </row>
    <row r="1214" s="23" customFormat="1" customHeight="1" spans="1:3">
      <c r="A1214" s="167">
        <v>2220101</v>
      </c>
      <c r="B1214" s="167" t="s">
        <v>697</v>
      </c>
      <c r="C1214" s="29">
        <v>47</v>
      </c>
    </row>
    <row r="1215" s="23" customFormat="1" customHeight="1" spans="1:3">
      <c r="A1215" s="167">
        <v>2220102</v>
      </c>
      <c r="B1215" s="167" t="s">
        <v>698</v>
      </c>
      <c r="C1215" s="29">
        <v>0</v>
      </c>
    </row>
    <row r="1216" s="23" customFormat="1" customHeight="1" spans="1:3">
      <c r="A1216" s="167">
        <v>2220103</v>
      </c>
      <c r="B1216" s="167" t="s">
        <v>699</v>
      </c>
      <c r="C1216" s="29">
        <v>0</v>
      </c>
    </row>
    <row r="1217" s="23" customFormat="1" customHeight="1" spans="1:3">
      <c r="A1217" s="167">
        <v>2220104</v>
      </c>
      <c r="B1217" s="167" t="s">
        <v>1629</v>
      </c>
      <c r="C1217" s="29">
        <v>0</v>
      </c>
    </row>
    <row r="1218" s="23" customFormat="1" customHeight="1" spans="1:3">
      <c r="A1218" s="167">
        <v>2220105</v>
      </c>
      <c r="B1218" s="167" t="s">
        <v>1630</v>
      </c>
      <c r="C1218" s="29">
        <v>0</v>
      </c>
    </row>
    <row r="1219" s="23" customFormat="1" customHeight="1" spans="1:3">
      <c r="A1219" s="167">
        <v>2220106</v>
      </c>
      <c r="B1219" s="167" t="s">
        <v>1631</v>
      </c>
      <c r="C1219" s="29">
        <v>0</v>
      </c>
    </row>
    <row r="1220" s="23" customFormat="1" customHeight="1" spans="1:3">
      <c r="A1220" s="167">
        <v>2220107</v>
      </c>
      <c r="B1220" s="167" t="s">
        <v>1632</v>
      </c>
      <c r="C1220" s="29">
        <v>0</v>
      </c>
    </row>
    <row r="1221" s="23" customFormat="1" customHeight="1" spans="1:3">
      <c r="A1221" s="167">
        <v>2220112</v>
      </c>
      <c r="B1221" s="167" t="s">
        <v>1633</v>
      </c>
      <c r="C1221" s="29">
        <v>0</v>
      </c>
    </row>
    <row r="1222" s="23" customFormat="1" customHeight="1" spans="1:3">
      <c r="A1222" s="167">
        <v>2220113</v>
      </c>
      <c r="B1222" s="167" t="s">
        <v>1634</v>
      </c>
      <c r="C1222" s="29">
        <v>0</v>
      </c>
    </row>
    <row r="1223" s="23" customFormat="1" customHeight="1" spans="1:3">
      <c r="A1223" s="167">
        <v>2220114</v>
      </c>
      <c r="B1223" s="167" t="s">
        <v>1635</v>
      </c>
      <c r="C1223" s="29">
        <v>0</v>
      </c>
    </row>
    <row r="1224" s="23" customFormat="1" customHeight="1" spans="1:3">
      <c r="A1224" s="167">
        <v>2220115</v>
      </c>
      <c r="B1224" s="167" t="s">
        <v>1636</v>
      </c>
      <c r="C1224" s="29">
        <v>137</v>
      </c>
    </row>
    <row r="1225" s="23" customFormat="1" customHeight="1" spans="1:3">
      <c r="A1225" s="167">
        <v>2220118</v>
      </c>
      <c r="B1225" s="167" t="s">
        <v>1637</v>
      </c>
      <c r="C1225" s="29">
        <v>0</v>
      </c>
    </row>
    <row r="1226" s="23" customFormat="1" customHeight="1" spans="1:3">
      <c r="A1226" s="167">
        <v>2220119</v>
      </c>
      <c r="B1226" s="167" t="s">
        <v>1638</v>
      </c>
      <c r="C1226" s="29">
        <v>0</v>
      </c>
    </row>
    <row r="1227" s="23" customFormat="1" customHeight="1" spans="1:3">
      <c r="A1227" s="167">
        <v>2220120</v>
      </c>
      <c r="B1227" s="167" t="s">
        <v>1639</v>
      </c>
      <c r="C1227" s="29">
        <v>0</v>
      </c>
    </row>
    <row r="1228" s="23" customFormat="1" customHeight="1" spans="1:3">
      <c r="A1228" s="167">
        <v>2220121</v>
      </c>
      <c r="B1228" s="167" t="s">
        <v>1640</v>
      </c>
      <c r="C1228" s="29">
        <v>0</v>
      </c>
    </row>
    <row r="1229" s="23" customFormat="1" customHeight="1" spans="1:3">
      <c r="A1229" s="167">
        <v>2220150</v>
      </c>
      <c r="B1229" s="167" t="s">
        <v>706</v>
      </c>
      <c r="C1229" s="29">
        <v>0</v>
      </c>
    </row>
    <row r="1230" s="23" customFormat="1" customHeight="1" spans="1:3">
      <c r="A1230" s="167">
        <v>2220199</v>
      </c>
      <c r="B1230" s="167" t="s">
        <v>1641</v>
      </c>
      <c r="C1230" s="29">
        <v>11</v>
      </c>
    </row>
    <row r="1231" s="23" customFormat="1" customHeight="1" spans="1:3">
      <c r="A1231" s="167">
        <v>22203</v>
      </c>
      <c r="B1231" s="173" t="s">
        <v>1642</v>
      </c>
      <c r="C1231" s="29">
        <f>SUM(C1232:C1236)</f>
        <v>0</v>
      </c>
    </row>
    <row r="1232" s="23" customFormat="1" customHeight="1" spans="1:3">
      <c r="A1232" s="167">
        <v>2220301</v>
      </c>
      <c r="B1232" s="167" t="s">
        <v>1643</v>
      </c>
      <c r="C1232" s="29">
        <v>0</v>
      </c>
    </row>
    <row r="1233" s="23" customFormat="1" customHeight="1" spans="1:3">
      <c r="A1233" s="167">
        <v>2220303</v>
      </c>
      <c r="B1233" s="167" t="s">
        <v>1644</v>
      </c>
      <c r="C1233" s="29">
        <v>0</v>
      </c>
    </row>
    <row r="1234" s="23" customFormat="1" customHeight="1" spans="1:3">
      <c r="A1234" s="167">
        <v>2220304</v>
      </c>
      <c r="B1234" s="167" t="s">
        <v>1645</v>
      </c>
      <c r="C1234" s="29">
        <v>0</v>
      </c>
    </row>
    <row r="1235" s="23" customFormat="1" customHeight="1" spans="1:3">
      <c r="A1235" s="167">
        <v>2220305</v>
      </c>
      <c r="B1235" s="167" t="s">
        <v>1646</v>
      </c>
      <c r="C1235" s="29">
        <v>0</v>
      </c>
    </row>
    <row r="1236" s="23" customFormat="1" customHeight="1" spans="1:3">
      <c r="A1236" s="167">
        <v>2220399</v>
      </c>
      <c r="B1236" s="167" t="s">
        <v>1647</v>
      </c>
      <c r="C1236" s="29">
        <v>0</v>
      </c>
    </row>
    <row r="1237" s="23" customFormat="1" customHeight="1" spans="1:3">
      <c r="A1237" s="167">
        <v>22204</v>
      </c>
      <c r="B1237" s="173" t="s">
        <v>1648</v>
      </c>
      <c r="C1237" s="29">
        <f>SUM(C1238:C1242)</f>
        <v>0</v>
      </c>
    </row>
    <row r="1238" s="23" customFormat="1" customHeight="1" spans="1:3">
      <c r="A1238" s="167">
        <v>2220401</v>
      </c>
      <c r="B1238" s="167" t="s">
        <v>1649</v>
      </c>
      <c r="C1238" s="29">
        <v>0</v>
      </c>
    </row>
    <row r="1239" s="23" customFormat="1" customHeight="1" spans="1:3">
      <c r="A1239" s="167">
        <v>2220402</v>
      </c>
      <c r="B1239" s="167" t="s">
        <v>1650</v>
      </c>
      <c r="C1239" s="29">
        <v>0</v>
      </c>
    </row>
    <row r="1240" s="23" customFormat="1" customHeight="1" spans="1:3">
      <c r="A1240" s="167">
        <v>2220403</v>
      </c>
      <c r="B1240" s="167" t="s">
        <v>1651</v>
      </c>
      <c r="C1240" s="29">
        <v>0</v>
      </c>
    </row>
    <row r="1241" s="23" customFormat="1" customHeight="1" spans="1:3">
      <c r="A1241" s="167">
        <v>2220404</v>
      </c>
      <c r="B1241" s="167" t="s">
        <v>1652</v>
      </c>
      <c r="C1241" s="29">
        <v>0</v>
      </c>
    </row>
    <row r="1242" s="23" customFormat="1" customHeight="1" spans="1:3">
      <c r="A1242" s="167">
        <v>2220499</v>
      </c>
      <c r="B1242" s="167" t="s">
        <v>1653</v>
      </c>
      <c r="C1242" s="29">
        <v>0</v>
      </c>
    </row>
    <row r="1243" s="23" customFormat="1" customHeight="1" spans="1:3">
      <c r="A1243" s="167">
        <v>22205</v>
      </c>
      <c r="B1243" s="173" t="s">
        <v>1654</v>
      </c>
      <c r="C1243" s="29">
        <f>SUM(C1244:C1255)</f>
        <v>116</v>
      </c>
    </row>
    <row r="1244" s="23" customFormat="1" customHeight="1" spans="1:3">
      <c r="A1244" s="167">
        <v>2220501</v>
      </c>
      <c r="B1244" s="167" t="s">
        <v>1655</v>
      </c>
      <c r="C1244" s="29">
        <v>0</v>
      </c>
    </row>
    <row r="1245" s="23" customFormat="1" customHeight="1" spans="1:3">
      <c r="A1245" s="167">
        <v>2220502</v>
      </c>
      <c r="B1245" s="167" t="s">
        <v>1656</v>
      </c>
      <c r="C1245" s="29">
        <v>0</v>
      </c>
    </row>
    <row r="1246" s="23" customFormat="1" customHeight="1" spans="1:3">
      <c r="A1246" s="167">
        <v>2220503</v>
      </c>
      <c r="B1246" s="167" t="s">
        <v>1657</v>
      </c>
      <c r="C1246" s="29">
        <v>0</v>
      </c>
    </row>
    <row r="1247" s="23" customFormat="1" customHeight="1" spans="1:3">
      <c r="A1247" s="167">
        <v>2220504</v>
      </c>
      <c r="B1247" s="167" t="s">
        <v>1658</v>
      </c>
      <c r="C1247" s="29">
        <v>0</v>
      </c>
    </row>
    <row r="1248" s="23" customFormat="1" customHeight="1" spans="1:3">
      <c r="A1248" s="167">
        <v>2220505</v>
      </c>
      <c r="B1248" s="167" t="s">
        <v>1659</v>
      </c>
      <c r="C1248" s="29">
        <v>0</v>
      </c>
    </row>
    <row r="1249" s="23" customFormat="1" customHeight="1" spans="1:3">
      <c r="A1249" s="167">
        <v>2220506</v>
      </c>
      <c r="B1249" s="167" t="s">
        <v>1660</v>
      </c>
      <c r="C1249" s="29">
        <v>0</v>
      </c>
    </row>
    <row r="1250" s="23" customFormat="1" customHeight="1" spans="1:3">
      <c r="A1250" s="167">
        <v>2220507</v>
      </c>
      <c r="B1250" s="167" t="s">
        <v>1661</v>
      </c>
      <c r="C1250" s="29">
        <v>0</v>
      </c>
    </row>
    <row r="1251" s="23" customFormat="1" customHeight="1" spans="1:3">
      <c r="A1251" s="167">
        <v>2220508</v>
      </c>
      <c r="B1251" s="167" t="s">
        <v>1662</v>
      </c>
      <c r="C1251" s="29">
        <v>0</v>
      </c>
    </row>
    <row r="1252" s="23" customFormat="1" customHeight="1" spans="1:3">
      <c r="A1252" s="167">
        <v>2220509</v>
      </c>
      <c r="B1252" s="167" t="s">
        <v>1663</v>
      </c>
      <c r="C1252" s="29">
        <v>0</v>
      </c>
    </row>
    <row r="1253" s="23" customFormat="1" customHeight="1" spans="1:3">
      <c r="A1253" s="167">
        <v>2220510</v>
      </c>
      <c r="B1253" s="167" t="s">
        <v>1664</v>
      </c>
      <c r="C1253" s="29">
        <v>0</v>
      </c>
    </row>
    <row r="1254" s="23" customFormat="1" customHeight="1" spans="1:3">
      <c r="A1254" s="167">
        <v>2220511</v>
      </c>
      <c r="B1254" s="167" t="s">
        <v>1665</v>
      </c>
      <c r="C1254" s="29">
        <v>116</v>
      </c>
    </row>
    <row r="1255" s="23" customFormat="1" customHeight="1" spans="1:3">
      <c r="A1255" s="167">
        <v>2220599</v>
      </c>
      <c r="B1255" s="167" t="s">
        <v>1666</v>
      </c>
      <c r="C1255" s="29">
        <v>0</v>
      </c>
    </row>
    <row r="1256" s="23" customFormat="1" customHeight="1" spans="1:3">
      <c r="A1256" s="167">
        <v>224</v>
      </c>
      <c r="B1256" s="173" t="s">
        <v>1667</v>
      </c>
      <c r="C1256" s="29">
        <f>SUM(C1257,C1269,C1275,C1281,C1289,C1302,C1306,C1310)</f>
        <v>2053</v>
      </c>
    </row>
    <row r="1257" s="23" customFormat="1" customHeight="1" spans="1:3">
      <c r="A1257" s="167">
        <v>22401</v>
      </c>
      <c r="B1257" s="173" t="s">
        <v>1668</v>
      </c>
      <c r="C1257" s="29">
        <f>SUM(C1258:C1268)</f>
        <v>830</v>
      </c>
    </row>
    <row r="1258" s="23" customFormat="1" customHeight="1" spans="1:3">
      <c r="A1258" s="167">
        <v>2240101</v>
      </c>
      <c r="B1258" s="167" t="s">
        <v>697</v>
      </c>
      <c r="C1258" s="29">
        <v>348</v>
      </c>
    </row>
    <row r="1259" s="23" customFormat="1" customHeight="1" spans="1:3">
      <c r="A1259" s="167">
        <v>2240102</v>
      </c>
      <c r="B1259" s="167" t="s">
        <v>698</v>
      </c>
      <c r="C1259" s="29">
        <v>148</v>
      </c>
    </row>
    <row r="1260" s="23" customFormat="1" customHeight="1" spans="1:3">
      <c r="A1260" s="167">
        <v>2240103</v>
      </c>
      <c r="B1260" s="167" t="s">
        <v>699</v>
      </c>
      <c r="C1260" s="29">
        <v>0</v>
      </c>
    </row>
    <row r="1261" s="23" customFormat="1" customHeight="1" spans="1:3">
      <c r="A1261" s="167">
        <v>2240104</v>
      </c>
      <c r="B1261" s="167" t="s">
        <v>1669</v>
      </c>
      <c r="C1261" s="29">
        <v>0</v>
      </c>
    </row>
    <row r="1262" s="23" customFormat="1" customHeight="1" spans="1:3">
      <c r="A1262" s="167">
        <v>2240105</v>
      </c>
      <c r="B1262" s="167" t="s">
        <v>1670</v>
      </c>
      <c r="C1262" s="29">
        <v>0</v>
      </c>
    </row>
    <row r="1263" s="23" customFormat="1" customHeight="1" spans="1:3">
      <c r="A1263" s="167">
        <v>2240106</v>
      </c>
      <c r="B1263" s="167" t="s">
        <v>1671</v>
      </c>
      <c r="C1263" s="29">
        <v>198</v>
      </c>
    </row>
    <row r="1264" s="23" customFormat="1" customHeight="1" spans="1:3">
      <c r="A1264" s="167">
        <v>2240107</v>
      </c>
      <c r="B1264" s="167" t="s">
        <v>1672</v>
      </c>
      <c r="C1264" s="29">
        <v>0</v>
      </c>
    </row>
    <row r="1265" s="23" customFormat="1" customHeight="1" spans="1:3">
      <c r="A1265" s="167">
        <v>2240108</v>
      </c>
      <c r="B1265" s="167" t="s">
        <v>1673</v>
      </c>
      <c r="C1265" s="29">
        <v>121</v>
      </c>
    </row>
    <row r="1266" s="23" customFormat="1" customHeight="1" spans="1:3">
      <c r="A1266" s="167">
        <v>2240109</v>
      </c>
      <c r="B1266" s="167" t="s">
        <v>1674</v>
      </c>
      <c r="C1266" s="29">
        <v>0</v>
      </c>
    </row>
    <row r="1267" s="23" customFormat="1" customHeight="1" spans="1:3">
      <c r="A1267" s="167">
        <v>2240150</v>
      </c>
      <c r="B1267" s="167" t="s">
        <v>706</v>
      </c>
      <c r="C1267" s="29">
        <v>0</v>
      </c>
    </row>
    <row r="1268" s="23" customFormat="1" customHeight="1" spans="1:3">
      <c r="A1268" s="167">
        <v>2240199</v>
      </c>
      <c r="B1268" s="167" t="s">
        <v>1675</v>
      </c>
      <c r="C1268" s="29">
        <v>15</v>
      </c>
    </row>
    <row r="1269" s="23" customFormat="1" customHeight="1" spans="1:3">
      <c r="A1269" s="167">
        <v>22402</v>
      </c>
      <c r="B1269" s="173" t="s">
        <v>1676</v>
      </c>
      <c r="C1269" s="29">
        <f>SUM(C1270:C1274)</f>
        <v>423</v>
      </c>
    </row>
    <row r="1270" s="23" customFormat="1" customHeight="1" spans="1:3">
      <c r="A1270" s="167">
        <v>2240201</v>
      </c>
      <c r="B1270" s="167" t="s">
        <v>697</v>
      </c>
      <c r="C1270" s="29">
        <v>271</v>
      </c>
    </row>
    <row r="1271" s="23" customFormat="1" customHeight="1" spans="1:3">
      <c r="A1271" s="167">
        <v>2240202</v>
      </c>
      <c r="B1271" s="167" t="s">
        <v>698</v>
      </c>
      <c r="C1271" s="29">
        <v>71</v>
      </c>
    </row>
    <row r="1272" s="23" customFormat="1" customHeight="1" spans="1:3">
      <c r="A1272" s="167">
        <v>2240203</v>
      </c>
      <c r="B1272" s="167" t="s">
        <v>699</v>
      </c>
      <c r="C1272" s="29">
        <v>0</v>
      </c>
    </row>
    <row r="1273" s="23" customFormat="1" customHeight="1" spans="1:3">
      <c r="A1273" s="167">
        <v>2240204</v>
      </c>
      <c r="B1273" s="167" t="s">
        <v>1677</v>
      </c>
      <c r="C1273" s="29">
        <v>5</v>
      </c>
    </row>
    <row r="1274" s="23" customFormat="1" customHeight="1" spans="1:3">
      <c r="A1274" s="167">
        <v>2240299</v>
      </c>
      <c r="B1274" s="167" t="s">
        <v>1678</v>
      </c>
      <c r="C1274" s="29">
        <v>76</v>
      </c>
    </row>
    <row r="1275" s="23" customFormat="1" customHeight="1" spans="1:3">
      <c r="A1275" s="167">
        <v>22403</v>
      </c>
      <c r="B1275" s="173" t="s">
        <v>1679</v>
      </c>
      <c r="C1275" s="29">
        <f>SUM(C1276:C1280)</f>
        <v>60</v>
      </c>
    </row>
    <row r="1276" s="23" customFormat="1" customHeight="1" spans="1:3">
      <c r="A1276" s="167">
        <v>2240301</v>
      </c>
      <c r="B1276" s="167" t="s">
        <v>697</v>
      </c>
      <c r="C1276" s="29">
        <v>30</v>
      </c>
    </row>
    <row r="1277" s="23" customFormat="1" customHeight="1" spans="1:3">
      <c r="A1277" s="167">
        <v>2240302</v>
      </c>
      <c r="B1277" s="167" t="s">
        <v>698</v>
      </c>
      <c r="C1277" s="29">
        <v>0</v>
      </c>
    </row>
    <row r="1278" s="23" customFormat="1" customHeight="1" spans="1:3">
      <c r="A1278" s="167">
        <v>2240303</v>
      </c>
      <c r="B1278" s="167" t="s">
        <v>699</v>
      </c>
      <c r="C1278" s="29">
        <v>0</v>
      </c>
    </row>
    <row r="1279" s="23" customFormat="1" customHeight="1" spans="1:3">
      <c r="A1279" s="167">
        <v>2240304</v>
      </c>
      <c r="B1279" s="167" t="s">
        <v>1680</v>
      </c>
      <c r="C1279" s="29">
        <v>30</v>
      </c>
    </row>
    <row r="1280" s="23" customFormat="1" customHeight="1" spans="1:3">
      <c r="A1280" s="167">
        <v>2240399</v>
      </c>
      <c r="B1280" s="167" t="s">
        <v>1681</v>
      </c>
      <c r="C1280" s="29">
        <v>0</v>
      </c>
    </row>
    <row r="1281" s="23" customFormat="1" customHeight="1" spans="1:3">
      <c r="A1281" s="167">
        <v>22404</v>
      </c>
      <c r="B1281" s="173" t="s">
        <v>1682</v>
      </c>
      <c r="C1281" s="29">
        <f>SUM(C1282:C1288)</f>
        <v>0</v>
      </c>
    </row>
    <row r="1282" s="23" customFormat="1" customHeight="1" spans="1:3">
      <c r="A1282" s="167">
        <v>2240401</v>
      </c>
      <c r="B1282" s="167" t="s">
        <v>697</v>
      </c>
      <c r="C1282" s="29">
        <v>0</v>
      </c>
    </row>
    <row r="1283" s="23" customFormat="1" customHeight="1" spans="1:3">
      <c r="A1283" s="167">
        <v>2240402</v>
      </c>
      <c r="B1283" s="167" t="s">
        <v>698</v>
      </c>
      <c r="C1283" s="29">
        <v>0</v>
      </c>
    </row>
    <row r="1284" s="23" customFormat="1" customHeight="1" spans="1:3">
      <c r="A1284" s="167">
        <v>2240403</v>
      </c>
      <c r="B1284" s="167" t="s">
        <v>699</v>
      </c>
      <c r="C1284" s="29">
        <v>0</v>
      </c>
    </row>
    <row r="1285" s="23" customFormat="1" customHeight="1" spans="1:3">
      <c r="A1285" s="167">
        <v>2240404</v>
      </c>
      <c r="B1285" s="167" t="s">
        <v>1683</v>
      </c>
      <c r="C1285" s="29">
        <v>0</v>
      </c>
    </row>
    <row r="1286" s="23" customFormat="1" customHeight="1" spans="1:3">
      <c r="A1286" s="167">
        <v>2240405</v>
      </c>
      <c r="B1286" s="167" t="s">
        <v>1684</v>
      </c>
      <c r="C1286" s="29">
        <v>0</v>
      </c>
    </row>
    <row r="1287" s="23" customFormat="1" customHeight="1" spans="1:3">
      <c r="A1287" s="167">
        <v>2240450</v>
      </c>
      <c r="B1287" s="167" t="s">
        <v>706</v>
      </c>
      <c r="C1287" s="29">
        <v>0</v>
      </c>
    </row>
    <row r="1288" s="23" customFormat="1" customHeight="1" spans="1:3">
      <c r="A1288" s="167">
        <v>2240499</v>
      </c>
      <c r="B1288" s="167" t="s">
        <v>1685</v>
      </c>
      <c r="C1288" s="29">
        <v>0</v>
      </c>
    </row>
    <row r="1289" s="23" customFormat="1" customHeight="1" spans="1:3">
      <c r="A1289" s="167">
        <v>22405</v>
      </c>
      <c r="B1289" s="173" t="s">
        <v>1686</v>
      </c>
      <c r="C1289" s="29">
        <f>SUM(C1290:C1301)</f>
        <v>0</v>
      </c>
    </row>
    <row r="1290" s="23" customFormat="1" customHeight="1" spans="1:3">
      <c r="A1290" s="167">
        <v>2240501</v>
      </c>
      <c r="B1290" s="167" t="s">
        <v>697</v>
      </c>
      <c r="C1290" s="29">
        <v>0</v>
      </c>
    </row>
    <row r="1291" s="23" customFormat="1" customHeight="1" spans="1:3">
      <c r="A1291" s="167">
        <v>2240502</v>
      </c>
      <c r="B1291" s="167" t="s">
        <v>698</v>
      </c>
      <c r="C1291" s="29">
        <v>0</v>
      </c>
    </row>
    <row r="1292" s="23" customFormat="1" customHeight="1" spans="1:3">
      <c r="A1292" s="167">
        <v>2240503</v>
      </c>
      <c r="B1292" s="167" t="s">
        <v>699</v>
      </c>
      <c r="C1292" s="29">
        <v>0</v>
      </c>
    </row>
    <row r="1293" s="23" customFormat="1" customHeight="1" spans="1:3">
      <c r="A1293" s="167">
        <v>2240504</v>
      </c>
      <c r="B1293" s="167" t="s">
        <v>1687</v>
      </c>
      <c r="C1293" s="29">
        <v>0</v>
      </c>
    </row>
    <row r="1294" s="23" customFormat="1" customHeight="1" spans="1:3">
      <c r="A1294" s="167">
        <v>2240505</v>
      </c>
      <c r="B1294" s="167" t="s">
        <v>1688</v>
      </c>
      <c r="C1294" s="29">
        <v>0</v>
      </c>
    </row>
    <row r="1295" s="23" customFormat="1" customHeight="1" spans="1:3">
      <c r="A1295" s="167">
        <v>2240506</v>
      </c>
      <c r="B1295" s="167" t="s">
        <v>1689</v>
      </c>
      <c r="C1295" s="29">
        <v>0</v>
      </c>
    </row>
    <row r="1296" s="23" customFormat="1" customHeight="1" spans="1:3">
      <c r="A1296" s="167">
        <v>2240507</v>
      </c>
      <c r="B1296" s="167" t="s">
        <v>1690</v>
      </c>
      <c r="C1296" s="29">
        <v>0</v>
      </c>
    </row>
    <row r="1297" s="23" customFormat="1" customHeight="1" spans="1:3">
      <c r="A1297" s="167">
        <v>2240508</v>
      </c>
      <c r="B1297" s="167" t="s">
        <v>1691</v>
      </c>
      <c r="C1297" s="29">
        <v>0</v>
      </c>
    </row>
    <row r="1298" s="23" customFormat="1" customHeight="1" spans="1:3">
      <c r="A1298" s="167">
        <v>2240509</v>
      </c>
      <c r="B1298" s="167" t="s">
        <v>1692</v>
      </c>
      <c r="C1298" s="29">
        <v>0</v>
      </c>
    </row>
    <row r="1299" s="23" customFormat="1" customHeight="1" spans="1:3">
      <c r="A1299" s="167">
        <v>2240510</v>
      </c>
      <c r="B1299" s="167" t="s">
        <v>1693</v>
      </c>
      <c r="C1299" s="29">
        <v>0</v>
      </c>
    </row>
    <row r="1300" s="23" customFormat="1" customHeight="1" spans="1:3">
      <c r="A1300" s="167">
        <v>2240550</v>
      </c>
      <c r="B1300" s="167" t="s">
        <v>1694</v>
      </c>
      <c r="C1300" s="29">
        <v>0</v>
      </c>
    </row>
    <row r="1301" s="23" customFormat="1" customHeight="1" spans="1:3">
      <c r="A1301" s="167">
        <v>2240599</v>
      </c>
      <c r="B1301" s="167" t="s">
        <v>1695</v>
      </c>
      <c r="C1301" s="29">
        <v>0</v>
      </c>
    </row>
    <row r="1302" s="23" customFormat="1" customHeight="1" spans="1:3">
      <c r="A1302" s="167">
        <v>22406</v>
      </c>
      <c r="B1302" s="173" t="s">
        <v>1696</v>
      </c>
      <c r="C1302" s="29">
        <f>SUM(C1303:C1305)</f>
        <v>326</v>
      </c>
    </row>
    <row r="1303" s="23" customFormat="1" customHeight="1" spans="1:3">
      <c r="A1303" s="167">
        <v>2240601</v>
      </c>
      <c r="B1303" s="167" t="s">
        <v>1697</v>
      </c>
      <c r="C1303" s="29">
        <v>91</v>
      </c>
    </row>
    <row r="1304" s="23" customFormat="1" customHeight="1" spans="1:3">
      <c r="A1304" s="167">
        <v>2240602</v>
      </c>
      <c r="B1304" s="167" t="s">
        <v>1698</v>
      </c>
      <c r="C1304" s="29">
        <v>0</v>
      </c>
    </row>
    <row r="1305" s="23" customFormat="1" customHeight="1" spans="1:3">
      <c r="A1305" s="167">
        <v>2240699</v>
      </c>
      <c r="B1305" s="167" t="s">
        <v>1699</v>
      </c>
      <c r="C1305" s="29">
        <v>235</v>
      </c>
    </row>
    <row r="1306" s="23" customFormat="1" customHeight="1" spans="1:3">
      <c r="A1306" s="167">
        <v>22407</v>
      </c>
      <c r="B1306" s="173" t="s">
        <v>1700</v>
      </c>
      <c r="C1306" s="31">
        <f>SUM(C1307:C1309)</f>
        <v>144</v>
      </c>
    </row>
    <row r="1307" s="23" customFormat="1" customHeight="1" spans="1:3">
      <c r="A1307" s="167">
        <v>2240703</v>
      </c>
      <c r="B1307" s="167" t="s">
        <v>1701</v>
      </c>
      <c r="C1307" s="29">
        <v>102</v>
      </c>
    </row>
    <row r="1308" s="23" customFormat="1" customHeight="1" spans="1:3">
      <c r="A1308" s="167">
        <v>2240704</v>
      </c>
      <c r="B1308" s="167" t="s">
        <v>1702</v>
      </c>
      <c r="C1308" s="29">
        <v>0</v>
      </c>
    </row>
    <row r="1309" s="23" customFormat="1" customHeight="1" spans="1:3">
      <c r="A1309" s="167">
        <v>2240799</v>
      </c>
      <c r="B1309" s="167" t="s">
        <v>1703</v>
      </c>
      <c r="C1309" s="29">
        <v>42</v>
      </c>
    </row>
    <row r="1310" s="23" customFormat="1" customHeight="1" spans="1:3">
      <c r="A1310" s="167">
        <v>22499</v>
      </c>
      <c r="B1310" s="173" t="s">
        <v>1704</v>
      </c>
      <c r="C1310" s="29">
        <f t="shared" ref="C1310:C1313" si="2">C1311</f>
        <v>270</v>
      </c>
    </row>
    <row r="1311" s="23" customFormat="1" customHeight="1" spans="1:3">
      <c r="A1311" s="167">
        <v>2249999</v>
      </c>
      <c r="B1311" s="167" t="s">
        <v>1705</v>
      </c>
      <c r="C1311" s="29">
        <v>270</v>
      </c>
    </row>
    <row r="1312" s="23" customFormat="1" customHeight="1" spans="1:3">
      <c r="A1312" s="167">
        <v>229</v>
      </c>
      <c r="B1312" s="173" t="s">
        <v>1706</v>
      </c>
      <c r="C1312" s="29">
        <f t="shared" si="2"/>
        <v>0</v>
      </c>
    </row>
    <row r="1313" s="23" customFormat="1" customHeight="1" spans="1:3">
      <c r="A1313" s="167">
        <v>22999</v>
      </c>
      <c r="B1313" s="173" t="s">
        <v>1707</v>
      </c>
      <c r="C1313" s="29">
        <f t="shared" si="2"/>
        <v>0</v>
      </c>
    </row>
    <row r="1314" s="23" customFormat="1" customHeight="1" spans="1:3">
      <c r="A1314" s="167">
        <v>2299999</v>
      </c>
      <c r="B1314" s="167" t="s">
        <v>1708</v>
      </c>
      <c r="C1314" s="29">
        <v>0</v>
      </c>
    </row>
    <row r="1315" s="23" customFormat="1" customHeight="1" spans="1:3">
      <c r="A1315" s="167">
        <v>232</v>
      </c>
      <c r="B1315" s="173" t="s">
        <v>1709</v>
      </c>
      <c r="C1315" s="29">
        <f>SUM(C1316,C1317,C1318)</f>
        <v>3553</v>
      </c>
    </row>
    <row r="1316" s="23" customFormat="1" customHeight="1" spans="1:3">
      <c r="A1316" s="167">
        <v>23201</v>
      </c>
      <c r="B1316" s="173" t="s">
        <v>1710</v>
      </c>
      <c r="C1316" s="29">
        <v>0</v>
      </c>
    </row>
    <row r="1317" s="23" customFormat="1" customHeight="1" spans="1:3">
      <c r="A1317" s="167">
        <v>23202</v>
      </c>
      <c r="B1317" s="173" t="s">
        <v>1711</v>
      </c>
      <c r="C1317" s="29">
        <v>0</v>
      </c>
    </row>
    <row r="1318" s="23" customFormat="1" customHeight="1" spans="1:3">
      <c r="A1318" s="167">
        <v>23203</v>
      </c>
      <c r="B1318" s="173" t="s">
        <v>1712</v>
      </c>
      <c r="C1318" s="29">
        <f>SUM(C1319:C1322)</f>
        <v>3553</v>
      </c>
    </row>
    <row r="1319" s="23" customFormat="1" ht="17.25" customHeight="1" spans="1:3">
      <c r="A1319" s="167">
        <v>2320301</v>
      </c>
      <c r="B1319" s="167" t="s">
        <v>1713</v>
      </c>
      <c r="C1319" s="29">
        <v>3553</v>
      </c>
    </row>
    <row r="1320" s="23" customFormat="1" customHeight="1" spans="1:3">
      <c r="A1320" s="167">
        <v>2320302</v>
      </c>
      <c r="B1320" s="167" t="s">
        <v>1714</v>
      </c>
      <c r="C1320" s="29">
        <v>0</v>
      </c>
    </row>
    <row r="1321" s="23" customFormat="1" customHeight="1" spans="1:3">
      <c r="A1321" s="167">
        <v>2320303</v>
      </c>
      <c r="B1321" s="167" t="s">
        <v>1715</v>
      </c>
      <c r="C1321" s="29">
        <v>0</v>
      </c>
    </row>
    <row r="1322" s="23" customFormat="1" customHeight="1" spans="1:3">
      <c r="A1322" s="167">
        <v>2320399</v>
      </c>
      <c r="B1322" s="167" t="s">
        <v>1716</v>
      </c>
      <c r="C1322" s="29">
        <v>0</v>
      </c>
    </row>
    <row r="1323" s="23" customFormat="1" customHeight="1" spans="1:3">
      <c r="A1323" s="167">
        <v>233</v>
      </c>
      <c r="B1323" s="173" t="s">
        <v>1717</v>
      </c>
      <c r="C1323" s="29">
        <f>C1324+C1325+C1326</f>
        <v>0</v>
      </c>
    </row>
    <row r="1324" s="23" customFormat="1" customHeight="1" spans="1:3">
      <c r="A1324" s="167">
        <v>23301</v>
      </c>
      <c r="B1324" s="173" t="s">
        <v>1718</v>
      </c>
      <c r="C1324" s="29">
        <v>0</v>
      </c>
    </row>
    <row r="1325" s="23" customFormat="1" customHeight="1" spans="1:3">
      <c r="A1325" s="167">
        <v>23302</v>
      </c>
      <c r="B1325" s="173" t="s">
        <v>1719</v>
      </c>
      <c r="C1325" s="29">
        <v>0</v>
      </c>
    </row>
    <row r="1326" s="23" customFormat="1" customHeight="1" spans="1:3">
      <c r="A1326" s="167">
        <v>23303</v>
      </c>
      <c r="B1326" s="173" t="s">
        <v>1720</v>
      </c>
      <c r="C1326" s="29">
        <v>0</v>
      </c>
    </row>
  </sheetData>
  <mergeCells count="2">
    <mergeCell ref="A1:C1"/>
    <mergeCell ref="A2:C2"/>
  </mergeCells>
  <pageMargins left="0.7" right="0.7"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8"/>
  <sheetViews>
    <sheetView workbookViewId="0">
      <selection activeCell="L27" sqref="L27"/>
    </sheetView>
  </sheetViews>
  <sheetFormatPr defaultColWidth="9" defaultRowHeight="13.5" outlineLevelCol="6"/>
  <cols>
    <col min="1" max="1" width="32.5" customWidth="1"/>
    <col min="7" max="7" width="10.75" customWidth="1"/>
  </cols>
  <sheetData>
    <row r="1" s="10" customFormat="1" ht="38.25" customHeight="1" spans="1:7">
      <c r="A1" s="11" t="s">
        <v>2608</v>
      </c>
      <c r="B1" s="11"/>
      <c r="C1" s="11"/>
      <c r="D1" s="11"/>
      <c r="E1" s="11"/>
      <c r="F1" s="11"/>
      <c r="G1" s="11"/>
    </row>
    <row r="2" s="10" customFormat="1" ht="19.5" customHeight="1" spans="1:7">
      <c r="A2" s="12"/>
      <c r="B2" s="12"/>
      <c r="C2" s="12"/>
      <c r="D2" s="13"/>
      <c r="E2" s="13"/>
      <c r="F2" s="14" t="s">
        <v>693</v>
      </c>
      <c r="G2" s="14"/>
    </row>
    <row r="3" spans="1:7">
      <c r="A3" s="15" t="s">
        <v>2609</v>
      </c>
      <c r="B3" s="16" t="s">
        <v>2432</v>
      </c>
      <c r="C3" s="17" t="s">
        <v>2610</v>
      </c>
      <c r="D3" s="17" t="s">
        <v>2611</v>
      </c>
      <c r="E3" s="17"/>
      <c r="F3" s="17"/>
      <c r="G3" s="18" t="s">
        <v>2612</v>
      </c>
    </row>
    <row r="4" ht="36" spans="1:7">
      <c r="A4" s="15"/>
      <c r="B4" s="16"/>
      <c r="C4" s="17"/>
      <c r="D4" s="17" t="s">
        <v>2458</v>
      </c>
      <c r="E4" s="17" t="s">
        <v>2613</v>
      </c>
      <c r="F4" s="17" t="s">
        <v>2614</v>
      </c>
      <c r="G4" s="19"/>
    </row>
    <row r="5" ht="18" customHeight="1" spans="1:7">
      <c r="A5" s="20" t="s">
        <v>2615</v>
      </c>
      <c r="B5" s="5">
        <f t="shared" ref="B5:B19" si="0">C5+D5+G5</f>
        <v>1038.42</v>
      </c>
      <c r="C5" s="21">
        <v>247.29</v>
      </c>
      <c r="D5" s="21">
        <v>791.13</v>
      </c>
      <c r="E5" s="21">
        <v>791.13</v>
      </c>
      <c r="F5" s="21">
        <f>SUM(F6:F158)</f>
        <v>0</v>
      </c>
      <c r="G5" s="21">
        <f>SUM(G6:G158)</f>
        <v>0</v>
      </c>
    </row>
    <row r="6" spans="1:7">
      <c r="A6" s="22" t="s">
        <v>2616</v>
      </c>
      <c r="B6" s="5">
        <f t="shared" si="0"/>
        <v>0.48</v>
      </c>
      <c r="C6" s="21">
        <v>0.48</v>
      </c>
      <c r="D6" s="21">
        <v>0</v>
      </c>
      <c r="E6" s="21">
        <v>0</v>
      </c>
      <c r="F6" s="5">
        <v>0</v>
      </c>
      <c r="G6" s="5">
        <v>0</v>
      </c>
    </row>
    <row r="7" spans="1:7">
      <c r="A7" s="22" t="s">
        <v>2617</v>
      </c>
      <c r="B7" s="5">
        <f t="shared" si="0"/>
        <v>8.49</v>
      </c>
      <c r="C7" s="21">
        <v>4.94</v>
      </c>
      <c r="D7" s="21">
        <v>3.55</v>
      </c>
      <c r="E7" s="21">
        <v>3.55</v>
      </c>
      <c r="F7" s="5">
        <v>0</v>
      </c>
      <c r="G7" s="5">
        <v>0</v>
      </c>
    </row>
    <row r="8" spans="1:7">
      <c r="A8" s="22" t="s">
        <v>2618</v>
      </c>
      <c r="B8" s="5">
        <f t="shared" si="0"/>
        <v>22.44</v>
      </c>
      <c r="C8" s="21">
        <v>13.48</v>
      </c>
      <c r="D8" s="21">
        <v>8.96</v>
      </c>
      <c r="E8" s="21">
        <v>8.96</v>
      </c>
      <c r="F8" s="5">
        <v>0</v>
      </c>
      <c r="G8" s="5">
        <v>0</v>
      </c>
    </row>
    <row r="9" spans="1:7">
      <c r="A9" s="22" t="s">
        <v>2619</v>
      </c>
      <c r="B9" s="5">
        <f t="shared" si="0"/>
        <v>0</v>
      </c>
      <c r="C9" s="21">
        <v>0</v>
      </c>
      <c r="D9" s="21">
        <v>0</v>
      </c>
      <c r="E9" s="21">
        <v>0</v>
      </c>
      <c r="F9" s="5">
        <v>0</v>
      </c>
      <c r="G9" s="5">
        <v>0</v>
      </c>
    </row>
    <row r="10" spans="1:7">
      <c r="A10" s="22" t="s">
        <v>2620</v>
      </c>
      <c r="B10" s="5">
        <f t="shared" si="0"/>
        <v>4.7</v>
      </c>
      <c r="C10" s="21">
        <v>0.97</v>
      </c>
      <c r="D10" s="21">
        <v>3.73</v>
      </c>
      <c r="E10" s="21">
        <v>3.73</v>
      </c>
      <c r="F10" s="5">
        <v>0</v>
      </c>
      <c r="G10" s="5">
        <v>0</v>
      </c>
    </row>
    <row r="11" spans="1:7">
      <c r="A11" s="22" t="s">
        <v>2621</v>
      </c>
      <c r="B11" s="5">
        <f t="shared" si="0"/>
        <v>2.06</v>
      </c>
      <c r="C11" s="21">
        <v>1.05</v>
      </c>
      <c r="D11" s="21">
        <v>1.01</v>
      </c>
      <c r="E11" s="21">
        <v>1.01</v>
      </c>
      <c r="F11" s="5">
        <v>0</v>
      </c>
      <c r="G11" s="5">
        <v>0</v>
      </c>
    </row>
    <row r="12" spans="1:7">
      <c r="A12" s="22" t="s">
        <v>2622</v>
      </c>
      <c r="B12" s="5">
        <f t="shared" si="0"/>
        <v>0.52</v>
      </c>
      <c r="C12" s="21">
        <v>0.52</v>
      </c>
      <c r="D12" s="21">
        <v>0</v>
      </c>
      <c r="E12" s="21">
        <v>0</v>
      </c>
      <c r="F12" s="5">
        <v>0</v>
      </c>
      <c r="G12" s="5">
        <v>0</v>
      </c>
    </row>
    <row r="13" spans="1:7">
      <c r="A13" s="22" t="s">
        <v>2623</v>
      </c>
      <c r="B13" s="5">
        <f t="shared" si="0"/>
        <v>11.66</v>
      </c>
      <c r="C13" s="21">
        <v>7.92</v>
      </c>
      <c r="D13" s="21">
        <v>3.74</v>
      </c>
      <c r="E13" s="21">
        <v>3.74</v>
      </c>
      <c r="F13" s="5">
        <v>0</v>
      </c>
      <c r="G13" s="5">
        <v>0</v>
      </c>
    </row>
    <row r="14" spans="1:7">
      <c r="A14" s="22" t="s">
        <v>2624</v>
      </c>
      <c r="B14" s="5">
        <f t="shared" si="0"/>
        <v>0</v>
      </c>
      <c r="C14" s="21">
        <v>0</v>
      </c>
      <c r="D14" s="21">
        <v>0</v>
      </c>
      <c r="E14" s="21">
        <v>0</v>
      </c>
      <c r="F14" s="5">
        <v>0</v>
      </c>
      <c r="G14" s="5">
        <v>0</v>
      </c>
    </row>
    <row r="15" spans="1:7">
      <c r="A15" s="22" t="s">
        <v>2625</v>
      </c>
      <c r="B15" s="5">
        <f t="shared" si="0"/>
        <v>0</v>
      </c>
      <c r="C15" s="21">
        <v>0</v>
      </c>
      <c r="D15" s="21">
        <v>0</v>
      </c>
      <c r="E15" s="21">
        <v>0</v>
      </c>
      <c r="F15" s="5">
        <v>0</v>
      </c>
      <c r="G15" s="5">
        <v>0</v>
      </c>
    </row>
    <row r="16" spans="1:7">
      <c r="A16" s="22" t="s">
        <v>2626</v>
      </c>
      <c r="B16" s="5">
        <f t="shared" si="0"/>
        <v>0.6</v>
      </c>
      <c r="C16" s="21">
        <v>0.6</v>
      </c>
      <c r="D16" s="21">
        <v>0</v>
      </c>
      <c r="E16" s="21">
        <v>0</v>
      </c>
      <c r="F16" s="5">
        <v>0</v>
      </c>
      <c r="G16" s="5">
        <v>0</v>
      </c>
    </row>
    <row r="17" spans="1:7">
      <c r="A17" s="22" t="s">
        <v>2627</v>
      </c>
      <c r="B17" s="5">
        <f t="shared" si="0"/>
        <v>18.32</v>
      </c>
      <c r="C17" s="21">
        <v>6.56</v>
      </c>
      <c r="D17" s="21">
        <v>11.76</v>
      </c>
      <c r="E17" s="21">
        <v>11.76</v>
      </c>
      <c r="F17" s="5">
        <v>0</v>
      </c>
      <c r="G17" s="5">
        <v>0</v>
      </c>
    </row>
    <row r="18" spans="1:7">
      <c r="A18" s="22" t="s">
        <v>2628</v>
      </c>
      <c r="B18" s="5">
        <f t="shared" si="0"/>
        <v>15.33</v>
      </c>
      <c r="C18" s="21">
        <v>7.91</v>
      </c>
      <c r="D18" s="21">
        <v>7.42</v>
      </c>
      <c r="E18" s="21">
        <v>7.42</v>
      </c>
      <c r="F18" s="5">
        <v>0</v>
      </c>
      <c r="G18" s="5">
        <v>0</v>
      </c>
    </row>
    <row r="19" spans="1:7">
      <c r="A19" s="22" t="s">
        <v>2629</v>
      </c>
      <c r="B19" s="5">
        <f t="shared" si="0"/>
        <v>7.49</v>
      </c>
      <c r="C19" s="21">
        <v>1.66</v>
      </c>
      <c r="D19" s="21">
        <v>5.83</v>
      </c>
      <c r="E19" s="21">
        <v>5.83</v>
      </c>
      <c r="F19" s="5">
        <v>0</v>
      </c>
      <c r="G19" s="5">
        <v>0</v>
      </c>
    </row>
    <row r="20" spans="1:7">
      <c r="A20" s="22" t="s">
        <v>2630</v>
      </c>
      <c r="B20" s="5">
        <f t="shared" ref="B20:B35" si="1">C20+D20+G20</f>
        <v>3.54</v>
      </c>
      <c r="C20" s="21">
        <v>1.66</v>
      </c>
      <c r="D20" s="21">
        <v>1.88</v>
      </c>
      <c r="E20" s="21">
        <v>1.88</v>
      </c>
      <c r="F20" s="5">
        <v>0</v>
      </c>
      <c r="G20" s="5">
        <v>0</v>
      </c>
    </row>
    <row r="21" spans="1:7">
      <c r="A21" s="22" t="s">
        <v>2631</v>
      </c>
      <c r="B21" s="5">
        <f t="shared" si="1"/>
        <v>0.81</v>
      </c>
      <c r="C21" s="21">
        <v>0.22</v>
      </c>
      <c r="D21" s="21">
        <v>0.59</v>
      </c>
      <c r="E21" s="21">
        <v>0.59</v>
      </c>
      <c r="F21" s="5">
        <v>0</v>
      </c>
      <c r="G21" s="5">
        <v>0</v>
      </c>
    </row>
    <row r="22" spans="1:7">
      <c r="A22" s="22" t="s">
        <v>2632</v>
      </c>
      <c r="B22" s="5">
        <f t="shared" si="1"/>
        <v>0.95</v>
      </c>
      <c r="C22" s="21">
        <v>0</v>
      </c>
      <c r="D22" s="21">
        <v>0.95</v>
      </c>
      <c r="E22" s="21">
        <v>0.95</v>
      </c>
      <c r="F22" s="5">
        <v>0</v>
      </c>
      <c r="G22" s="5">
        <v>0</v>
      </c>
    </row>
    <row r="23" spans="1:7">
      <c r="A23" s="22" t="s">
        <v>2633</v>
      </c>
      <c r="B23" s="5">
        <f t="shared" si="1"/>
        <v>2</v>
      </c>
      <c r="C23" s="21">
        <v>0.05</v>
      </c>
      <c r="D23" s="21">
        <v>1.95</v>
      </c>
      <c r="E23" s="21">
        <v>1.95</v>
      </c>
      <c r="F23" s="5">
        <v>0</v>
      </c>
      <c r="G23" s="5">
        <v>0</v>
      </c>
    </row>
    <row r="24" spans="1:7">
      <c r="A24" s="22" t="s">
        <v>2634</v>
      </c>
      <c r="B24" s="5">
        <f t="shared" si="1"/>
        <v>2.89</v>
      </c>
      <c r="C24" s="21">
        <v>1.26</v>
      </c>
      <c r="D24" s="21">
        <v>1.63</v>
      </c>
      <c r="E24" s="21">
        <v>1.63</v>
      </c>
      <c r="F24" s="5">
        <v>0</v>
      </c>
      <c r="G24" s="5">
        <v>0</v>
      </c>
    </row>
    <row r="25" spans="1:7">
      <c r="A25" s="22" t="s">
        <v>2635</v>
      </c>
      <c r="B25" s="5">
        <f t="shared" si="1"/>
        <v>2.69</v>
      </c>
      <c r="C25" s="21">
        <v>1.32</v>
      </c>
      <c r="D25" s="21">
        <v>1.37</v>
      </c>
      <c r="E25" s="21">
        <v>1.37</v>
      </c>
      <c r="F25" s="5">
        <v>0</v>
      </c>
      <c r="G25" s="5">
        <v>0</v>
      </c>
    </row>
    <row r="26" spans="1:7">
      <c r="A26" s="22" t="s">
        <v>2636</v>
      </c>
      <c r="B26" s="5">
        <f t="shared" si="1"/>
        <v>4.07</v>
      </c>
      <c r="C26" s="21">
        <v>1.88</v>
      </c>
      <c r="D26" s="21">
        <v>2.19</v>
      </c>
      <c r="E26" s="21">
        <v>2.19</v>
      </c>
      <c r="F26" s="5">
        <v>0</v>
      </c>
      <c r="G26" s="5">
        <v>0</v>
      </c>
    </row>
    <row r="27" spans="1:7">
      <c r="A27" s="22" t="s">
        <v>2637</v>
      </c>
      <c r="B27" s="5">
        <f t="shared" si="1"/>
        <v>0.88</v>
      </c>
      <c r="C27" s="21">
        <v>0.83</v>
      </c>
      <c r="D27" s="21">
        <v>0.05</v>
      </c>
      <c r="E27" s="21">
        <v>0.05</v>
      </c>
      <c r="F27" s="5">
        <v>0</v>
      </c>
      <c r="G27" s="5">
        <v>0</v>
      </c>
    </row>
    <row r="28" spans="1:7">
      <c r="A28" s="22" t="s">
        <v>2638</v>
      </c>
      <c r="B28" s="5">
        <f t="shared" si="1"/>
        <v>10.15</v>
      </c>
      <c r="C28" s="21">
        <v>3.07</v>
      </c>
      <c r="D28" s="21">
        <v>7.08</v>
      </c>
      <c r="E28" s="21">
        <v>7.08</v>
      </c>
      <c r="F28" s="5">
        <v>0</v>
      </c>
      <c r="G28" s="5">
        <v>0</v>
      </c>
    </row>
    <row r="29" spans="1:7">
      <c r="A29" s="22" t="s">
        <v>2639</v>
      </c>
      <c r="B29" s="5">
        <f t="shared" si="1"/>
        <v>3.09</v>
      </c>
      <c r="C29" s="21">
        <v>0.58</v>
      </c>
      <c r="D29" s="21">
        <v>2.51</v>
      </c>
      <c r="E29" s="21">
        <v>2.51</v>
      </c>
      <c r="F29" s="5">
        <v>0</v>
      </c>
      <c r="G29" s="5">
        <v>0</v>
      </c>
    </row>
    <row r="30" spans="1:7">
      <c r="A30" s="22" t="s">
        <v>2640</v>
      </c>
      <c r="B30" s="5">
        <f t="shared" si="1"/>
        <v>8.94</v>
      </c>
      <c r="C30" s="21">
        <v>6.39</v>
      </c>
      <c r="D30" s="21">
        <v>2.55</v>
      </c>
      <c r="E30" s="21">
        <v>2.55</v>
      </c>
      <c r="F30" s="5">
        <v>0</v>
      </c>
      <c r="G30" s="5">
        <v>0</v>
      </c>
    </row>
    <row r="31" spans="1:7">
      <c r="A31" s="22" t="s">
        <v>2641</v>
      </c>
      <c r="B31" s="5">
        <f t="shared" si="1"/>
        <v>0.07</v>
      </c>
      <c r="C31" s="21">
        <v>0.07</v>
      </c>
      <c r="D31" s="21">
        <v>0</v>
      </c>
      <c r="E31" s="21">
        <v>0</v>
      </c>
      <c r="F31" s="5">
        <v>0</v>
      </c>
      <c r="G31" s="5">
        <v>0</v>
      </c>
    </row>
    <row r="32" spans="1:7">
      <c r="A32" s="22" t="s">
        <v>2642</v>
      </c>
      <c r="B32" s="5">
        <f t="shared" si="1"/>
        <v>2.85</v>
      </c>
      <c r="C32" s="21">
        <v>1.75</v>
      </c>
      <c r="D32" s="21">
        <v>1.1</v>
      </c>
      <c r="E32" s="21">
        <v>1.1</v>
      </c>
      <c r="F32" s="5">
        <v>0</v>
      </c>
      <c r="G32" s="5">
        <v>0</v>
      </c>
    </row>
    <row r="33" spans="1:7">
      <c r="A33" s="22" t="s">
        <v>2643</v>
      </c>
      <c r="B33" s="5">
        <f t="shared" si="1"/>
        <v>0</v>
      </c>
      <c r="C33" s="21">
        <v>0</v>
      </c>
      <c r="D33" s="21">
        <v>0</v>
      </c>
      <c r="E33" s="21">
        <v>0</v>
      </c>
      <c r="F33" s="5">
        <v>0</v>
      </c>
      <c r="G33" s="5">
        <v>0</v>
      </c>
    </row>
    <row r="34" spans="1:7">
      <c r="A34" s="22" t="s">
        <v>2644</v>
      </c>
      <c r="B34" s="5">
        <f t="shared" si="1"/>
        <v>0</v>
      </c>
      <c r="C34" s="21">
        <v>0</v>
      </c>
      <c r="D34" s="21">
        <v>0</v>
      </c>
      <c r="E34" s="21">
        <v>0</v>
      </c>
      <c r="F34" s="5">
        <v>0</v>
      </c>
      <c r="G34" s="5">
        <v>0</v>
      </c>
    </row>
    <row r="35" spans="1:7">
      <c r="A35" s="22" t="s">
        <v>2645</v>
      </c>
      <c r="B35" s="5">
        <f t="shared" si="1"/>
        <v>2.45</v>
      </c>
      <c r="C35" s="21">
        <v>1.37</v>
      </c>
      <c r="D35" s="21">
        <v>1.08</v>
      </c>
      <c r="E35" s="21">
        <v>1.08</v>
      </c>
      <c r="F35" s="5">
        <v>0</v>
      </c>
      <c r="G35" s="5">
        <v>0</v>
      </c>
    </row>
    <row r="36" spans="1:7">
      <c r="A36" s="22" t="s">
        <v>2646</v>
      </c>
      <c r="B36" s="5">
        <f t="shared" ref="B36:B77" si="2">C36+D36+G36</f>
        <v>19.55</v>
      </c>
      <c r="C36" s="21">
        <v>15.05</v>
      </c>
      <c r="D36" s="21">
        <v>4.5</v>
      </c>
      <c r="E36" s="21">
        <v>4.5</v>
      </c>
      <c r="F36" s="5">
        <v>0</v>
      </c>
      <c r="G36" s="5">
        <v>0</v>
      </c>
    </row>
    <row r="37" spans="1:7">
      <c r="A37" s="22" t="s">
        <v>2647</v>
      </c>
      <c r="B37" s="5">
        <f t="shared" si="2"/>
        <v>9.29</v>
      </c>
      <c r="C37" s="21">
        <v>4.95</v>
      </c>
      <c r="D37" s="21">
        <v>4.34</v>
      </c>
      <c r="E37" s="21">
        <v>4.34</v>
      </c>
      <c r="F37" s="5">
        <v>0</v>
      </c>
      <c r="G37" s="5">
        <v>0</v>
      </c>
    </row>
    <row r="38" spans="1:7">
      <c r="A38" s="22" t="s">
        <v>2648</v>
      </c>
      <c r="B38" s="5">
        <f t="shared" si="2"/>
        <v>9.57</v>
      </c>
      <c r="C38" s="21">
        <v>4.9</v>
      </c>
      <c r="D38" s="21">
        <v>4.67</v>
      </c>
      <c r="E38" s="21">
        <v>4.67</v>
      </c>
      <c r="F38" s="5">
        <v>0</v>
      </c>
      <c r="G38" s="5">
        <v>0</v>
      </c>
    </row>
    <row r="39" spans="1:7">
      <c r="A39" s="22" t="s">
        <v>2649</v>
      </c>
      <c r="B39" s="5">
        <f t="shared" si="2"/>
        <v>20.63</v>
      </c>
      <c r="C39" s="21">
        <v>9</v>
      </c>
      <c r="D39" s="21">
        <v>11.63</v>
      </c>
      <c r="E39" s="21">
        <v>11.63</v>
      </c>
      <c r="F39" s="5">
        <v>0</v>
      </c>
      <c r="G39" s="5">
        <v>0</v>
      </c>
    </row>
    <row r="40" spans="1:7">
      <c r="A40" s="22" t="s">
        <v>2650</v>
      </c>
      <c r="B40" s="5">
        <f t="shared" si="2"/>
        <v>1.06</v>
      </c>
      <c r="C40" s="21">
        <v>1.06</v>
      </c>
      <c r="D40" s="21">
        <v>0</v>
      </c>
      <c r="E40" s="21">
        <v>0</v>
      </c>
      <c r="F40" s="5">
        <v>0</v>
      </c>
      <c r="G40" s="5">
        <v>0</v>
      </c>
    </row>
    <row r="41" spans="1:7">
      <c r="A41" s="22" t="s">
        <v>2651</v>
      </c>
      <c r="B41" s="5">
        <f t="shared" si="2"/>
        <v>12.16</v>
      </c>
      <c r="C41" s="21">
        <v>4.45</v>
      </c>
      <c r="D41" s="21">
        <v>7.71</v>
      </c>
      <c r="E41" s="21">
        <v>7.71</v>
      </c>
      <c r="F41" s="5">
        <v>0</v>
      </c>
      <c r="G41" s="5">
        <v>0</v>
      </c>
    </row>
    <row r="42" spans="1:7">
      <c r="A42" s="22" t="s">
        <v>2652</v>
      </c>
      <c r="B42" s="5">
        <f t="shared" si="2"/>
        <v>15.65</v>
      </c>
      <c r="C42" s="21">
        <v>7.66</v>
      </c>
      <c r="D42" s="21">
        <v>7.99</v>
      </c>
      <c r="E42" s="21">
        <v>7.99</v>
      </c>
      <c r="F42" s="5">
        <v>0</v>
      </c>
      <c r="G42" s="5">
        <v>0</v>
      </c>
    </row>
    <row r="43" spans="1:7">
      <c r="A43" s="22" t="s">
        <v>2653</v>
      </c>
      <c r="B43" s="5">
        <f t="shared" si="2"/>
        <v>20.37</v>
      </c>
      <c r="C43" s="21">
        <v>1.48</v>
      </c>
      <c r="D43" s="21">
        <v>18.89</v>
      </c>
      <c r="E43" s="21">
        <v>18.89</v>
      </c>
      <c r="F43" s="5">
        <v>0</v>
      </c>
      <c r="G43" s="5">
        <v>0</v>
      </c>
    </row>
    <row r="44" spans="1:7">
      <c r="A44" s="22" t="s">
        <v>2654</v>
      </c>
      <c r="B44" s="5">
        <f t="shared" si="2"/>
        <v>239.66</v>
      </c>
      <c r="C44" s="21">
        <v>0.45</v>
      </c>
      <c r="D44" s="21">
        <v>239.21</v>
      </c>
      <c r="E44" s="21">
        <v>239.21</v>
      </c>
      <c r="F44" s="5">
        <v>0</v>
      </c>
      <c r="G44" s="5">
        <v>0</v>
      </c>
    </row>
    <row r="45" spans="1:7">
      <c r="A45" s="22" t="s">
        <v>2655</v>
      </c>
      <c r="B45" s="5">
        <f t="shared" si="2"/>
        <v>7.61</v>
      </c>
      <c r="C45" s="21">
        <v>1.28</v>
      </c>
      <c r="D45" s="21">
        <v>6.33</v>
      </c>
      <c r="E45" s="21">
        <v>6.33</v>
      </c>
      <c r="F45" s="5">
        <v>0</v>
      </c>
      <c r="G45" s="5">
        <v>0</v>
      </c>
    </row>
    <row r="46" spans="1:7">
      <c r="A46" s="22" t="s">
        <v>2656</v>
      </c>
      <c r="B46" s="5">
        <f t="shared" si="2"/>
        <v>9.22</v>
      </c>
      <c r="C46" s="21">
        <v>5.22</v>
      </c>
      <c r="D46" s="21">
        <v>4</v>
      </c>
      <c r="E46" s="21">
        <v>4</v>
      </c>
      <c r="F46" s="5">
        <v>0</v>
      </c>
      <c r="G46" s="5">
        <v>0</v>
      </c>
    </row>
    <row r="47" spans="1:7">
      <c r="A47" s="22" t="s">
        <v>2657</v>
      </c>
      <c r="B47" s="5">
        <f t="shared" si="2"/>
        <v>7.53</v>
      </c>
      <c r="C47" s="21">
        <v>4.98</v>
      </c>
      <c r="D47" s="21">
        <v>2.55</v>
      </c>
      <c r="E47" s="21">
        <v>2.55</v>
      </c>
      <c r="F47" s="5">
        <v>0</v>
      </c>
      <c r="G47" s="5">
        <v>0</v>
      </c>
    </row>
    <row r="48" spans="1:7">
      <c r="A48" s="22" t="s">
        <v>2658</v>
      </c>
      <c r="B48" s="5">
        <f t="shared" si="2"/>
        <v>1.6</v>
      </c>
      <c r="C48" s="21">
        <v>1.6</v>
      </c>
      <c r="D48" s="21">
        <v>0</v>
      </c>
      <c r="E48" s="21">
        <v>0</v>
      </c>
      <c r="F48" s="5">
        <v>0</v>
      </c>
      <c r="G48" s="5">
        <v>0</v>
      </c>
    </row>
    <row r="49" spans="1:7">
      <c r="A49" s="22" t="s">
        <v>2659</v>
      </c>
      <c r="B49" s="5">
        <f t="shared" si="2"/>
        <v>3.78</v>
      </c>
      <c r="C49" s="21">
        <v>1.78</v>
      </c>
      <c r="D49" s="21">
        <v>2</v>
      </c>
      <c r="E49" s="21">
        <v>2</v>
      </c>
      <c r="F49" s="5">
        <v>0</v>
      </c>
      <c r="G49" s="5">
        <v>0</v>
      </c>
    </row>
    <row r="50" spans="1:7">
      <c r="A50" s="22" t="s">
        <v>2660</v>
      </c>
      <c r="B50" s="5">
        <f t="shared" si="2"/>
        <v>12.59</v>
      </c>
      <c r="C50" s="21">
        <v>6.96</v>
      </c>
      <c r="D50" s="21">
        <v>5.63</v>
      </c>
      <c r="E50" s="21">
        <v>5.63</v>
      </c>
      <c r="F50" s="5">
        <v>0</v>
      </c>
      <c r="G50" s="5">
        <v>0</v>
      </c>
    </row>
    <row r="51" spans="1:7">
      <c r="A51" s="22" t="s">
        <v>2661</v>
      </c>
      <c r="B51" s="5">
        <f t="shared" si="2"/>
        <v>1.99</v>
      </c>
      <c r="C51" s="21">
        <v>1.99</v>
      </c>
      <c r="D51" s="21">
        <v>0</v>
      </c>
      <c r="E51" s="21">
        <v>0</v>
      </c>
      <c r="F51" s="5">
        <v>0</v>
      </c>
      <c r="G51" s="5">
        <v>0</v>
      </c>
    </row>
    <row r="52" spans="1:7">
      <c r="A52" s="22" t="s">
        <v>2662</v>
      </c>
      <c r="B52" s="5">
        <f t="shared" si="2"/>
        <v>5.62</v>
      </c>
      <c r="C52" s="21">
        <v>1.67</v>
      </c>
      <c r="D52" s="21">
        <v>3.95</v>
      </c>
      <c r="E52" s="21">
        <v>3.95</v>
      </c>
      <c r="F52" s="5">
        <v>0</v>
      </c>
      <c r="G52" s="5">
        <v>0</v>
      </c>
    </row>
    <row r="53" spans="1:7">
      <c r="A53" s="22" t="s">
        <v>2663</v>
      </c>
      <c r="B53" s="5">
        <f t="shared" si="2"/>
        <v>2.04</v>
      </c>
      <c r="C53" s="21">
        <v>1.27</v>
      </c>
      <c r="D53" s="21">
        <v>0.77</v>
      </c>
      <c r="E53" s="21">
        <v>0.77</v>
      </c>
      <c r="F53" s="5">
        <v>0</v>
      </c>
      <c r="G53" s="5">
        <v>0</v>
      </c>
    </row>
    <row r="54" spans="1:7">
      <c r="A54" s="22" t="s">
        <v>2664</v>
      </c>
      <c r="B54" s="5">
        <f t="shared" si="2"/>
        <v>0.14</v>
      </c>
      <c r="C54" s="21">
        <v>0.14</v>
      </c>
      <c r="D54" s="21">
        <v>0</v>
      </c>
      <c r="E54" s="21">
        <v>0</v>
      </c>
      <c r="F54" s="5">
        <v>0</v>
      </c>
      <c r="G54" s="5">
        <v>0</v>
      </c>
    </row>
    <row r="55" spans="1:7">
      <c r="A55" s="22" t="s">
        <v>2665</v>
      </c>
      <c r="B55" s="5">
        <f t="shared" si="2"/>
        <v>0</v>
      </c>
      <c r="C55" s="21">
        <v>0</v>
      </c>
      <c r="D55" s="21">
        <v>0</v>
      </c>
      <c r="E55" s="21">
        <v>0</v>
      </c>
      <c r="F55" s="5">
        <v>0</v>
      </c>
      <c r="G55" s="5">
        <v>0</v>
      </c>
    </row>
    <row r="56" spans="1:7">
      <c r="A56" s="22" t="s">
        <v>2666</v>
      </c>
      <c r="B56" s="5">
        <f t="shared" si="2"/>
        <v>0.32</v>
      </c>
      <c r="C56" s="21">
        <v>0.32</v>
      </c>
      <c r="D56" s="21">
        <v>0</v>
      </c>
      <c r="E56" s="21">
        <v>0</v>
      </c>
      <c r="F56" s="5">
        <v>0</v>
      </c>
      <c r="G56" s="5">
        <v>0</v>
      </c>
    </row>
    <row r="57" spans="1:7">
      <c r="A57" s="22" t="s">
        <v>2667</v>
      </c>
      <c r="B57" s="5">
        <f t="shared" si="2"/>
        <v>4.31</v>
      </c>
      <c r="C57" s="21">
        <v>1.46</v>
      </c>
      <c r="D57" s="21">
        <v>2.85</v>
      </c>
      <c r="E57" s="21">
        <v>2.85</v>
      </c>
      <c r="F57" s="5">
        <v>0</v>
      </c>
      <c r="G57" s="5">
        <v>0</v>
      </c>
    </row>
    <row r="58" spans="1:7">
      <c r="A58" s="22" t="s">
        <v>2668</v>
      </c>
      <c r="B58" s="5">
        <f t="shared" si="2"/>
        <v>0</v>
      </c>
      <c r="C58" s="21">
        <v>0</v>
      </c>
      <c r="D58" s="21">
        <v>0</v>
      </c>
      <c r="E58" s="21">
        <v>0</v>
      </c>
      <c r="F58" s="5">
        <v>0</v>
      </c>
      <c r="G58" s="5">
        <v>0</v>
      </c>
    </row>
    <row r="59" spans="1:7">
      <c r="A59" s="22" t="s">
        <v>2669</v>
      </c>
      <c r="B59" s="5">
        <f t="shared" si="2"/>
        <v>0</v>
      </c>
      <c r="C59" s="21">
        <v>0</v>
      </c>
      <c r="D59" s="21">
        <v>0</v>
      </c>
      <c r="E59" s="21">
        <v>0</v>
      </c>
      <c r="F59" s="5">
        <v>0</v>
      </c>
      <c r="G59" s="5">
        <v>0</v>
      </c>
    </row>
    <row r="60" spans="1:7">
      <c r="A60" s="22" t="s">
        <v>2670</v>
      </c>
      <c r="B60" s="5">
        <f t="shared" si="2"/>
        <v>0.92</v>
      </c>
      <c r="C60" s="21">
        <v>0.09</v>
      </c>
      <c r="D60" s="21">
        <v>0.83</v>
      </c>
      <c r="E60" s="21">
        <v>0.83</v>
      </c>
      <c r="F60" s="5">
        <v>0</v>
      </c>
      <c r="G60" s="5">
        <v>0</v>
      </c>
    </row>
    <row r="61" spans="1:7">
      <c r="A61" s="22" t="s">
        <v>2671</v>
      </c>
      <c r="B61" s="5">
        <f t="shared" si="2"/>
        <v>0.67</v>
      </c>
      <c r="C61" s="21">
        <v>0.67</v>
      </c>
      <c r="D61" s="21">
        <v>0</v>
      </c>
      <c r="E61" s="21">
        <v>0</v>
      </c>
      <c r="F61" s="5">
        <v>0</v>
      </c>
      <c r="G61" s="5">
        <v>0</v>
      </c>
    </row>
    <row r="62" spans="1:7">
      <c r="A62" s="22" t="s">
        <v>2672</v>
      </c>
      <c r="B62" s="5">
        <f t="shared" si="2"/>
        <v>3.56</v>
      </c>
      <c r="C62" s="21">
        <v>0.65</v>
      </c>
      <c r="D62" s="21">
        <v>2.91</v>
      </c>
      <c r="E62" s="21">
        <v>2.91</v>
      </c>
      <c r="F62" s="5">
        <v>0</v>
      </c>
      <c r="G62" s="5">
        <v>0</v>
      </c>
    </row>
    <row r="63" spans="1:7">
      <c r="A63" s="22" t="s">
        <v>2673</v>
      </c>
      <c r="B63" s="5">
        <f t="shared" si="2"/>
        <v>0.72</v>
      </c>
      <c r="C63" s="21">
        <v>0.72</v>
      </c>
      <c r="D63" s="21">
        <v>0</v>
      </c>
      <c r="E63" s="21">
        <v>0</v>
      </c>
      <c r="F63" s="5">
        <v>0</v>
      </c>
      <c r="G63" s="5">
        <v>0</v>
      </c>
    </row>
    <row r="64" spans="1:7">
      <c r="A64" s="22" t="s">
        <v>2674</v>
      </c>
      <c r="B64" s="5">
        <f t="shared" si="2"/>
        <v>0.45</v>
      </c>
      <c r="C64" s="21">
        <v>0.45</v>
      </c>
      <c r="D64" s="21">
        <v>0</v>
      </c>
      <c r="E64" s="21">
        <v>0</v>
      </c>
      <c r="F64" s="5">
        <v>0</v>
      </c>
      <c r="G64" s="5">
        <v>0</v>
      </c>
    </row>
    <row r="65" spans="1:7">
      <c r="A65" s="22" t="s">
        <v>2675</v>
      </c>
      <c r="B65" s="5">
        <f t="shared" si="2"/>
        <v>0</v>
      </c>
      <c r="C65" s="21">
        <v>0</v>
      </c>
      <c r="D65" s="21">
        <v>0</v>
      </c>
      <c r="E65" s="21">
        <v>0</v>
      </c>
      <c r="F65" s="5">
        <v>0</v>
      </c>
      <c r="G65" s="5">
        <v>0</v>
      </c>
    </row>
    <row r="66" spans="1:7">
      <c r="A66" s="22" t="s">
        <v>2676</v>
      </c>
      <c r="B66" s="5">
        <f t="shared" si="2"/>
        <v>1.47</v>
      </c>
      <c r="C66" s="21">
        <v>1.47</v>
      </c>
      <c r="D66" s="21">
        <v>0</v>
      </c>
      <c r="E66" s="21">
        <v>0</v>
      </c>
      <c r="F66" s="5">
        <v>0</v>
      </c>
      <c r="G66" s="5">
        <v>0</v>
      </c>
    </row>
    <row r="67" spans="1:7">
      <c r="A67" s="22" t="s">
        <v>2677</v>
      </c>
      <c r="B67" s="5">
        <f t="shared" si="2"/>
        <v>0</v>
      </c>
      <c r="C67" s="21">
        <v>0</v>
      </c>
      <c r="D67" s="21">
        <v>0</v>
      </c>
      <c r="E67" s="21">
        <v>0</v>
      </c>
      <c r="F67" s="5">
        <v>0</v>
      </c>
      <c r="G67" s="5">
        <v>0</v>
      </c>
    </row>
    <row r="68" spans="1:7">
      <c r="A68" s="22" t="s">
        <v>2678</v>
      </c>
      <c r="B68" s="5">
        <f t="shared" si="2"/>
        <v>0</v>
      </c>
      <c r="C68" s="21">
        <v>0</v>
      </c>
      <c r="D68" s="21">
        <v>0</v>
      </c>
      <c r="E68" s="21">
        <v>0</v>
      </c>
      <c r="F68" s="5">
        <v>0</v>
      </c>
      <c r="G68" s="5">
        <v>0</v>
      </c>
    </row>
    <row r="69" spans="1:7">
      <c r="A69" s="22" t="s">
        <v>2679</v>
      </c>
      <c r="B69" s="5">
        <f t="shared" si="2"/>
        <v>20.15</v>
      </c>
      <c r="C69" s="21">
        <v>1.39</v>
      </c>
      <c r="D69" s="21">
        <v>18.76</v>
      </c>
      <c r="E69" s="21">
        <v>18.76</v>
      </c>
      <c r="F69" s="5">
        <v>0</v>
      </c>
      <c r="G69" s="5">
        <v>0</v>
      </c>
    </row>
    <row r="70" spans="1:7">
      <c r="A70" s="22" t="s">
        <v>2680</v>
      </c>
      <c r="B70" s="5">
        <f t="shared" si="2"/>
        <v>0</v>
      </c>
      <c r="C70" s="21">
        <v>0</v>
      </c>
      <c r="D70" s="21">
        <v>0</v>
      </c>
      <c r="E70" s="21">
        <v>0</v>
      </c>
      <c r="F70" s="5">
        <v>0</v>
      </c>
      <c r="G70" s="5">
        <v>0</v>
      </c>
    </row>
    <row r="71" spans="1:7">
      <c r="A71" s="22" t="s">
        <v>2681</v>
      </c>
      <c r="B71" s="5">
        <f t="shared" si="2"/>
        <v>0.67</v>
      </c>
      <c r="C71" s="21">
        <v>0.67</v>
      </c>
      <c r="D71" s="21">
        <v>0</v>
      </c>
      <c r="E71" s="21">
        <v>0</v>
      </c>
      <c r="F71" s="5">
        <v>0</v>
      </c>
      <c r="G71" s="5">
        <v>0</v>
      </c>
    </row>
    <row r="72" spans="1:7">
      <c r="A72" s="22" t="s">
        <v>2682</v>
      </c>
      <c r="B72" s="5">
        <f t="shared" si="2"/>
        <v>45.68</v>
      </c>
      <c r="C72" s="21">
        <v>0</v>
      </c>
      <c r="D72" s="21">
        <v>45.68</v>
      </c>
      <c r="E72" s="21">
        <v>45.68</v>
      </c>
      <c r="F72" s="5">
        <v>0</v>
      </c>
      <c r="G72" s="5">
        <v>0</v>
      </c>
    </row>
    <row r="73" spans="1:7">
      <c r="A73" s="22" t="s">
        <v>2683</v>
      </c>
      <c r="B73" s="5">
        <f t="shared" si="2"/>
        <v>2.77</v>
      </c>
      <c r="C73" s="21">
        <v>0.38</v>
      </c>
      <c r="D73" s="21">
        <v>2.39</v>
      </c>
      <c r="E73" s="21">
        <v>2.39</v>
      </c>
      <c r="F73" s="5">
        <v>0</v>
      </c>
      <c r="G73" s="5">
        <v>0</v>
      </c>
    </row>
    <row r="74" spans="1:7">
      <c r="A74" s="22" t="s">
        <v>2684</v>
      </c>
      <c r="B74" s="5">
        <f t="shared" si="2"/>
        <v>3.23</v>
      </c>
      <c r="C74" s="21">
        <v>1.09</v>
      </c>
      <c r="D74" s="21">
        <v>2.14</v>
      </c>
      <c r="E74" s="21">
        <v>2.14</v>
      </c>
      <c r="F74" s="5">
        <v>0</v>
      </c>
      <c r="G74" s="5">
        <v>0</v>
      </c>
    </row>
    <row r="75" spans="1:7">
      <c r="A75" s="22" t="s">
        <v>2685</v>
      </c>
      <c r="B75" s="5">
        <f t="shared" si="2"/>
        <v>0.1</v>
      </c>
      <c r="C75" s="21">
        <v>0</v>
      </c>
      <c r="D75" s="21">
        <v>0.1</v>
      </c>
      <c r="E75" s="21">
        <v>0.1</v>
      </c>
      <c r="F75" s="5">
        <v>0</v>
      </c>
      <c r="G75" s="5">
        <v>0</v>
      </c>
    </row>
    <row r="76" spans="1:7">
      <c r="A76" s="22" t="s">
        <v>2686</v>
      </c>
      <c r="B76" s="5">
        <f t="shared" si="2"/>
        <v>3.48</v>
      </c>
      <c r="C76" s="21">
        <v>1.48</v>
      </c>
      <c r="D76" s="21">
        <v>2</v>
      </c>
      <c r="E76" s="21">
        <v>2</v>
      </c>
      <c r="F76" s="5">
        <v>0</v>
      </c>
      <c r="G76" s="5">
        <v>0</v>
      </c>
    </row>
    <row r="77" spans="1:7">
      <c r="A77" s="22" t="s">
        <v>2687</v>
      </c>
      <c r="B77" s="5">
        <f t="shared" si="2"/>
        <v>0.57</v>
      </c>
      <c r="C77" s="21">
        <v>0.11</v>
      </c>
      <c r="D77" s="21">
        <v>0.46</v>
      </c>
      <c r="E77" s="21">
        <v>0.46</v>
      </c>
      <c r="F77" s="5">
        <v>0</v>
      </c>
      <c r="G77" s="5">
        <v>0</v>
      </c>
    </row>
    <row r="78" spans="1:7">
      <c r="A78" s="22" t="s">
        <v>2688</v>
      </c>
      <c r="B78" s="5">
        <f t="shared" ref="B78:B95" si="3">C78+D78+G78</f>
        <v>3.89</v>
      </c>
      <c r="C78" s="21">
        <v>2.38</v>
      </c>
      <c r="D78" s="21">
        <v>1.51</v>
      </c>
      <c r="E78" s="21">
        <v>1.51</v>
      </c>
      <c r="F78" s="5">
        <v>0</v>
      </c>
      <c r="G78" s="5">
        <v>0</v>
      </c>
    </row>
    <row r="79" spans="1:7">
      <c r="A79" s="22" t="s">
        <v>2689</v>
      </c>
      <c r="B79" s="5">
        <f t="shared" si="3"/>
        <v>6.4</v>
      </c>
      <c r="C79" s="21">
        <v>3.35</v>
      </c>
      <c r="D79" s="21">
        <v>3.05</v>
      </c>
      <c r="E79" s="21">
        <v>3.05</v>
      </c>
      <c r="F79" s="5">
        <v>0</v>
      </c>
      <c r="G79" s="5">
        <v>0</v>
      </c>
    </row>
    <row r="80" spans="1:7">
      <c r="A80" s="22" t="s">
        <v>2690</v>
      </c>
      <c r="B80" s="5">
        <f t="shared" si="3"/>
        <v>1.16</v>
      </c>
      <c r="C80" s="21">
        <v>0.37</v>
      </c>
      <c r="D80" s="21">
        <v>0.79</v>
      </c>
      <c r="E80" s="21">
        <v>0.79</v>
      </c>
      <c r="F80" s="5">
        <v>0</v>
      </c>
      <c r="G80" s="5">
        <v>0</v>
      </c>
    </row>
    <row r="81" spans="1:7">
      <c r="A81" s="22" t="s">
        <v>2691</v>
      </c>
      <c r="B81" s="5">
        <f t="shared" si="3"/>
        <v>0.74</v>
      </c>
      <c r="C81" s="21">
        <v>0.74</v>
      </c>
      <c r="D81" s="21">
        <v>0</v>
      </c>
      <c r="E81" s="21">
        <v>0</v>
      </c>
      <c r="F81" s="5">
        <v>0</v>
      </c>
      <c r="G81" s="5">
        <v>0</v>
      </c>
    </row>
    <row r="82" spans="1:7">
      <c r="A82" s="22" t="s">
        <v>2692</v>
      </c>
      <c r="B82" s="5">
        <f t="shared" si="3"/>
        <v>13.2</v>
      </c>
      <c r="C82" s="21">
        <v>13.2</v>
      </c>
      <c r="D82" s="21">
        <v>0</v>
      </c>
      <c r="E82" s="21">
        <v>0</v>
      </c>
      <c r="F82" s="5">
        <v>0</v>
      </c>
      <c r="G82" s="5">
        <v>0</v>
      </c>
    </row>
    <row r="83" spans="1:7">
      <c r="A83" s="22" t="s">
        <v>2693</v>
      </c>
      <c r="B83" s="5">
        <f t="shared" si="3"/>
        <v>0</v>
      </c>
      <c r="C83" s="21">
        <v>0</v>
      </c>
      <c r="D83" s="21">
        <v>0</v>
      </c>
      <c r="E83" s="21">
        <v>0</v>
      </c>
      <c r="F83" s="5">
        <v>0</v>
      </c>
      <c r="G83" s="5">
        <v>0</v>
      </c>
    </row>
    <row r="84" spans="1:7">
      <c r="A84" s="22" t="s">
        <v>2694</v>
      </c>
      <c r="B84" s="5">
        <f t="shared" si="3"/>
        <v>0</v>
      </c>
      <c r="C84" s="21">
        <v>0</v>
      </c>
      <c r="D84" s="21">
        <v>0</v>
      </c>
      <c r="E84" s="21">
        <v>0</v>
      </c>
      <c r="F84" s="5">
        <v>0</v>
      </c>
      <c r="G84" s="5">
        <v>0</v>
      </c>
    </row>
    <row r="85" spans="1:7">
      <c r="A85" s="22" t="s">
        <v>2695</v>
      </c>
      <c r="B85" s="5">
        <f t="shared" si="3"/>
        <v>0</v>
      </c>
      <c r="C85" s="21">
        <v>0</v>
      </c>
      <c r="D85" s="21">
        <v>0</v>
      </c>
      <c r="E85" s="21">
        <v>0</v>
      </c>
      <c r="F85" s="5">
        <v>0</v>
      </c>
      <c r="G85" s="5">
        <v>0</v>
      </c>
    </row>
    <row r="86" spans="1:7">
      <c r="A86" s="22" t="s">
        <v>2696</v>
      </c>
      <c r="B86" s="5">
        <f t="shared" si="3"/>
        <v>0</v>
      </c>
      <c r="C86" s="21">
        <v>0</v>
      </c>
      <c r="D86" s="21">
        <v>0</v>
      </c>
      <c r="E86" s="21">
        <v>0</v>
      </c>
      <c r="F86" s="5">
        <v>0</v>
      </c>
      <c r="G86" s="5">
        <v>0</v>
      </c>
    </row>
    <row r="87" spans="1:7">
      <c r="A87" s="22" t="s">
        <v>2697</v>
      </c>
      <c r="B87" s="5">
        <f t="shared" si="3"/>
        <v>0</v>
      </c>
      <c r="C87" s="21">
        <v>0</v>
      </c>
      <c r="D87" s="21">
        <v>0</v>
      </c>
      <c r="E87" s="21">
        <v>0</v>
      </c>
      <c r="F87" s="5">
        <v>0</v>
      </c>
      <c r="G87" s="5">
        <v>0</v>
      </c>
    </row>
    <row r="88" spans="1:7">
      <c r="A88" s="22" t="s">
        <v>2698</v>
      </c>
      <c r="B88" s="5">
        <f t="shared" si="3"/>
        <v>0</v>
      </c>
      <c r="C88" s="21">
        <v>0</v>
      </c>
      <c r="D88" s="21">
        <v>0</v>
      </c>
      <c r="E88" s="21">
        <v>0</v>
      </c>
      <c r="F88" s="5">
        <v>0</v>
      </c>
      <c r="G88" s="5">
        <v>0</v>
      </c>
    </row>
    <row r="89" spans="1:7">
      <c r="A89" s="22" t="s">
        <v>2699</v>
      </c>
      <c r="B89" s="5">
        <f t="shared" si="3"/>
        <v>0</v>
      </c>
      <c r="C89" s="21">
        <v>0</v>
      </c>
      <c r="D89" s="21">
        <v>0</v>
      </c>
      <c r="E89" s="21">
        <v>0</v>
      </c>
      <c r="F89" s="5">
        <v>0</v>
      </c>
      <c r="G89" s="5">
        <v>0</v>
      </c>
    </row>
    <row r="90" spans="1:7">
      <c r="A90" s="22" t="s">
        <v>2700</v>
      </c>
      <c r="B90" s="5">
        <f t="shared" si="3"/>
        <v>0</v>
      </c>
      <c r="C90" s="21">
        <v>0</v>
      </c>
      <c r="D90" s="21">
        <v>0</v>
      </c>
      <c r="E90" s="21">
        <v>0</v>
      </c>
      <c r="F90" s="5">
        <v>0</v>
      </c>
      <c r="G90" s="5">
        <v>0</v>
      </c>
    </row>
    <row r="91" spans="1:7">
      <c r="A91" s="22" t="s">
        <v>2701</v>
      </c>
      <c r="B91" s="5">
        <f t="shared" si="3"/>
        <v>0</v>
      </c>
      <c r="C91" s="21">
        <v>0</v>
      </c>
      <c r="D91" s="21">
        <v>0</v>
      </c>
      <c r="E91" s="21">
        <v>0</v>
      </c>
      <c r="F91" s="5">
        <v>0</v>
      </c>
      <c r="G91" s="5">
        <v>0</v>
      </c>
    </row>
    <row r="92" spans="1:7">
      <c r="A92" s="22" t="s">
        <v>2702</v>
      </c>
      <c r="B92" s="5">
        <f t="shared" si="3"/>
        <v>0</v>
      </c>
      <c r="C92" s="21">
        <v>0</v>
      </c>
      <c r="D92" s="21">
        <v>0</v>
      </c>
      <c r="E92" s="21">
        <v>0</v>
      </c>
      <c r="F92" s="5">
        <v>0</v>
      </c>
      <c r="G92" s="5">
        <v>0</v>
      </c>
    </row>
    <row r="93" spans="1:7">
      <c r="A93" s="22" t="s">
        <v>2703</v>
      </c>
      <c r="B93" s="5">
        <f t="shared" si="3"/>
        <v>0</v>
      </c>
      <c r="C93" s="21">
        <v>0</v>
      </c>
      <c r="D93" s="21">
        <v>0</v>
      </c>
      <c r="E93" s="21">
        <v>0</v>
      </c>
      <c r="F93" s="5">
        <v>0</v>
      </c>
      <c r="G93" s="5">
        <v>0</v>
      </c>
    </row>
    <row r="94" spans="1:7">
      <c r="A94" s="22" t="s">
        <v>2704</v>
      </c>
      <c r="B94" s="5">
        <f t="shared" si="3"/>
        <v>0</v>
      </c>
      <c r="C94" s="21">
        <v>0</v>
      </c>
      <c r="D94" s="21">
        <v>0</v>
      </c>
      <c r="E94" s="21">
        <v>0</v>
      </c>
      <c r="F94" s="5">
        <v>0</v>
      </c>
      <c r="G94" s="5">
        <v>0</v>
      </c>
    </row>
    <row r="95" spans="1:7">
      <c r="A95" s="22" t="s">
        <v>2705</v>
      </c>
      <c r="B95" s="5">
        <f t="shared" si="3"/>
        <v>0</v>
      </c>
      <c r="C95" s="21">
        <v>0</v>
      </c>
      <c r="D95" s="21">
        <v>0</v>
      </c>
      <c r="E95" s="21">
        <v>0</v>
      </c>
      <c r="F95" s="5">
        <v>0</v>
      </c>
      <c r="G95" s="5">
        <v>0</v>
      </c>
    </row>
    <row r="96" spans="1:7">
      <c r="A96" s="22" t="s">
        <v>2706</v>
      </c>
      <c r="B96" s="5">
        <f t="shared" ref="B96:B127" si="4">C96+D96+G96</f>
        <v>0</v>
      </c>
      <c r="C96" s="21">
        <v>0</v>
      </c>
      <c r="D96" s="21">
        <v>0</v>
      </c>
      <c r="E96" s="21">
        <v>0</v>
      </c>
      <c r="F96" s="5">
        <v>0</v>
      </c>
      <c r="G96" s="5">
        <v>0</v>
      </c>
    </row>
    <row r="97" spans="1:7">
      <c r="A97" s="22" t="s">
        <v>2707</v>
      </c>
      <c r="B97" s="5">
        <f t="shared" si="4"/>
        <v>0</v>
      </c>
      <c r="C97" s="21">
        <v>0</v>
      </c>
      <c r="D97" s="21">
        <v>0</v>
      </c>
      <c r="E97" s="21">
        <v>0</v>
      </c>
      <c r="F97" s="5">
        <v>0</v>
      </c>
      <c r="G97" s="5">
        <v>0</v>
      </c>
    </row>
    <row r="98" spans="1:7">
      <c r="A98" s="22" t="s">
        <v>2708</v>
      </c>
      <c r="B98" s="5">
        <f t="shared" si="4"/>
        <v>0</v>
      </c>
      <c r="C98" s="21">
        <v>0</v>
      </c>
      <c r="D98" s="21">
        <v>0</v>
      </c>
      <c r="E98" s="21">
        <v>0</v>
      </c>
      <c r="F98" s="5">
        <v>0</v>
      </c>
      <c r="G98" s="5">
        <v>0</v>
      </c>
    </row>
    <row r="99" spans="1:7">
      <c r="A99" s="22" t="s">
        <v>2709</v>
      </c>
      <c r="B99" s="5">
        <f t="shared" si="4"/>
        <v>0</v>
      </c>
      <c r="C99" s="21">
        <v>0</v>
      </c>
      <c r="D99" s="21">
        <v>0</v>
      </c>
      <c r="E99" s="21">
        <v>0</v>
      </c>
      <c r="F99" s="5">
        <v>0</v>
      </c>
      <c r="G99" s="5">
        <v>0</v>
      </c>
    </row>
    <row r="100" spans="1:7">
      <c r="A100" s="22" t="s">
        <v>2710</v>
      </c>
      <c r="B100" s="5">
        <f t="shared" si="4"/>
        <v>0</v>
      </c>
      <c r="C100" s="21">
        <v>0</v>
      </c>
      <c r="D100" s="21">
        <v>0</v>
      </c>
      <c r="E100" s="21">
        <v>0</v>
      </c>
      <c r="F100" s="5">
        <v>0</v>
      </c>
      <c r="G100" s="5">
        <v>0</v>
      </c>
    </row>
    <row r="101" spans="1:7">
      <c r="A101" s="22" t="s">
        <v>2711</v>
      </c>
      <c r="B101" s="5">
        <f t="shared" si="4"/>
        <v>0</v>
      </c>
      <c r="C101" s="21">
        <v>0</v>
      </c>
      <c r="D101" s="21">
        <v>0</v>
      </c>
      <c r="E101" s="21">
        <v>0</v>
      </c>
      <c r="F101" s="5">
        <v>0</v>
      </c>
      <c r="G101" s="5">
        <v>0</v>
      </c>
    </row>
    <row r="102" spans="1:7">
      <c r="A102" s="22" t="s">
        <v>2712</v>
      </c>
      <c r="B102" s="5">
        <f t="shared" si="4"/>
        <v>0</v>
      </c>
      <c r="C102" s="21">
        <v>0</v>
      </c>
      <c r="D102" s="21">
        <v>0</v>
      </c>
      <c r="E102" s="21">
        <v>0</v>
      </c>
      <c r="F102" s="5">
        <v>0</v>
      </c>
      <c r="G102" s="5">
        <v>0</v>
      </c>
    </row>
    <row r="103" spans="1:7">
      <c r="A103" s="22" t="s">
        <v>2713</v>
      </c>
      <c r="B103" s="5">
        <f t="shared" si="4"/>
        <v>0</v>
      </c>
      <c r="C103" s="21">
        <v>0</v>
      </c>
      <c r="D103" s="21">
        <v>0</v>
      </c>
      <c r="E103" s="21">
        <v>0</v>
      </c>
      <c r="F103" s="5">
        <v>0</v>
      </c>
      <c r="G103" s="5">
        <v>0</v>
      </c>
    </row>
    <row r="104" spans="1:7">
      <c r="A104" s="22" t="s">
        <v>2714</v>
      </c>
      <c r="B104" s="5">
        <f t="shared" si="4"/>
        <v>0</v>
      </c>
      <c r="C104" s="21">
        <v>0</v>
      </c>
      <c r="D104" s="21">
        <v>0</v>
      </c>
      <c r="E104" s="21">
        <v>0</v>
      </c>
      <c r="F104" s="5">
        <v>0</v>
      </c>
      <c r="G104" s="5">
        <v>0</v>
      </c>
    </row>
    <row r="105" spans="1:7">
      <c r="A105" s="22" t="s">
        <v>2715</v>
      </c>
      <c r="B105" s="5">
        <f t="shared" si="4"/>
        <v>0</v>
      </c>
      <c r="C105" s="21">
        <v>0</v>
      </c>
      <c r="D105" s="21">
        <v>0</v>
      </c>
      <c r="E105" s="21">
        <v>0</v>
      </c>
      <c r="F105" s="5">
        <v>0</v>
      </c>
      <c r="G105" s="5">
        <v>0</v>
      </c>
    </row>
    <row r="106" spans="1:7">
      <c r="A106" s="22" t="s">
        <v>2716</v>
      </c>
      <c r="B106" s="5">
        <f t="shared" si="4"/>
        <v>0</v>
      </c>
      <c r="C106" s="21">
        <v>0</v>
      </c>
      <c r="D106" s="21">
        <v>0</v>
      </c>
      <c r="E106" s="21">
        <v>0</v>
      </c>
      <c r="F106" s="5">
        <v>0</v>
      </c>
      <c r="G106" s="5">
        <v>0</v>
      </c>
    </row>
    <row r="107" spans="1:7">
      <c r="A107" s="22" t="s">
        <v>2717</v>
      </c>
      <c r="B107" s="5">
        <f t="shared" si="4"/>
        <v>0</v>
      </c>
      <c r="C107" s="21">
        <v>0</v>
      </c>
      <c r="D107" s="21">
        <v>0</v>
      </c>
      <c r="E107" s="21">
        <v>0</v>
      </c>
      <c r="F107" s="5">
        <v>0</v>
      </c>
      <c r="G107" s="5">
        <v>0</v>
      </c>
    </row>
    <row r="108" spans="1:7">
      <c r="A108" s="22" t="s">
        <v>2718</v>
      </c>
      <c r="B108" s="5">
        <f t="shared" si="4"/>
        <v>0</v>
      </c>
      <c r="C108" s="21">
        <v>0</v>
      </c>
      <c r="D108" s="21">
        <v>0</v>
      </c>
      <c r="E108" s="21">
        <v>0</v>
      </c>
      <c r="F108" s="5">
        <v>0</v>
      </c>
      <c r="G108" s="5">
        <v>0</v>
      </c>
    </row>
    <row r="109" spans="1:7">
      <c r="A109" s="22" t="s">
        <v>2719</v>
      </c>
      <c r="B109" s="5">
        <f t="shared" si="4"/>
        <v>0</v>
      </c>
      <c r="C109" s="21">
        <v>0</v>
      </c>
      <c r="D109" s="21">
        <v>0</v>
      </c>
      <c r="E109" s="21">
        <v>0</v>
      </c>
      <c r="F109" s="5">
        <v>0</v>
      </c>
      <c r="G109" s="5">
        <v>0</v>
      </c>
    </row>
    <row r="110" spans="1:7">
      <c r="A110" s="22" t="s">
        <v>2720</v>
      </c>
      <c r="B110" s="5">
        <f t="shared" si="4"/>
        <v>0</v>
      </c>
      <c r="C110" s="21">
        <v>0</v>
      </c>
      <c r="D110" s="21">
        <v>0</v>
      </c>
      <c r="E110" s="21">
        <v>0</v>
      </c>
      <c r="F110" s="5">
        <v>0</v>
      </c>
      <c r="G110" s="5">
        <v>0</v>
      </c>
    </row>
    <row r="111" spans="1:7">
      <c r="A111" s="22" t="s">
        <v>2721</v>
      </c>
      <c r="B111" s="5">
        <f t="shared" si="4"/>
        <v>0</v>
      </c>
      <c r="C111" s="21">
        <v>0</v>
      </c>
      <c r="D111" s="21">
        <v>0</v>
      </c>
      <c r="E111" s="21">
        <v>0</v>
      </c>
      <c r="F111" s="5">
        <v>0</v>
      </c>
      <c r="G111" s="5">
        <v>0</v>
      </c>
    </row>
    <row r="112" spans="1:7">
      <c r="A112" s="22" t="s">
        <v>2722</v>
      </c>
      <c r="B112" s="5">
        <f t="shared" si="4"/>
        <v>0</v>
      </c>
      <c r="C112" s="21">
        <v>0</v>
      </c>
      <c r="D112" s="21">
        <v>0</v>
      </c>
      <c r="E112" s="21">
        <v>0</v>
      </c>
      <c r="F112" s="5">
        <v>0</v>
      </c>
      <c r="G112" s="5">
        <v>0</v>
      </c>
    </row>
    <row r="113" spans="1:7">
      <c r="A113" s="22" t="s">
        <v>2723</v>
      </c>
      <c r="B113" s="5">
        <f t="shared" si="4"/>
        <v>0</v>
      </c>
      <c r="C113" s="21">
        <v>0</v>
      </c>
      <c r="D113" s="21">
        <v>0</v>
      </c>
      <c r="E113" s="21">
        <v>0</v>
      </c>
      <c r="F113" s="5">
        <v>0</v>
      </c>
      <c r="G113" s="5">
        <v>0</v>
      </c>
    </row>
    <row r="114" spans="1:7">
      <c r="A114" s="22" t="s">
        <v>2724</v>
      </c>
      <c r="B114" s="5">
        <f t="shared" si="4"/>
        <v>0</v>
      </c>
      <c r="C114" s="21">
        <v>0</v>
      </c>
      <c r="D114" s="21">
        <v>0</v>
      </c>
      <c r="E114" s="21">
        <v>0</v>
      </c>
      <c r="F114" s="5">
        <v>0</v>
      </c>
      <c r="G114" s="5">
        <v>0</v>
      </c>
    </row>
    <row r="115" spans="1:7">
      <c r="A115" s="22" t="s">
        <v>2725</v>
      </c>
      <c r="B115" s="5">
        <f t="shared" si="4"/>
        <v>0</v>
      </c>
      <c r="C115" s="21">
        <v>0</v>
      </c>
      <c r="D115" s="21">
        <v>0</v>
      </c>
      <c r="E115" s="21">
        <v>0</v>
      </c>
      <c r="F115" s="5">
        <v>0</v>
      </c>
      <c r="G115" s="5">
        <v>0</v>
      </c>
    </row>
    <row r="116" spans="1:7">
      <c r="A116" s="22" t="s">
        <v>2726</v>
      </c>
      <c r="B116" s="5">
        <f t="shared" si="4"/>
        <v>0</v>
      </c>
      <c r="C116" s="21">
        <v>0</v>
      </c>
      <c r="D116" s="21">
        <v>0</v>
      </c>
      <c r="E116" s="21">
        <v>0</v>
      </c>
      <c r="F116" s="5">
        <v>0</v>
      </c>
      <c r="G116" s="5">
        <v>0</v>
      </c>
    </row>
    <row r="117" spans="1:7">
      <c r="A117" s="22" t="s">
        <v>2727</v>
      </c>
      <c r="B117" s="5">
        <f t="shared" si="4"/>
        <v>0.07</v>
      </c>
      <c r="C117" s="21">
        <v>0.07</v>
      </c>
      <c r="D117" s="21">
        <v>0</v>
      </c>
      <c r="E117" s="21">
        <v>0</v>
      </c>
      <c r="F117" s="5">
        <v>0</v>
      </c>
      <c r="G117" s="5">
        <v>0</v>
      </c>
    </row>
    <row r="118" spans="1:7">
      <c r="A118" s="22" t="s">
        <v>2728</v>
      </c>
      <c r="B118" s="5">
        <f t="shared" si="4"/>
        <v>0</v>
      </c>
      <c r="C118" s="21">
        <v>0</v>
      </c>
      <c r="D118" s="21">
        <v>0</v>
      </c>
      <c r="E118" s="21">
        <v>0</v>
      </c>
      <c r="F118" s="5">
        <v>0</v>
      </c>
      <c r="G118" s="5">
        <v>0</v>
      </c>
    </row>
    <row r="119" spans="1:7">
      <c r="A119" s="22" t="s">
        <v>2729</v>
      </c>
      <c r="B119" s="5">
        <f t="shared" si="4"/>
        <v>0</v>
      </c>
      <c r="C119" s="21">
        <v>0</v>
      </c>
      <c r="D119" s="21">
        <v>0</v>
      </c>
      <c r="E119" s="21">
        <v>0</v>
      </c>
      <c r="F119" s="5">
        <v>0</v>
      </c>
      <c r="G119" s="5">
        <v>0</v>
      </c>
    </row>
    <row r="120" spans="1:7">
      <c r="A120" s="22" t="s">
        <v>2730</v>
      </c>
      <c r="B120" s="5">
        <f t="shared" si="4"/>
        <v>0</v>
      </c>
      <c r="C120" s="21">
        <v>0</v>
      </c>
      <c r="D120" s="21">
        <v>0</v>
      </c>
      <c r="E120" s="21">
        <v>0</v>
      </c>
      <c r="F120" s="5">
        <v>0</v>
      </c>
      <c r="G120" s="5">
        <v>0</v>
      </c>
    </row>
    <row r="121" spans="1:7">
      <c r="A121" s="22" t="s">
        <v>2731</v>
      </c>
      <c r="B121" s="5">
        <f t="shared" ref="B121:B161" si="5">C121+D121+G121</f>
        <v>0.13</v>
      </c>
      <c r="C121" s="21">
        <v>0.13</v>
      </c>
      <c r="D121" s="21">
        <v>0</v>
      </c>
      <c r="E121" s="21">
        <v>0</v>
      </c>
      <c r="F121" s="5">
        <v>0</v>
      </c>
      <c r="G121" s="5">
        <v>0</v>
      </c>
    </row>
    <row r="122" spans="1:7">
      <c r="A122" s="22" t="s">
        <v>2732</v>
      </c>
      <c r="B122" s="5">
        <f t="shared" si="5"/>
        <v>0.57</v>
      </c>
      <c r="C122" s="21">
        <v>0.57</v>
      </c>
      <c r="D122" s="21">
        <v>0</v>
      </c>
      <c r="E122" s="21">
        <v>0</v>
      </c>
      <c r="F122" s="5">
        <v>0</v>
      </c>
      <c r="G122" s="5">
        <v>0</v>
      </c>
    </row>
    <row r="123" spans="1:7">
      <c r="A123" s="22" t="s">
        <v>2733</v>
      </c>
      <c r="B123" s="5">
        <f t="shared" si="5"/>
        <v>0.14</v>
      </c>
      <c r="C123" s="21">
        <v>0.14</v>
      </c>
      <c r="D123" s="21">
        <v>0</v>
      </c>
      <c r="E123" s="21">
        <v>0</v>
      </c>
      <c r="F123" s="5">
        <v>0</v>
      </c>
      <c r="G123" s="5">
        <v>0</v>
      </c>
    </row>
    <row r="124" spans="1:7">
      <c r="A124" s="22" t="s">
        <v>2734</v>
      </c>
      <c r="B124" s="5">
        <f t="shared" si="5"/>
        <v>0</v>
      </c>
      <c r="C124" s="21">
        <v>0</v>
      </c>
      <c r="D124" s="21">
        <v>0</v>
      </c>
      <c r="E124" s="21">
        <v>0</v>
      </c>
      <c r="F124" s="5">
        <v>0</v>
      </c>
      <c r="G124" s="5">
        <v>0</v>
      </c>
    </row>
    <row r="125" spans="1:7">
      <c r="A125" s="22" t="s">
        <v>2735</v>
      </c>
      <c r="B125" s="5">
        <f t="shared" si="5"/>
        <v>15.27</v>
      </c>
      <c r="C125" s="21">
        <v>6.28</v>
      </c>
      <c r="D125" s="21">
        <v>8.99</v>
      </c>
      <c r="E125" s="21">
        <v>8.99</v>
      </c>
      <c r="F125" s="5">
        <v>0</v>
      </c>
      <c r="G125" s="5">
        <v>0</v>
      </c>
    </row>
    <row r="126" spans="1:7">
      <c r="A126" s="22" t="s">
        <v>2736</v>
      </c>
      <c r="B126" s="5">
        <f t="shared" si="5"/>
        <v>1.9</v>
      </c>
      <c r="C126" s="21">
        <v>0.12</v>
      </c>
      <c r="D126" s="21">
        <v>1.78</v>
      </c>
      <c r="E126" s="21">
        <v>1.78</v>
      </c>
      <c r="F126" s="5">
        <v>0</v>
      </c>
      <c r="G126" s="5">
        <v>0</v>
      </c>
    </row>
    <row r="127" spans="1:7">
      <c r="A127" s="22" t="s">
        <v>2737</v>
      </c>
      <c r="B127" s="5">
        <f t="shared" si="5"/>
        <v>35.13</v>
      </c>
      <c r="C127" s="21">
        <v>15.24</v>
      </c>
      <c r="D127" s="21">
        <v>19.89</v>
      </c>
      <c r="E127" s="21">
        <v>19.89</v>
      </c>
      <c r="F127" s="5">
        <v>0</v>
      </c>
      <c r="G127" s="5">
        <v>0</v>
      </c>
    </row>
    <row r="128" spans="1:7">
      <c r="A128" s="22" t="s">
        <v>2738</v>
      </c>
      <c r="B128" s="5">
        <f t="shared" si="5"/>
        <v>109.1</v>
      </c>
      <c r="C128" s="21">
        <v>11.78</v>
      </c>
      <c r="D128" s="21">
        <v>97.32</v>
      </c>
      <c r="E128" s="21">
        <v>97.32</v>
      </c>
      <c r="F128" s="5">
        <v>0</v>
      </c>
      <c r="G128" s="5">
        <v>0</v>
      </c>
    </row>
    <row r="129" spans="1:7">
      <c r="A129" s="22" t="s">
        <v>2739</v>
      </c>
      <c r="B129" s="5">
        <f t="shared" si="5"/>
        <v>6.15</v>
      </c>
      <c r="C129" s="21">
        <v>1.7</v>
      </c>
      <c r="D129" s="21">
        <v>4.45</v>
      </c>
      <c r="E129" s="21">
        <v>4.45</v>
      </c>
      <c r="F129" s="5">
        <v>0</v>
      </c>
      <c r="G129" s="5">
        <v>0</v>
      </c>
    </row>
    <row r="130" spans="1:7">
      <c r="A130" s="22" t="s">
        <v>2740</v>
      </c>
      <c r="B130" s="5">
        <f t="shared" si="5"/>
        <v>46.65</v>
      </c>
      <c r="C130" s="21">
        <v>2.36</v>
      </c>
      <c r="D130" s="21">
        <v>44.29</v>
      </c>
      <c r="E130" s="21">
        <v>44.29</v>
      </c>
      <c r="F130" s="5">
        <v>0</v>
      </c>
      <c r="G130" s="5">
        <v>0</v>
      </c>
    </row>
    <row r="131" spans="1:7">
      <c r="A131" s="22" t="s">
        <v>2741</v>
      </c>
      <c r="B131" s="5">
        <f t="shared" si="5"/>
        <v>0</v>
      </c>
      <c r="C131" s="21">
        <v>0</v>
      </c>
      <c r="D131" s="21">
        <v>0</v>
      </c>
      <c r="E131" s="21">
        <v>0</v>
      </c>
      <c r="F131" s="5">
        <v>0</v>
      </c>
      <c r="G131" s="5">
        <v>0</v>
      </c>
    </row>
    <row r="132" spans="1:7">
      <c r="A132" s="22" t="s">
        <v>2742</v>
      </c>
      <c r="B132" s="5">
        <f t="shared" si="5"/>
        <v>0.68</v>
      </c>
      <c r="C132" s="21">
        <v>0.68</v>
      </c>
      <c r="D132" s="21">
        <v>0</v>
      </c>
      <c r="E132" s="21">
        <v>0</v>
      </c>
      <c r="F132" s="5">
        <v>0</v>
      </c>
      <c r="G132" s="5">
        <v>0</v>
      </c>
    </row>
    <row r="133" spans="1:7">
      <c r="A133" s="22" t="s">
        <v>2743</v>
      </c>
      <c r="B133" s="5">
        <f t="shared" si="5"/>
        <v>0</v>
      </c>
      <c r="C133" s="21">
        <v>0</v>
      </c>
      <c r="D133" s="21">
        <v>0</v>
      </c>
      <c r="E133" s="21">
        <v>0</v>
      </c>
      <c r="F133" s="5">
        <v>0</v>
      </c>
      <c r="G133" s="5">
        <v>0</v>
      </c>
    </row>
    <row r="134" spans="1:7">
      <c r="A134" s="22" t="s">
        <v>2744</v>
      </c>
      <c r="B134" s="5">
        <f t="shared" si="5"/>
        <v>0.44</v>
      </c>
      <c r="C134" s="21">
        <v>0.44</v>
      </c>
      <c r="D134" s="21">
        <v>0</v>
      </c>
      <c r="E134" s="21">
        <v>0</v>
      </c>
      <c r="F134" s="5">
        <v>0</v>
      </c>
      <c r="G134" s="5">
        <v>0</v>
      </c>
    </row>
    <row r="135" spans="1:7">
      <c r="A135" s="22" t="s">
        <v>2745</v>
      </c>
      <c r="B135" s="5">
        <f t="shared" si="5"/>
        <v>0</v>
      </c>
      <c r="C135" s="21">
        <v>0</v>
      </c>
      <c r="D135" s="21">
        <v>0</v>
      </c>
      <c r="E135" s="21">
        <v>0</v>
      </c>
      <c r="F135" s="5">
        <v>0</v>
      </c>
      <c r="G135" s="5">
        <v>0</v>
      </c>
    </row>
    <row r="136" spans="1:7">
      <c r="A136" s="22" t="s">
        <v>2746</v>
      </c>
      <c r="B136" s="5">
        <f t="shared" si="5"/>
        <v>6.74</v>
      </c>
      <c r="C136" s="21">
        <v>2.16</v>
      </c>
      <c r="D136" s="21">
        <v>4.58</v>
      </c>
      <c r="E136" s="21">
        <v>4.58</v>
      </c>
      <c r="F136" s="5">
        <v>0</v>
      </c>
      <c r="G136" s="5">
        <v>0</v>
      </c>
    </row>
    <row r="137" spans="1:7">
      <c r="A137" s="22" t="s">
        <v>2747</v>
      </c>
      <c r="B137" s="5">
        <f t="shared" si="5"/>
        <v>5.29</v>
      </c>
      <c r="C137" s="21">
        <v>3.3</v>
      </c>
      <c r="D137" s="21">
        <v>1.99</v>
      </c>
      <c r="E137" s="21">
        <v>1.99</v>
      </c>
      <c r="F137" s="5">
        <v>0</v>
      </c>
      <c r="G137" s="5">
        <v>0</v>
      </c>
    </row>
    <row r="138" spans="1:7">
      <c r="A138" s="22" t="s">
        <v>2748</v>
      </c>
      <c r="B138" s="5">
        <f t="shared" si="5"/>
        <v>0</v>
      </c>
      <c r="C138" s="21">
        <v>0</v>
      </c>
      <c r="D138" s="21">
        <v>0</v>
      </c>
      <c r="E138" s="21">
        <v>0</v>
      </c>
      <c r="F138" s="5">
        <v>0</v>
      </c>
      <c r="G138" s="5">
        <v>0</v>
      </c>
    </row>
    <row r="139" spans="1:7">
      <c r="A139" s="22" t="s">
        <v>2749</v>
      </c>
      <c r="B139" s="5">
        <f t="shared" si="5"/>
        <v>2.98</v>
      </c>
      <c r="C139" s="21">
        <v>0</v>
      </c>
      <c r="D139" s="21">
        <v>2.98</v>
      </c>
      <c r="E139" s="21">
        <v>2.98</v>
      </c>
      <c r="F139" s="5">
        <v>0</v>
      </c>
      <c r="G139" s="5">
        <v>0</v>
      </c>
    </row>
    <row r="140" spans="1:7">
      <c r="A140" s="22" t="s">
        <v>2750</v>
      </c>
      <c r="B140" s="5">
        <f t="shared" si="5"/>
        <v>39.13</v>
      </c>
      <c r="C140" s="21">
        <v>4.8</v>
      </c>
      <c r="D140" s="21">
        <v>34.33</v>
      </c>
      <c r="E140" s="21">
        <v>34.33</v>
      </c>
      <c r="F140" s="5">
        <v>0</v>
      </c>
      <c r="G140" s="5">
        <v>0</v>
      </c>
    </row>
    <row r="141" spans="1:7">
      <c r="A141" s="22" t="s">
        <v>2751</v>
      </c>
      <c r="B141" s="5">
        <f t="shared" si="5"/>
        <v>1.43</v>
      </c>
      <c r="C141" s="21">
        <v>1.43</v>
      </c>
      <c r="D141" s="21">
        <v>0</v>
      </c>
      <c r="E141" s="21">
        <v>0</v>
      </c>
      <c r="F141" s="5">
        <v>0</v>
      </c>
      <c r="G141" s="5">
        <v>0</v>
      </c>
    </row>
    <row r="142" spans="1:7">
      <c r="A142" s="22" t="s">
        <v>2752</v>
      </c>
      <c r="B142" s="5">
        <f t="shared" si="5"/>
        <v>0</v>
      </c>
      <c r="C142" s="21">
        <v>0</v>
      </c>
      <c r="D142" s="21">
        <v>0</v>
      </c>
      <c r="E142" s="21">
        <v>0</v>
      </c>
      <c r="F142" s="5">
        <v>0</v>
      </c>
      <c r="G142" s="5">
        <v>0</v>
      </c>
    </row>
    <row r="143" spans="1:7">
      <c r="A143" s="22" t="s">
        <v>2753</v>
      </c>
      <c r="B143" s="5">
        <f t="shared" si="5"/>
        <v>0.07</v>
      </c>
      <c r="C143" s="21">
        <v>0.07</v>
      </c>
      <c r="D143" s="21">
        <v>0</v>
      </c>
      <c r="E143" s="21">
        <v>0</v>
      </c>
      <c r="F143" s="5">
        <v>0</v>
      </c>
      <c r="G143" s="5">
        <v>0</v>
      </c>
    </row>
    <row r="144" spans="1:7">
      <c r="A144" s="22" t="s">
        <v>2754</v>
      </c>
      <c r="B144" s="5">
        <f t="shared" si="5"/>
        <v>1.6</v>
      </c>
      <c r="C144" s="21">
        <v>0.77</v>
      </c>
      <c r="D144" s="21">
        <v>0.83</v>
      </c>
      <c r="E144" s="21">
        <v>0.83</v>
      </c>
      <c r="F144" s="5">
        <v>0</v>
      </c>
      <c r="G144" s="5">
        <v>0</v>
      </c>
    </row>
    <row r="145" spans="1:7">
      <c r="A145" s="22" t="s">
        <v>2755</v>
      </c>
      <c r="B145" s="5">
        <f t="shared" si="5"/>
        <v>0</v>
      </c>
      <c r="C145" s="21">
        <v>0</v>
      </c>
      <c r="D145" s="21">
        <v>0</v>
      </c>
      <c r="E145" s="21">
        <v>0</v>
      </c>
      <c r="F145" s="5">
        <v>0</v>
      </c>
      <c r="G145" s="5">
        <v>0</v>
      </c>
    </row>
    <row r="146" spans="1:7">
      <c r="A146" s="22" t="s">
        <v>2756</v>
      </c>
      <c r="B146" s="5">
        <f t="shared" si="5"/>
        <v>9.04</v>
      </c>
      <c r="C146" s="21">
        <v>7.88</v>
      </c>
      <c r="D146" s="21">
        <v>1.16</v>
      </c>
      <c r="E146" s="21">
        <v>1.16</v>
      </c>
      <c r="F146" s="5">
        <v>0</v>
      </c>
      <c r="G146" s="5">
        <v>0</v>
      </c>
    </row>
    <row r="147" spans="1:7">
      <c r="A147" s="22" t="s">
        <v>2757</v>
      </c>
      <c r="B147" s="5">
        <f t="shared" si="5"/>
        <v>4.66</v>
      </c>
      <c r="C147" s="21">
        <v>1.27</v>
      </c>
      <c r="D147" s="21">
        <v>3.39</v>
      </c>
      <c r="E147" s="21">
        <v>3.39</v>
      </c>
      <c r="F147" s="5">
        <v>0</v>
      </c>
      <c r="G147" s="5">
        <v>0</v>
      </c>
    </row>
    <row r="148" spans="1:7">
      <c r="A148" s="22" t="s">
        <v>2758</v>
      </c>
      <c r="B148" s="5">
        <f t="shared" si="5"/>
        <v>0</v>
      </c>
      <c r="C148" s="21">
        <v>0</v>
      </c>
      <c r="D148" s="21">
        <v>0</v>
      </c>
      <c r="E148" s="21">
        <v>0</v>
      </c>
      <c r="F148" s="5">
        <v>0</v>
      </c>
      <c r="G148" s="5">
        <v>0</v>
      </c>
    </row>
    <row r="149" spans="1:7">
      <c r="A149" s="22" t="s">
        <v>2759</v>
      </c>
      <c r="B149" s="5">
        <f t="shared" si="5"/>
        <v>12.14</v>
      </c>
      <c r="C149" s="21">
        <v>6.26</v>
      </c>
      <c r="D149" s="21">
        <v>5.88</v>
      </c>
      <c r="E149" s="21">
        <v>5.88</v>
      </c>
      <c r="F149" s="5">
        <v>0</v>
      </c>
      <c r="G149" s="5">
        <v>0</v>
      </c>
    </row>
    <row r="150" spans="1:7">
      <c r="A150" s="22" t="s">
        <v>2760</v>
      </c>
      <c r="B150" s="5">
        <f t="shared" si="5"/>
        <v>9.6</v>
      </c>
      <c r="C150" s="21">
        <v>0</v>
      </c>
      <c r="D150" s="21">
        <v>9.6</v>
      </c>
      <c r="E150" s="21">
        <v>9.6</v>
      </c>
      <c r="F150" s="5">
        <v>0</v>
      </c>
      <c r="G150" s="5">
        <v>0</v>
      </c>
    </row>
    <row r="151" spans="1:7">
      <c r="A151" s="22" t="s">
        <v>2761</v>
      </c>
      <c r="B151" s="5">
        <f t="shared" si="5"/>
        <v>10.53</v>
      </c>
      <c r="C151" s="21">
        <v>1.02</v>
      </c>
      <c r="D151" s="21">
        <v>9.51</v>
      </c>
      <c r="E151" s="21">
        <v>9.51</v>
      </c>
      <c r="F151" s="5">
        <v>0</v>
      </c>
      <c r="G151" s="5">
        <v>0</v>
      </c>
    </row>
    <row r="152" spans="1:7">
      <c r="A152" s="22" t="s">
        <v>2762</v>
      </c>
      <c r="B152" s="5">
        <f t="shared" si="5"/>
        <v>12.07</v>
      </c>
      <c r="C152" s="21">
        <v>0</v>
      </c>
      <c r="D152" s="21">
        <v>12.07</v>
      </c>
      <c r="E152" s="21">
        <v>12.07</v>
      </c>
      <c r="F152" s="5">
        <v>0</v>
      </c>
      <c r="G152" s="5">
        <v>0</v>
      </c>
    </row>
    <row r="153" spans="1:7">
      <c r="A153" s="22" t="s">
        <v>2763</v>
      </c>
      <c r="B153" s="5">
        <f t="shared" si="5"/>
        <v>9.83</v>
      </c>
      <c r="C153" s="21">
        <v>0.6</v>
      </c>
      <c r="D153" s="21">
        <v>9.23</v>
      </c>
      <c r="E153" s="21">
        <v>9.23</v>
      </c>
      <c r="F153" s="5">
        <v>0</v>
      </c>
      <c r="G153" s="5">
        <v>0</v>
      </c>
    </row>
    <row r="154" spans="1:7">
      <c r="A154" s="22" t="s">
        <v>2764</v>
      </c>
      <c r="B154" s="5">
        <f t="shared" si="5"/>
        <v>9.76</v>
      </c>
      <c r="C154" s="21">
        <v>0.1</v>
      </c>
      <c r="D154" s="21">
        <v>9.66</v>
      </c>
      <c r="E154" s="21">
        <v>9.66</v>
      </c>
      <c r="F154" s="5">
        <v>0</v>
      </c>
      <c r="G154" s="5">
        <v>0</v>
      </c>
    </row>
    <row r="155" spans="1:7">
      <c r="A155" s="22" t="s">
        <v>2765</v>
      </c>
      <c r="B155" s="5">
        <f t="shared" si="5"/>
        <v>9.19</v>
      </c>
      <c r="C155" s="21">
        <v>3.1</v>
      </c>
      <c r="D155" s="21">
        <v>6.09</v>
      </c>
      <c r="E155" s="21">
        <v>6.09</v>
      </c>
      <c r="F155" s="5">
        <v>0</v>
      </c>
      <c r="G155" s="5">
        <v>0</v>
      </c>
    </row>
    <row r="156" spans="1:7">
      <c r="A156" s="22" t="s">
        <v>2766</v>
      </c>
      <c r="B156" s="5">
        <f t="shared" si="5"/>
        <v>9.91</v>
      </c>
      <c r="C156" s="21">
        <v>1.16</v>
      </c>
      <c r="D156" s="21">
        <v>8.75</v>
      </c>
      <c r="E156" s="21">
        <v>8.75</v>
      </c>
      <c r="F156" s="5">
        <v>0</v>
      </c>
      <c r="G156" s="5">
        <v>0</v>
      </c>
    </row>
    <row r="157" spans="1:7">
      <c r="A157" s="22" t="s">
        <v>2767</v>
      </c>
      <c r="B157" s="5">
        <f t="shared" si="5"/>
        <v>9.58</v>
      </c>
      <c r="C157" s="21">
        <v>0</v>
      </c>
      <c r="D157" s="21">
        <v>9.58</v>
      </c>
      <c r="E157" s="21">
        <v>9.58</v>
      </c>
      <c r="F157" s="5">
        <v>0</v>
      </c>
      <c r="G157" s="5">
        <v>0</v>
      </c>
    </row>
    <row r="158" spans="1:7">
      <c r="A158" s="22" t="s">
        <v>2768</v>
      </c>
      <c r="B158" s="5">
        <f t="shared" si="5"/>
        <v>6.79</v>
      </c>
      <c r="C158" s="21">
        <v>0.55</v>
      </c>
      <c r="D158" s="21">
        <v>6.24</v>
      </c>
      <c r="E158" s="21">
        <v>6.24</v>
      </c>
      <c r="F158" s="5">
        <v>0</v>
      </c>
      <c r="G158" s="5">
        <v>0</v>
      </c>
    </row>
  </sheetData>
  <mergeCells count="7">
    <mergeCell ref="A1:G1"/>
    <mergeCell ref="F2:G2"/>
    <mergeCell ref="D3:F3"/>
    <mergeCell ref="A3:A4"/>
    <mergeCell ref="B3:B4"/>
    <mergeCell ref="C3:C4"/>
    <mergeCell ref="G3:G4"/>
  </mergeCells>
  <conditionalFormatting sqref="A$1:A$1048576">
    <cfRule type="duplicateValues" dxfId="0" priority="1"/>
  </conditionalFormatting>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tabSelected="1" workbookViewId="0">
      <selection activeCell="Q30" sqref="Q30"/>
    </sheetView>
  </sheetViews>
  <sheetFormatPr defaultColWidth="9" defaultRowHeight="13.5" outlineLevelRow="6" outlineLevelCol="1"/>
  <cols>
    <col min="1" max="1" width="29.875" customWidth="1"/>
    <col min="2" max="2" width="31.625" customWidth="1"/>
  </cols>
  <sheetData>
    <row r="1" ht="43" customHeight="1" spans="1:2">
      <c r="A1" s="1" t="s">
        <v>2769</v>
      </c>
      <c r="B1" s="1"/>
    </row>
    <row r="2" spans="1:2">
      <c r="A2" s="2"/>
      <c r="B2" s="3" t="s">
        <v>693</v>
      </c>
    </row>
    <row r="3" ht="27" customHeight="1" spans="1:2">
      <c r="A3" s="4" t="s">
        <v>1833</v>
      </c>
      <c r="B3" s="4" t="s">
        <v>1830</v>
      </c>
    </row>
    <row r="4" ht="29" customHeight="1" spans="1:2">
      <c r="A4" s="5"/>
      <c r="B4" s="5"/>
    </row>
    <row r="5" ht="27" customHeight="1" spans="1:2">
      <c r="A5" s="6" t="s">
        <v>2770</v>
      </c>
      <c r="B5" s="6">
        <v>0</v>
      </c>
    </row>
    <row r="6" spans="1:2">
      <c r="A6" s="7"/>
      <c r="B6" s="8"/>
    </row>
    <row r="7" ht="28" customHeight="1" spans="1:2">
      <c r="A7" s="9" t="s">
        <v>2771</v>
      </c>
      <c r="B7" s="9"/>
    </row>
  </sheetData>
  <mergeCells count="3">
    <mergeCell ref="A1:B1"/>
    <mergeCell ref="A6:B6"/>
    <mergeCell ref="A7:B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I30" sqref="I30"/>
    </sheetView>
  </sheetViews>
  <sheetFormatPr defaultColWidth="12.1833333333333" defaultRowHeight="15.55" customHeight="1" outlineLevelCol="7"/>
  <cols>
    <col min="1" max="1" width="8.75" style="23" customWidth="1"/>
    <col min="2" max="2" width="35.3833333333333" style="23" customWidth="1"/>
    <col min="3" max="3" width="15.25" style="23" customWidth="1"/>
    <col min="4" max="8" width="14.6333333333333" style="23" customWidth="1"/>
    <col min="9" max="256" width="12.1833333333333" style="23" customWidth="1"/>
    <col min="257" max="16384" width="12.1833333333333" style="23"/>
  </cols>
  <sheetData>
    <row r="1" s="23" customFormat="1" ht="41" customHeight="1" spans="1:8">
      <c r="A1" s="24" t="s">
        <v>1721</v>
      </c>
      <c r="B1" s="24"/>
      <c r="C1" s="24"/>
      <c r="D1" s="24"/>
      <c r="E1" s="24"/>
      <c r="F1" s="24"/>
      <c r="G1" s="24"/>
      <c r="H1" s="24"/>
    </row>
    <row r="2" s="23" customFormat="1" ht="16.95" customHeight="1" spans="1:8">
      <c r="A2" s="171"/>
      <c r="B2" s="171"/>
      <c r="C2" s="171"/>
      <c r="D2" s="171"/>
      <c r="E2" s="171"/>
      <c r="F2" s="171"/>
      <c r="G2" s="171"/>
      <c r="H2" s="172" t="s">
        <v>32</v>
      </c>
    </row>
    <row r="3" s="219" customFormat="1" ht="17.25" customHeight="1" spans="1:8">
      <c r="A3" s="27" t="s">
        <v>33</v>
      </c>
      <c r="B3" s="220" t="s">
        <v>34</v>
      </c>
      <c r="C3" s="220" t="s">
        <v>694</v>
      </c>
      <c r="D3" s="221"/>
      <c r="E3" s="222"/>
      <c r="F3" s="220" t="s">
        <v>1722</v>
      </c>
      <c r="G3" s="221"/>
      <c r="H3" s="223"/>
    </row>
    <row r="4" s="219" customFormat="1" ht="35.25" customHeight="1" spans="1:8">
      <c r="A4" s="27"/>
      <c r="B4" s="220"/>
      <c r="C4" s="220"/>
      <c r="D4" s="220" t="s">
        <v>1723</v>
      </c>
      <c r="E4" s="224" t="s">
        <v>1724</v>
      </c>
      <c r="F4" s="220"/>
      <c r="G4" s="27" t="s">
        <v>1723</v>
      </c>
      <c r="H4" s="225" t="s">
        <v>1724</v>
      </c>
    </row>
    <row r="5" s="23" customFormat="1" ht="17.25" customHeight="1" spans="1:8">
      <c r="A5" s="167"/>
      <c r="B5" s="26" t="s">
        <v>694</v>
      </c>
      <c r="C5" s="34">
        <f t="shared" ref="C5:F5" si="0">C6+C11+C22+C30+C37+C41+C44+C48+C51+C57+C61+C66</f>
        <v>266734</v>
      </c>
      <c r="D5" s="34">
        <f t="shared" si="0"/>
        <v>266734</v>
      </c>
      <c r="E5" s="34">
        <f t="shared" si="0"/>
        <v>0</v>
      </c>
      <c r="F5" s="34">
        <f t="shared" si="0"/>
        <v>148309</v>
      </c>
      <c r="G5" s="34">
        <f>SUM(G6,G11,G22,G30,G37,G41,G44,G48,G51,G57,G61,G66)</f>
        <v>148309</v>
      </c>
      <c r="H5" s="29">
        <f>SUM(H6,H11,H22,H30,H37,H41,H44,H48,H51,H57,H61,H66)</f>
        <v>0</v>
      </c>
    </row>
    <row r="6" s="23" customFormat="1" ht="16.95" customHeight="1" spans="1:8">
      <c r="A6" s="167">
        <v>501</v>
      </c>
      <c r="B6" s="173" t="s">
        <v>1725</v>
      </c>
      <c r="C6" s="29">
        <f t="shared" ref="C6:H6" si="1">SUM(C7:C10)</f>
        <v>45020</v>
      </c>
      <c r="D6" s="29">
        <f t="shared" si="1"/>
        <v>45020</v>
      </c>
      <c r="E6" s="29">
        <f t="shared" si="1"/>
        <v>0</v>
      </c>
      <c r="F6" s="29">
        <f t="shared" si="1"/>
        <v>45020</v>
      </c>
      <c r="G6" s="29">
        <f t="shared" si="1"/>
        <v>45020</v>
      </c>
      <c r="H6" s="29">
        <f t="shared" si="1"/>
        <v>0</v>
      </c>
    </row>
    <row r="7" s="23" customFormat="1" ht="16.95" customHeight="1" spans="1:8">
      <c r="A7" s="167">
        <v>50101</v>
      </c>
      <c r="B7" s="167" t="s">
        <v>1726</v>
      </c>
      <c r="C7" s="29">
        <f t="shared" ref="C7:C10" si="2">D7+E7</f>
        <v>24242</v>
      </c>
      <c r="D7" s="29">
        <v>24242</v>
      </c>
      <c r="E7" s="29">
        <v>0</v>
      </c>
      <c r="F7" s="29">
        <f t="shared" ref="F7:F10" si="3">G7+H7</f>
        <v>24242</v>
      </c>
      <c r="G7" s="29">
        <v>24242</v>
      </c>
      <c r="H7" s="29">
        <v>0</v>
      </c>
    </row>
    <row r="8" s="23" customFormat="1" ht="16.95" customHeight="1" spans="1:8">
      <c r="A8" s="167">
        <v>50102</v>
      </c>
      <c r="B8" s="167" t="s">
        <v>1727</v>
      </c>
      <c r="C8" s="29">
        <f t="shared" si="2"/>
        <v>12347</v>
      </c>
      <c r="D8" s="29">
        <v>12347</v>
      </c>
      <c r="E8" s="29">
        <v>0</v>
      </c>
      <c r="F8" s="29">
        <f t="shared" si="3"/>
        <v>12347</v>
      </c>
      <c r="G8" s="29">
        <v>12347</v>
      </c>
      <c r="H8" s="29">
        <v>0</v>
      </c>
    </row>
    <row r="9" s="23" customFormat="1" ht="16.95" customHeight="1" spans="1:8">
      <c r="A9" s="167">
        <v>50103</v>
      </c>
      <c r="B9" s="167" t="s">
        <v>1728</v>
      </c>
      <c r="C9" s="29">
        <f t="shared" si="2"/>
        <v>4691</v>
      </c>
      <c r="D9" s="29">
        <v>4691</v>
      </c>
      <c r="E9" s="29">
        <v>0</v>
      </c>
      <c r="F9" s="29">
        <f t="shared" si="3"/>
        <v>4691</v>
      </c>
      <c r="G9" s="29">
        <v>4691</v>
      </c>
      <c r="H9" s="29">
        <v>0</v>
      </c>
    </row>
    <row r="10" s="23" customFormat="1" ht="16.95" customHeight="1" spans="1:8">
      <c r="A10" s="167">
        <v>50199</v>
      </c>
      <c r="B10" s="167" t="s">
        <v>1729</v>
      </c>
      <c r="C10" s="29">
        <f t="shared" si="2"/>
        <v>3740</v>
      </c>
      <c r="D10" s="29">
        <v>3740</v>
      </c>
      <c r="E10" s="29">
        <v>0</v>
      </c>
      <c r="F10" s="29">
        <f t="shared" si="3"/>
        <v>3740</v>
      </c>
      <c r="G10" s="29">
        <v>3740</v>
      </c>
      <c r="H10" s="29">
        <v>0</v>
      </c>
    </row>
    <row r="11" s="23" customFormat="1" ht="16.95" customHeight="1" spans="1:8">
      <c r="A11" s="167">
        <v>502</v>
      </c>
      <c r="B11" s="173" t="s">
        <v>1730</v>
      </c>
      <c r="C11" s="29">
        <f t="shared" ref="C11:H11" si="4">SUM(C12:C21)</f>
        <v>30457</v>
      </c>
      <c r="D11" s="29">
        <f t="shared" si="4"/>
        <v>30457</v>
      </c>
      <c r="E11" s="29">
        <f t="shared" si="4"/>
        <v>0</v>
      </c>
      <c r="F11" s="29">
        <f t="shared" si="4"/>
        <v>30457</v>
      </c>
      <c r="G11" s="29">
        <f t="shared" si="4"/>
        <v>30457</v>
      </c>
      <c r="H11" s="29">
        <f t="shared" si="4"/>
        <v>0</v>
      </c>
    </row>
    <row r="12" s="23" customFormat="1" ht="16.95" customHeight="1" spans="1:8">
      <c r="A12" s="167">
        <v>50201</v>
      </c>
      <c r="B12" s="167" t="s">
        <v>1731</v>
      </c>
      <c r="C12" s="29">
        <f t="shared" ref="C12:C21" si="5">D12+E12</f>
        <v>11650</v>
      </c>
      <c r="D12" s="29">
        <v>11650</v>
      </c>
      <c r="E12" s="29">
        <v>0</v>
      </c>
      <c r="F12" s="29">
        <f t="shared" ref="F12:F21" si="6">G12+H12</f>
        <v>11650</v>
      </c>
      <c r="G12" s="29">
        <v>11650</v>
      </c>
      <c r="H12" s="29">
        <v>0</v>
      </c>
    </row>
    <row r="13" s="23" customFormat="1" ht="16.95" customHeight="1" spans="1:8">
      <c r="A13" s="167">
        <v>50202</v>
      </c>
      <c r="B13" s="167" t="s">
        <v>1732</v>
      </c>
      <c r="C13" s="29">
        <f t="shared" si="5"/>
        <v>416</v>
      </c>
      <c r="D13" s="29">
        <v>416</v>
      </c>
      <c r="E13" s="29">
        <v>0</v>
      </c>
      <c r="F13" s="29">
        <f t="shared" si="6"/>
        <v>416</v>
      </c>
      <c r="G13" s="29">
        <v>416</v>
      </c>
      <c r="H13" s="29">
        <v>0</v>
      </c>
    </row>
    <row r="14" s="23" customFormat="1" ht="16.95" customHeight="1" spans="1:8">
      <c r="A14" s="167">
        <v>50203</v>
      </c>
      <c r="B14" s="167" t="s">
        <v>1733</v>
      </c>
      <c r="C14" s="29">
        <f t="shared" si="5"/>
        <v>112</v>
      </c>
      <c r="D14" s="29">
        <v>112</v>
      </c>
      <c r="E14" s="29">
        <v>0</v>
      </c>
      <c r="F14" s="29">
        <f t="shared" si="6"/>
        <v>112</v>
      </c>
      <c r="G14" s="29">
        <v>112</v>
      </c>
      <c r="H14" s="29">
        <v>0</v>
      </c>
    </row>
    <row r="15" s="23" customFormat="1" ht="16.95" customHeight="1" spans="1:8">
      <c r="A15" s="167">
        <v>50204</v>
      </c>
      <c r="B15" s="167" t="s">
        <v>1734</v>
      </c>
      <c r="C15" s="29">
        <f t="shared" si="5"/>
        <v>201</v>
      </c>
      <c r="D15" s="29">
        <v>201</v>
      </c>
      <c r="E15" s="29">
        <v>0</v>
      </c>
      <c r="F15" s="29">
        <f t="shared" si="6"/>
        <v>201</v>
      </c>
      <c r="G15" s="29">
        <v>201</v>
      </c>
      <c r="H15" s="29">
        <v>0</v>
      </c>
    </row>
    <row r="16" s="23" customFormat="1" ht="16.95" customHeight="1" spans="1:8">
      <c r="A16" s="167">
        <v>50205</v>
      </c>
      <c r="B16" s="167" t="s">
        <v>1735</v>
      </c>
      <c r="C16" s="29">
        <f t="shared" si="5"/>
        <v>618</v>
      </c>
      <c r="D16" s="29">
        <v>618</v>
      </c>
      <c r="E16" s="29">
        <v>0</v>
      </c>
      <c r="F16" s="29">
        <f t="shared" si="6"/>
        <v>618</v>
      </c>
      <c r="G16" s="29">
        <v>618</v>
      </c>
      <c r="H16" s="29">
        <v>0</v>
      </c>
    </row>
    <row r="17" s="23" customFormat="1" ht="16.95" customHeight="1" spans="1:8">
      <c r="A17" s="167">
        <v>50206</v>
      </c>
      <c r="B17" s="167" t="s">
        <v>1736</v>
      </c>
      <c r="C17" s="29">
        <f t="shared" si="5"/>
        <v>18</v>
      </c>
      <c r="D17" s="29">
        <v>18</v>
      </c>
      <c r="E17" s="29">
        <v>0</v>
      </c>
      <c r="F17" s="29">
        <f t="shared" si="6"/>
        <v>18</v>
      </c>
      <c r="G17" s="29">
        <v>18</v>
      </c>
      <c r="H17" s="29">
        <v>0</v>
      </c>
    </row>
    <row r="18" s="23" customFormat="1" ht="16.95" customHeight="1" spans="1:8">
      <c r="A18" s="167">
        <v>50207</v>
      </c>
      <c r="B18" s="167" t="s">
        <v>1737</v>
      </c>
      <c r="C18" s="29">
        <f t="shared" si="5"/>
        <v>0</v>
      </c>
      <c r="D18" s="29">
        <v>0</v>
      </c>
      <c r="E18" s="29">
        <v>0</v>
      </c>
      <c r="F18" s="29">
        <f t="shared" si="6"/>
        <v>0</v>
      </c>
      <c r="G18" s="29">
        <v>0</v>
      </c>
      <c r="H18" s="29">
        <v>0</v>
      </c>
    </row>
    <row r="19" s="23" customFormat="1" ht="16.95" customHeight="1" spans="1:8">
      <c r="A19" s="167">
        <v>50208</v>
      </c>
      <c r="B19" s="167" t="s">
        <v>1738</v>
      </c>
      <c r="C19" s="29">
        <f t="shared" si="5"/>
        <v>230</v>
      </c>
      <c r="D19" s="29">
        <v>230</v>
      </c>
      <c r="E19" s="29">
        <v>0</v>
      </c>
      <c r="F19" s="29">
        <f t="shared" si="6"/>
        <v>230</v>
      </c>
      <c r="G19" s="29">
        <v>230</v>
      </c>
      <c r="H19" s="29">
        <v>0</v>
      </c>
    </row>
    <row r="20" s="23" customFormat="1" ht="16.95" customHeight="1" spans="1:8">
      <c r="A20" s="167">
        <v>50209</v>
      </c>
      <c r="B20" s="167" t="s">
        <v>1739</v>
      </c>
      <c r="C20" s="29">
        <f t="shared" si="5"/>
        <v>864</v>
      </c>
      <c r="D20" s="29">
        <v>864</v>
      </c>
      <c r="E20" s="29">
        <v>0</v>
      </c>
      <c r="F20" s="29">
        <f t="shared" si="6"/>
        <v>864</v>
      </c>
      <c r="G20" s="29">
        <v>864</v>
      </c>
      <c r="H20" s="29">
        <v>0</v>
      </c>
    </row>
    <row r="21" s="23" customFormat="1" ht="16.95" customHeight="1" spans="1:8">
      <c r="A21" s="167">
        <v>50299</v>
      </c>
      <c r="B21" s="167" t="s">
        <v>1740</v>
      </c>
      <c r="C21" s="29">
        <f t="shared" si="5"/>
        <v>16348</v>
      </c>
      <c r="D21" s="29">
        <v>16348</v>
      </c>
      <c r="E21" s="29">
        <v>0</v>
      </c>
      <c r="F21" s="29">
        <f t="shared" si="6"/>
        <v>16348</v>
      </c>
      <c r="G21" s="29">
        <v>16348</v>
      </c>
      <c r="H21" s="29">
        <v>0</v>
      </c>
    </row>
    <row r="22" s="23" customFormat="1" ht="16.95" customHeight="1" spans="1:8">
      <c r="A22" s="167">
        <v>503</v>
      </c>
      <c r="B22" s="173" t="s">
        <v>1741</v>
      </c>
      <c r="C22" s="29">
        <f t="shared" ref="C22:H22" si="7">SUM(C23:C29)</f>
        <v>70282</v>
      </c>
      <c r="D22" s="29">
        <f t="shared" si="7"/>
        <v>70282</v>
      </c>
      <c r="E22" s="29">
        <f t="shared" si="7"/>
        <v>0</v>
      </c>
      <c r="F22" s="29">
        <f t="shared" si="7"/>
        <v>0</v>
      </c>
      <c r="G22" s="29">
        <f t="shared" si="7"/>
        <v>0</v>
      </c>
      <c r="H22" s="29">
        <f t="shared" si="7"/>
        <v>0</v>
      </c>
    </row>
    <row r="23" s="23" customFormat="1" ht="16.95" customHeight="1" spans="1:8">
      <c r="A23" s="167">
        <v>50301</v>
      </c>
      <c r="B23" s="167" t="s">
        <v>1742</v>
      </c>
      <c r="C23" s="29">
        <f t="shared" ref="C23:C29" si="8">D23+E23</f>
        <v>177</v>
      </c>
      <c r="D23" s="29">
        <v>177</v>
      </c>
      <c r="E23" s="29">
        <v>0</v>
      </c>
      <c r="F23" s="29">
        <f t="shared" ref="F23:F29" si="9">G23+H23</f>
        <v>0</v>
      </c>
      <c r="G23" s="29">
        <v>0</v>
      </c>
      <c r="H23" s="29">
        <v>0</v>
      </c>
    </row>
    <row r="24" s="23" customFormat="1" ht="16.95" customHeight="1" spans="1:8">
      <c r="A24" s="167">
        <v>50302</v>
      </c>
      <c r="B24" s="167" t="s">
        <v>1743</v>
      </c>
      <c r="C24" s="29">
        <f t="shared" si="8"/>
        <v>16564</v>
      </c>
      <c r="D24" s="29">
        <v>16564</v>
      </c>
      <c r="E24" s="29">
        <v>0</v>
      </c>
      <c r="F24" s="29">
        <f t="shared" si="9"/>
        <v>0</v>
      </c>
      <c r="G24" s="29">
        <v>0</v>
      </c>
      <c r="H24" s="29">
        <v>0</v>
      </c>
    </row>
    <row r="25" s="23" customFormat="1" ht="16.95" customHeight="1" spans="1:8">
      <c r="A25" s="167">
        <v>50303</v>
      </c>
      <c r="B25" s="167" t="s">
        <v>1744</v>
      </c>
      <c r="C25" s="29">
        <f t="shared" si="8"/>
        <v>12</v>
      </c>
      <c r="D25" s="29">
        <v>12</v>
      </c>
      <c r="E25" s="29">
        <v>0</v>
      </c>
      <c r="F25" s="29">
        <f t="shared" si="9"/>
        <v>0</v>
      </c>
      <c r="G25" s="29">
        <v>0</v>
      </c>
      <c r="H25" s="29">
        <v>0</v>
      </c>
    </row>
    <row r="26" s="23" customFormat="1" ht="17.25" customHeight="1" spans="1:8">
      <c r="A26" s="167">
        <v>50305</v>
      </c>
      <c r="B26" s="167" t="s">
        <v>1745</v>
      </c>
      <c r="C26" s="29">
        <f t="shared" si="8"/>
        <v>1464</v>
      </c>
      <c r="D26" s="29">
        <v>1464</v>
      </c>
      <c r="E26" s="29">
        <v>0</v>
      </c>
      <c r="F26" s="29">
        <f t="shared" si="9"/>
        <v>0</v>
      </c>
      <c r="G26" s="29">
        <v>0</v>
      </c>
      <c r="H26" s="29">
        <v>0</v>
      </c>
    </row>
    <row r="27" s="23" customFormat="1" ht="16.95" customHeight="1" spans="1:8">
      <c r="A27" s="167">
        <v>50306</v>
      </c>
      <c r="B27" s="167" t="s">
        <v>1746</v>
      </c>
      <c r="C27" s="29">
        <f t="shared" si="8"/>
        <v>510</v>
      </c>
      <c r="D27" s="29">
        <v>510</v>
      </c>
      <c r="E27" s="29">
        <v>0</v>
      </c>
      <c r="F27" s="29">
        <f t="shared" si="9"/>
        <v>0</v>
      </c>
      <c r="G27" s="29">
        <v>0</v>
      </c>
      <c r="H27" s="29">
        <v>0</v>
      </c>
    </row>
    <row r="28" s="23" customFormat="1" ht="16.95" customHeight="1" spans="1:8">
      <c r="A28" s="167">
        <v>50307</v>
      </c>
      <c r="B28" s="167" t="s">
        <v>1747</v>
      </c>
      <c r="C28" s="29">
        <f t="shared" si="8"/>
        <v>0</v>
      </c>
      <c r="D28" s="29">
        <v>0</v>
      </c>
      <c r="E28" s="29">
        <v>0</v>
      </c>
      <c r="F28" s="29">
        <f t="shared" si="9"/>
        <v>0</v>
      </c>
      <c r="G28" s="29">
        <v>0</v>
      </c>
      <c r="H28" s="29">
        <v>0</v>
      </c>
    </row>
    <row r="29" s="23" customFormat="1" ht="16.95" customHeight="1" spans="1:8">
      <c r="A29" s="167">
        <v>50399</v>
      </c>
      <c r="B29" s="167" t="s">
        <v>1748</v>
      </c>
      <c r="C29" s="29">
        <f t="shared" si="8"/>
        <v>51555</v>
      </c>
      <c r="D29" s="29">
        <v>51555</v>
      </c>
      <c r="E29" s="29">
        <v>0</v>
      </c>
      <c r="F29" s="29">
        <f t="shared" si="9"/>
        <v>0</v>
      </c>
      <c r="G29" s="29">
        <v>0</v>
      </c>
      <c r="H29" s="29">
        <v>0</v>
      </c>
    </row>
    <row r="30" s="23" customFormat="1" ht="16.95" customHeight="1" spans="1:8">
      <c r="A30" s="167">
        <v>504</v>
      </c>
      <c r="B30" s="173" t="s">
        <v>1749</v>
      </c>
      <c r="C30" s="29">
        <f t="shared" ref="C30:H30" si="10">SUM(C31:C36)</f>
        <v>9754</v>
      </c>
      <c r="D30" s="29">
        <f t="shared" si="10"/>
        <v>9754</v>
      </c>
      <c r="E30" s="29">
        <f t="shared" si="10"/>
        <v>0</v>
      </c>
      <c r="F30" s="29">
        <f t="shared" si="10"/>
        <v>0</v>
      </c>
      <c r="G30" s="29">
        <f t="shared" si="10"/>
        <v>0</v>
      </c>
      <c r="H30" s="29">
        <f t="shared" si="10"/>
        <v>0</v>
      </c>
    </row>
    <row r="31" s="23" customFormat="1" ht="16.95" customHeight="1" spans="1:8">
      <c r="A31" s="167">
        <v>50401</v>
      </c>
      <c r="B31" s="167" t="s">
        <v>1742</v>
      </c>
      <c r="C31" s="29">
        <f t="shared" ref="C31:C36" si="11">D31+E31</f>
        <v>0</v>
      </c>
      <c r="D31" s="29">
        <v>0</v>
      </c>
      <c r="E31" s="29">
        <v>0</v>
      </c>
      <c r="F31" s="29">
        <f t="shared" ref="F31:F36" si="12">G31+H31</f>
        <v>0</v>
      </c>
      <c r="G31" s="29">
        <v>0</v>
      </c>
      <c r="H31" s="29">
        <v>0</v>
      </c>
    </row>
    <row r="32" s="23" customFormat="1" ht="16.95" customHeight="1" spans="1:8">
      <c r="A32" s="167">
        <v>50402</v>
      </c>
      <c r="B32" s="167" t="s">
        <v>1743</v>
      </c>
      <c r="C32" s="29">
        <f t="shared" si="11"/>
        <v>3197</v>
      </c>
      <c r="D32" s="29">
        <v>3197</v>
      </c>
      <c r="E32" s="29">
        <v>0</v>
      </c>
      <c r="F32" s="29">
        <f t="shared" si="12"/>
        <v>0</v>
      </c>
      <c r="G32" s="29">
        <v>0</v>
      </c>
      <c r="H32" s="29">
        <v>0</v>
      </c>
    </row>
    <row r="33" s="23" customFormat="1" ht="16.95" customHeight="1" spans="1:8">
      <c r="A33" s="167">
        <v>50403</v>
      </c>
      <c r="B33" s="167" t="s">
        <v>1744</v>
      </c>
      <c r="C33" s="29">
        <f t="shared" si="11"/>
        <v>0</v>
      </c>
      <c r="D33" s="29">
        <v>0</v>
      </c>
      <c r="E33" s="29">
        <v>0</v>
      </c>
      <c r="F33" s="29">
        <f t="shared" si="12"/>
        <v>0</v>
      </c>
      <c r="G33" s="29">
        <v>0</v>
      </c>
      <c r="H33" s="29">
        <v>0</v>
      </c>
    </row>
    <row r="34" s="23" customFormat="1" ht="16.95" customHeight="1" spans="1:8">
      <c r="A34" s="167">
        <v>50404</v>
      </c>
      <c r="B34" s="167" t="s">
        <v>1746</v>
      </c>
      <c r="C34" s="29">
        <f t="shared" si="11"/>
        <v>0</v>
      </c>
      <c r="D34" s="29">
        <v>0</v>
      </c>
      <c r="E34" s="29">
        <v>0</v>
      </c>
      <c r="F34" s="29">
        <f t="shared" si="12"/>
        <v>0</v>
      </c>
      <c r="G34" s="29">
        <v>0</v>
      </c>
      <c r="H34" s="29">
        <v>0</v>
      </c>
    </row>
    <row r="35" s="23" customFormat="1" ht="16.95" customHeight="1" spans="1:8">
      <c r="A35" s="167">
        <v>50405</v>
      </c>
      <c r="B35" s="167" t="s">
        <v>1747</v>
      </c>
      <c r="C35" s="29">
        <f t="shared" si="11"/>
        <v>0</v>
      </c>
      <c r="D35" s="29">
        <v>0</v>
      </c>
      <c r="E35" s="29">
        <v>0</v>
      </c>
      <c r="F35" s="29">
        <f t="shared" si="12"/>
        <v>0</v>
      </c>
      <c r="G35" s="29">
        <v>0</v>
      </c>
      <c r="H35" s="29">
        <v>0</v>
      </c>
    </row>
    <row r="36" s="23" customFormat="1" ht="17.25" customHeight="1" spans="1:8">
      <c r="A36" s="167">
        <v>50499</v>
      </c>
      <c r="B36" s="167" t="s">
        <v>1748</v>
      </c>
      <c r="C36" s="29">
        <f t="shared" si="11"/>
        <v>6557</v>
      </c>
      <c r="D36" s="29">
        <v>6557</v>
      </c>
      <c r="E36" s="29">
        <v>0</v>
      </c>
      <c r="F36" s="29">
        <f t="shared" si="12"/>
        <v>0</v>
      </c>
      <c r="G36" s="29">
        <v>0</v>
      </c>
      <c r="H36" s="29">
        <v>0</v>
      </c>
    </row>
    <row r="37" s="23" customFormat="1" ht="16.95" customHeight="1" spans="1:8">
      <c r="A37" s="167">
        <v>505</v>
      </c>
      <c r="B37" s="173" t="s">
        <v>1750</v>
      </c>
      <c r="C37" s="29">
        <f t="shared" ref="C37:H37" si="13">SUM(C38:C40)</f>
        <v>48307</v>
      </c>
      <c r="D37" s="29">
        <f t="shared" si="13"/>
        <v>48307</v>
      </c>
      <c r="E37" s="29">
        <f t="shared" si="13"/>
        <v>0</v>
      </c>
      <c r="F37" s="29">
        <f t="shared" si="13"/>
        <v>48307</v>
      </c>
      <c r="G37" s="29">
        <f t="shared" si="13"/>
        <v>48307</v>
      </c>
      <c r="H37" s="29">
        <f t="shared" si="13"/>
        <v>0</v>
      </c>
    </row>
    <row r="38" s="23" customFormat="1" ht="16.95" customHeight="1" spans="1:8">
      <c r="A38" s="167">
        <v>50501</v>
      </c>
      <c r="B38" s="167" t="s">
        <v>1751</v>
      </c>
      <c r="C38" s="29">
        <f t="shared" ref="C38:C40" si="14">D38+E38</f>
        <v>28639</v>
      </c>
      <c r="D38" s="29">
        <v>28639</v>
      </c>
      <c r="E38" s="29">
        <v>0</v>
      </c>
      <c r="F38" s="29">
        <f t="shared" ref="F38:F40" si="15">G38+H38</f>
        <v>28639</v>
      </c>
      <c r="G38" s="29">
        <v>28639</v>
      </c>
      <c r="H38" s="29">
        <v>0</v>
      </c>
    </row>
    <row r="39" s="23" customFormat="1" ht="16.95" customHeight="1" spans="1:8">
      <c r="A39" s="167">
        <v>50502</v>
      </c>
      <c r="B39" s="167" t="s">
        <v>1752</v>
      </c>
      <c r="C39" s="29">
        <f t="shared" si="14"/>
        <v>17457</v>
      </c>
      <c r="D39" s="29">
        <v>17457</v>
      </c>
      <c r="E39" s="29">
        <v>0</v>
      </c>
      <c r="F39" s="29">
        <f t="shared" si="15"/>
        <v>17457</v>
      </c>
      <c r="G39" s="29">
        <v>17457</v>
      </c>
      <c r="H39" s="29">
        <v>0</v>
      </c>
    </row>
    <row r="40" s="23" customFormat="1" ht="16.95" customHeight="1" spans="1:8">
      <c r="A40" s="167">
        <v>50599</v>
      </c>
      <c r="B40" s="167" t="s">
        <v>1753</v>
      </c>
      <c r="C40" s="29">
        <f t="shared" si="14"/>
        <v>2211</v>
      </c>
      <c r="D40" s="29">
        <v>2211</v>
      </c>
      <c r="E40" s="29">
        <v>0</v>
      </c>
      <c r="F40" s="29">
        <f t="shared" si="15"/>
        <v>2211</v>
      </c>
      <c r="G40" s="29">
        <v>2211</v>
      </c>
      <c r="H40" s="29">
        <v>0</v>
      </c>
    </row>
    <row r="41" s="23" customFormat="1" ht="16.95" customHeight="1" spans="1:8">
      <c r="A41" s="167">
        <v>506</v>
      </c>
      <c r="B41" s="173" t="s">
        <v>1754</v>
      </c>
      <c r="C41" s="29">
        <f t="shared" ref="C41:H41" si="16">SUM(C42:C43)</f>
        <v>7234</v>
      </c>
      <c r="D41" s="29">
        <f t="shared" si="16"/>
        <v>7234</v>
      </c>
      <c r="E41" s="29">
        <f t="shared" si="16"/>
        <v>0</v>
      </c>
      <c r="F41" s="29">
        <f t="shared" si="16"/>
        <v>6000</v>
      </c>
      <c r="G41" s="29">
        <f t="shared" si="16"/>
        <v>6000</v>
      </c>
      <c r="H41" s="29">
        <f t="shared" si="16"/>
        <v>0</v>
      </c>
    </row>
    <row r="42" s="23" customFormat="1" ht="16.95" customHeight="1" spans="1:8">
      <c r="A42" s="167">
        <v>50601</v>
      </c>
      <c r="B42" s="167" t="s">
        <v>1755</v>
      </c>
      <c r="C42" s="29">
        <f t="shared" ref="C42:C47" si="17">D42+E42</f>
        <v>7234</v>
      </c>
      <c r="D42" s="29">
        <v>7234</v>
      </c>
      <c r="E42" s="29">
        <v>0</v>
      </c>
      <c r="F42" s="29">
        <f t="shared" ref="F42:F47" si="18">G42+H42</f>
        <v>6000</v>
      </c>
      <c r="G42" s="29">
        <v>6000</v>
      </c>
      <c r="H42" s="29">
        <v>0</v>
      </c>
    </row>
    <row r="43" s="23" customFormat="1" ht="16.95" customHeight="1" spans="1:8">
      <c r="A43" s="167">
        <v>50602</v>
      </c>
      <c r="B43" s="167" t="s">
        <v>1756</v>
      </c>
      <c r="C43" s="29">
        <f t="shared" si="17"/>
        <v>0</v>
      </c>
      <c r="D43" s="29">
        <v>0</v>
      </c>
      <c r="E43" s="29">
        <v>0</v>
      </c>
      <c r="F43" s="29">
        <f t="shared" si="18"/>
        <v>0</v>
      </c>
      <c r="G43" s="29">
        <v>0</v>
      </c>
      <c r="H43" s="29">
        <v>0</v>
      </c>
    </row>
    <row r="44" s="23" customFormat="1" ht="16.95" customHeight="1" spans="1:8">
      <c r="A44" s="167">
        <v>507</v>
      </c>
      <c r="B44" s="173" t="s">
        <v>1757</v>
      </c>
      <c r="C44" s="29">
        <f t="shared" ref="C44:H44" si="19">SUM(C45:C47)</f>
        <v>3142</v>
      </c>
      <c r="D44" s="29">
        <f t="shared" si="19"/>
        <v>3142</v>
      </c>
      <c r="E44" s="29">
        <f t="shared" si="19"/>
        <v>0</v>
      </c>
      <c r="F44" s="29">
        <f t="shared" si="19"/>
        <v>0</v>
      </c>
      <c r="G44" s="29">
        <f t="shared" si="19"/>
        <v>0</v>
      </c>
      <c r="H44" s="29">
        <f t="shared" si="19"/>
        <v>0</v>
      </c>
    </row>
    <row r="45" s="23" customFormat="1" ht="16.95" customHeight="1" spans="1:8">
      <c r="A45" s="167">
        <v>50701</v>
      </c>
      <c r="B45" s="167" t="s">
        <v>1758</v>
      </c>
      <c r="C45" s="29">
        <f t="shared" si="17"/>
        <v>12</v>
      </c>
      <c r="D45" s="29">
        <v>12</v>
      </c>
      <c r="E45" s="29">
        <v>0</v>
      </c>
      <c r="F45" s="29">
        <f t="shared" si="18"/>
        <v>0</v>
      </c>
      <c r="G45" s="29">
        <v>0</v>
      </c>
      <c r="H45" s="29">
        <v>0</v>
      </c>
    </row>
    <row r="46" s="23" customFormat="1" ht="16.95" customHeight="1" spans="1:8">
      <c r="A46" s="167">
        <v>50702</v>
      </c>
      <c r="B46" s="167" t="s">
        <v>1759</v>
      </c>
      <c r="C46" s="29">
        <f t="shared" si="17"/>
        <v>52</v>
      </c>
      <c r="D46" s="29">
        <v>52</v>
      </c>
      <c r="E46" s="29">
        <v>0</v>
      </c>
      <c r="F46" s="29">
        <f t="shared" si="18"/>
        <v>0</v>
      </c>
      <c r="G46" s="29">
        <v>0</v>
      </c>
      <c r="H46" s="29">
        <v>0</v>
      </c>
    </row>
    <row r="47" s="23" customFormat="1" ht="16.95" customHeight="1" spans="1:8">
      <c r="A47" s="167">
        <v>50799</v>
      </c>
      <c r="B47" s="167" t="s">
        <v>1760</v>
      </c>
      <c r="C47" s="29">
        <f t="shared" si="17"/>
        <v>3078</v>
      </c>
      <c r="D47" s="29">
        <v>3078</v>
      </c>
      <c r="E47" s="29">
        <v>0</v>
      </c>
      <c r="F47" s="29">
        <f t="shared" si="18"/>
        <v>0</v>
      </c>
      <c r="G47" s="29">
        <v>0</v>
      </c>
      <c r="H47" s="29">
        <v>0</v>
      </c>
    </row>
    <row r="48" s="23" customFormat="1" ht="16.95" customHeight="1" spans="1:8">
      <c r="A48" s="167">
        <v>508</v>
      </c>
      <c r="B48" s="173" t="s">
        <v>1761</v>
      </c>
      <c r="C48" s="29">
        <f t="shared" ref="C48:H48" si="20">SUM(C49:C50)</f>
        <v>341</v>
      </c>
      <c r="D48" s="29">
        <f t="shared" si="20"/>
        <v>341</v>
      </c>
      <c r="E48" s="31">
        <f t="shared" si="20"/>
        <v>0</v>
      </c>
      <c r="F48" s="29">
        <f t="shared" si="20"/>
        <v>0</v>
      </c>
      <c r="G48" s="29">
        <f t="shared" si="20"/>
        <v>0</v>
      </c>
      <c r="H48" s="29">
        <f t="shared" si="20"/>
        <v>0</v>
      </c>
    </row>
    <row r="49" s="23" customFormat="1" ht="16.95" customHeight="1" spans="1:8">
      <c r="A49" s="167">
        <v>50801</v>
      </c>
      <c r="B49" s="167" t="s">
        <v>1762</v>
      </c>
      <c r="C49" s="29">
        <f t="shared" ref="C49:C56" si="21">D49+E49</f>
        <v>191</v>
      </c>
      <c r="D49" s="226">
        <v>191</v>
      </c>
      <c r="E49" s="29">
        <v>0</v>
      </c>
      <c r="F49" s="33">
        <f t="shared" ref="F49:F56" si="22">G49+H49</f>
        <v>0</v>
      </c>
      <c r="G49" s="29">
        <v>0</v>
      </c>
      <c r="H49" s="29">
        <v>0</v>
      </c>
    </row>
    <row r="50" s="23" customFormat="1" ht="17.25" customHeight="1" spans="1:8">
      <c r="A50" s="167">
        <v>50802</v>
      </c>
      <c r="B50" s="167" t="s">
        <v>1763</v>
      </c>
      <c r="C50" s="29">
        <f t="shared" si="21"/>
        <v>150</v>
      </c>
      <c r="D50" s="29">
        <v>150</v>
      </c>
      <c r="E50" s="34">
        <v>0</v>
      </c>
      <c r="F50" s="29">
        <f t="shared" si="22"/>
        <v>0</v>
      </c>
      <c r="G50" s="29">
        <v>0</v>
      </c>
      <c r="H50" s="29">
        <v>0</v>
      </c>
    </row>
    <row r="51" s="23" customFormat="1" ht="16.95" customHeight="1" spans="1:8">
      <c r="A51" s="167">
        <v>509</v>
      </c>
      <c r="B51" s="173" t="s">
        <v>1764</v>
      </c>
      <c r="C51" s="29">
        <f t="shared" ref="C51:H51" si="23">SUM(C52:C56)</f>
        <v>10667</v>
      </c>
      <c r="D51" s="29">
        <f t="shared" si="23"/>
        <v>10667</v>
      </c>
      <c r="E51" s="29">
        <f t="shared" si="23"/>
        <v>0</v>
      </c>
      <c r="F51" s="29">
        <f t="shared" si="23"/>
        <v>10667</v>
      </c>
      <c r="G51" s="29">
        <f t="shared" si="23"/>
        <v>10667</v>
      </c>
      <c r="H51" s="29">
        <f t="shared" si="23"/>
        <v>0</v>
      </c>
    </row>
    <row r="52" s="23" customFormat="1" ht="16.95" customHeight="1" spans="1:8">
      <c r="A52" s="167">
        <v>50901</v>
      </c>
      <c r="B52" s="167" t="s">
        <v>1765</v>
      </c>
      <c r="C52" s="29">
        <f t="shared" si="21"/>
        <v>2305</v>
      </c>
      <c r="D52" s="29">
        <v>2305</v>
      </c>
      <c r="E52" s="29">
        <v>0</v>
      </c>
      <c r="F52" s="29">
        <f t="shared" si="22"/>
        <v>2305</v>
      </c>
      <c r="G52" s="29">
        <v>2305</v>
      </c>
      <c r="H52" s="29">
        <v>0</v>
      </c>
    </row>
    <row r="53" s="23" customFormat="1" ht="16.95" customHeight="1" spans="1:8">
      <c r="A53" s="167">
        <v>50902</v>
      </c>
      <c r="B53" s="167" t="s">
        <v>1766</v>
      </c>
      <c r="C53" s="29">
        <f t="shared" si="21"/>
        <v>0</v>
      </c>
      <c r="D53" s="29">
        <v>0</v>
      </c>
      <c r="E53" s="29">
        <v>0</v>
      </c>
      <c r="F53" s="29">
        <f t="shared" si="22"/>
        <v>0</v>
      </c>
      <c r="G53" s="29">
        <v>0</v>
      </c>
      <c r="H53" s="29">
        <v>0</v>
      </c>
    </row>
    <row r="54" s="23" customFormat="1" ht="16.95" customHeight="1" spans="1:8">
      <c r="A54" s="167">
        <v>50903</v>
      </c>
      <c r="B54" s="167" t="s">
        <v>1767</v>
      </c>
      <c r="C54" s="29">
        <f t="shared" si="21"/>
        <v>0</v>
      </c>
      <c r="D54" s="29">
        <v>0</v>
      </c>
      <c r="E54" s="29">
        <v>0</v>
      </c>
      <c r="F54" s="29">
        <f t="shared" si="22"/>
        <v>0</v>
      </c>
      <c r="G54" s="29">
        <v>0</v>
      </c>
      <c r="H54" s="29">
        <v>0</v>
      </c>
    </row>
    <row r="55" s="23" customFormat="1" ht="16.95" customHeight="1" spans="1:8">
      <c r="A55" s="167">
        <v>50905</v>
      </c>
      <c r="B55" s="167" t="s">
        <v>1768</v>
      </c>
      <c r="C55" s="29">
        <f t="shared" si="21"/>
        <v>0</v>
      </c>
      <c r="D55" s="29">
        <v>0</v>
      </c>
      <c r="E55" s="29">
        <v>0</v>
      </c>
      <c r="F55" s="29">
        <f t="shared" si="22"/>
        <v>0</v>
      </c>
      <c r="G55" s="29">
        <v>0</v>
      </c>
      <c r="H55" s="29">
        <v>0</v>
      </c>
    </row>
    <row r="56" s="23" customFormat="1" ht="16.95" customHeight="1" spans="1:8">
      <c r="A56" s="167">
        <v>50999</v>
      </c>
      <c r="B56" s="167" t="s">
        <v>1769</v>
      </c>
      <c r="C56" s="29">
        <f t="shared" si="21"/>
        <v>8362</v>
      </c>
      <c r="D56" s="29">
        <v>8362</v>
      </c>
      <c r="E56" s="29">
        <v>0</v>
      </c>
      <c r="F56" s="29">
        <f t="shared" si="22"/>
        <v>8362</v>
      </c>
      <c r="G56" s="29">
        <v>8362</v>
      </c>
      <c r="H56" s="29">
        <v>0</v>
      </c>
    </row>
    <row r="57" s="23" customFormat="1" ht="16.95" customHeight="1" spans="1:8">
      <c r="A57" s="167">
        <v>510</v>
      </c>
      <c r="B57" s="173" t="s">
        <v>1770</v>
      </c>
      <c r="C57" s="29">
        <f t="shared" ref="C57:H57" si="24">SUM(C58:C60)</f>
        <v>30119</v>
      </c>
      <c r="D57" s="29">
        <f t="shared" si="24"/>
        <v>30119</v>
      </c>
      <c r="E57" s="29">
        <f t="shared" si="24"/>
        <v>0</v>
      </c>
      <c r="F57" s="29">
        <f t="shared" si="24"/>
        <v>0</v>
      </c>
      <c r="G57" s="29">
        <f t="shared" si="24"/>
        <v>0</v>
      </c>
      <c r="H57" s="29">
        <f t="shared" si="24"/>
        <v>0</v>
      </c>
    </row>
    <row r="58" s="23" customFormat="1" ht="16.95" customHeight="1" spans="1:8">
      <c r="A58" s="167">
        <v>51002</v>
      </c>
      <c r="B58" s="167" t="s">
        <v>1771</v>
      </c>
      <c r="C58" s="29">
        <f t="shared" ref="C58:C60" si="25">D58+E58</f>
        <v>30119</v>
      </c>
      <c r="D58" s="29">
        <v>30119</v>
      </c>
      <c r="E58" s="29">
        <v>0</v>
      </c>
      <c r="F58" s="29">
        <f t="shared" ref="F58:F60" si="26">G58+H58</f>
        <v>0</v>
      </c>
      <c r="G58" s="29">
        <v>0</v>
      </c>
      <c r="H58" s="29">
        <v>0</v>
      </c>
    </row>
    <row r="59" s="23" customFormat="1" ht="16.95" customHeight="1" spans="1:8">
      <c r="A59" s="167">
        <v>51003</v>
      </c>
      <c r="B59" s="167" t="s">
        <v>1085</v>
      </c>
      <c r="C59" s="31">
        <f t="shared" si="25"/>
        <v>0</v>
      </c>
      <c r="D59" s="29">
        <v>0</v>
      </c>
      <c r="E59" s="29">
        <v>0</v>
      </c>
      <c r="F59" s="29">
        <f t="shared" si="26"/>
        <v>0</v>
      </c>
      <c r="G59" s="29">
        <v>0</v>
      </c>
      <c r="H59" s="29">
        <v>0</v>
      </c>
    </row>
    <row r="60" s="23" customFormat="1" customHeight="1" spans="1:8">
      <c r="A60" s="167">
        <v>51004</v>
      </c>
      <c r="B60" s="227" t="s">
        <v>1772</v>
      </c>
      <c r="C60" s="29">
        <f t="shared" si="25"/>
        <v>0</v>
      </c>
      <c r="D60" s="33">
        <v>0</v>
      </c>
      <c r="E60" s="29">
        <v>0</v>
      </c>
      <c r="F60" s="29">
        <f t="shared" si="26"/>
        <v>0</v>
      </c>
      <c r="G60" s="29">
        <v>0</v>
      </c>
      <c r="H60" s="29">
        <v>0</v>
      </c>
    </row>
    <row r="61" s="23" customFormat="1" ht="16.95" customHeight="1" spans="1:8">
      <c r="A61" s="167">
        <v>511</v>
      </c>
      <c r="B61" s="173" t="s">
        <v>1773</v>
      </c>
      <c r="C61" s="34">
        <f t="shared" ref="C61:H61" si="27">SUM(C62:C65)</f>
        <v>3553</v>
      </c>
      <c r="D61" s="29">
        <f t="shared" si="27"/>
        <v>3553</v>
      </c>
      <c r="E61" s="29">
        <f t="shared" si="27"/>
        <v>0</v>
      </c>
      <c r="F61" s="29">
        <f t="shared" si="27"/>
        <v>0</v>
      </c>
      <c r="G61" s="29">
        <f t="shared" si="27"/>
        <v>0</v>
      </c>
      <c r="H61" s="29">
        <f t="shared" si="27"/>
        <v>0</v>
      </c>
    </row>
    <row r="62" s="23" customFormat="1" ht="16.95" customHeight="1" spans="1:8">
      <c r="A62" s="167">
        <v>51101</v>
      </c>
      <c r="B62" s="167" t="s">
        <v>1774</v>
      </c>
      <c r="C62" s="29">
        <f t="shared" ref="C62:C65" si="28">D62+E62</f>
        <v>3553</v>
      </c>
      <c r="D62" s="29">
        <v>3553</v>
      </c>
      <c r="E62" s="29">
        <v>0</v>
      </c>
      <c r="F62" s="29">
        <f t="shared" ref="F62:F65" si="29">G62+H62</f>
        <v>0</v>
      </c>
      <c r="G62" s="29">
        <v>0</v>
      </c>
      <c r="H62" s="29">
        <v>0</v>
      </c>
    </row>
    <row r="63" s="23" customFormat="1" ht="16.95" customHeight="1" spans="1:8">
      <c r="A63" s="167">
        <v>51102</v>
      </c>
      <c r="B63" s="167" t="s">
        <v>1775</v>
      </c>
      <c r="C63" s="29">
        <f t="shared" si="28"/>
        <v>0</v>
      </c>
      <c r="D63" s="29">
        <v>0</v>
      </c>
      <c r="E63" s="29">
        <v>0</v>
      </c>
      <c r="F63" s="29">
        <f t="shared" si="29"/>
        <v>0</v>
      </c>
      <c r="G63" s="29">
        <v>0</v>
      </c>
      <c r="H63" s="29">
        <v>0</v>
      </c>
    </row>
    <row r="64" s="23" customFormat="1" ht="16.95" customHeight="1" spans="1:8">
      <c r="A64" s="167">
        <v>51103</v>
      </c>
      <c r="B64" s="167" t="s">
        <v>1776</v>
      </c>
      <c r="C64" s="29">
        <f t="shared" si="28"/>
        <v>0</v>
      </c>
      <c r="D64" s="29">
        <v>0</v>
      </c>
      <c r="E64" s="29">
        <v>0</v>
      </c>
      <c r="F64" s="29">
        <f t="shared" si="29"/>
        <v>0</v>
      </c>
      <c r="G64" s="29">
        <v>0</v>
      </c>
      <c r="H64" s="29">
        <v>0</v>
      </c>
    </row>
    <row r="65" s="23" customFormat="1" ht="16.95" customHeight="1" spans="1:8">
      <c r="A65" s="167">
        <v>51104</v>
      </c>
      <c r="B65" s="167" t="s">
        <v>1777</v>
      </c>
      <c r="C65" s="29">
        <f t="shared" si="28"/>
        <v>0</v>
      </c>
      <c r="D65" s="29">
        <v>0</v>
      </c>
      <c r="E65" s="29">
        <v>0</v>
      </c>
      <c r="F65" s="29">
        <f t="shared" si="29"/>
        <v>0</v>
      </c>
      <c r="G65" s="29">
        <v>0</v>
      </c>
      <c r="H65" s="29">
        <v>0</v>
      </c>
    </row>
    <row r="66" s="23" customFormat="1" ht="16.95" customHeight="1" spans="1:8">
      <c r="A66" s="167">
        <v>599</v>
      </c>
      <c r="B66" s="173" t="s">
        <v>1778</v>
      </c>
      <c r="C66" s="29">
        <f t="shared" ref="C66:H66" si="30">SUM(C67:C70)</f>
        <v>7858</v>
      </c>
      <c r="D66" s="29">
        <f t="shared" si="30"/>
        <v>7858</v>
      </c>
      <c r="E66" s="29">
        <f t="shared" si="30"/>
        <v>0</v>
      </c>
      <c r="F66" s="29">
        <f t="shared" si="30"/>
        <v>7858</v>
      </c>
      <c r="G66" s="29">
        <f t="shared" si="30"/>
        <v>7858</v>
      </c>
      <c r="H66" s="29">
        <f t="shared" si="30"/>
        <v>0</v>
      </c>
    </row>
    <row r="67" s="23" customFormat="1" ht="17.25" customHeight="1" spans="1:8">
      <c r="A67" s="167">
        <v>59906</v>
      </c>
      <c r="B67" s="167" t="s">
        <v>1779</v>
      </c>
      <c r="C67" s="29">
        <f t="shared" ref="C67:C70" si="31">D67+E67</f>
        <v>0</v>
      </c>
      <c r="D67" s="29">
        <v>0</v>
      </c>
      <c r="E67" s="29">
        <v>0</v>
      </c>
      <c r="F67" s="29">
        <f t="shared" ref="F67:F70" si="32">G67+H67</f>
        <v>0</v>
      </c>
      <c r="G67" s="29">
        <v>0</v>
      </c>
      <c r="H67" s="29">
        <v>0</v>
      </c>
    </row>
    <row r="68" s="23" customFormat="1" ht="16.95" customHeight="1" spans="1:8">
      <c r="A68" s="167">
        <v>59907</v>
      </c>
      <c r="B68" s="167" t="s">
        <v>1780</v>
      </c>
      <c r="C68" s="29">
        <f t="shared" si="31"/>
        <v>0</v>
      </c>
      <c r="D68" s="29">
        <v>0</v>
      </c>
      <c r="E68" s="29">
        <v>0</v>
      </c>
      <c r="F68" s="29">
        <f t="shared" si="32"/>
        <v>0</v>
      </c>
      <c r="G68" s="29">
        <v>0</v>
      </c>
      <c r="H68" s="29">
        <v>0</v>
      </c>
    </row>
    <row r="69" s="23" customFormat="1" ht="16.95" customHeight="1" spans="1:8">
      <c r="A69" s="167">
        <v>59908</v>
      </c>
      <c r="B69" s="167" t="s">
        <v>1781</v>
      </c>
      <c r="C69" s="29">
        <f t="shared" si="31"/>
        <v>1</v>
      </c>
      <c r="D69" s="29">
        <v>1</v>
      </c>
      <c r="E69" s="29">
        <v>0</v>
      </c>
      <c r="F69" s="29">
        <f t="shared" si="32"/>
        <v>1</v>
      </c>
      <c r="G69" s="29">
        <v>1</v>
      </c>
      <c r="H69" s="29">
        <v>0</v>
      </c>
    </row>
    <row r="70" s="23" customFormat="1" ht="16.95" customHeight="1" spans="1:8">
      <c r="A70" s="167">
        <v>59999</v>
      </c>
      <c r="B70" s="167" t="s">
        <v>1568</v>
      </c>
      <c r="C70" s="29">
        <f t="shared" si="31"/>
        <v>7857</v>
      </c>
      <c r="D70" s="29">
        <v>7857</v>
      </c>
      <c r="E70" s="29">
        <v>0</v>
      </c>
      <c r="F70" s="29">
        <f t="shared" si="32"/>
        <v>7857</v>
      </c>
      <c r="G70" s="29">
        <v>7857</v>
      </c>
      <c r="H70" s="29">
        <v>0</v>
      </c>
    </row>
  </sheetData>
  <mergeCells count="5">
    <mergeCell ref="A1:H1"/>
    <mergeCell ref="A3:A4"/>
    <mergeCell ref="B3:B4"/>
    <mergeCell ref="C3:C4"/>
    <mergeCell ref="F3:F4"/>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8"/>
  <sheetViews>
    <sheetView showZeros="0" workbookViewId="0">
      <selection activeCell="H19" sqref="H19"/>
    </sheetView>
  </sheetViews>
  <sheetFormatPr defaultColWidth="6.75" defaultRowHeight="11.25"/>
  <cols>
    <col min="1" max="1" width="44.3833333333333" style="35" customWidth="1"/>
    <col min="2" max="5" width="13.8833333333333" style="35" customWidth="1"/>
    <col min="6" max="29" width="9" style="35" customWidth="1"/>
    <col min="30" max="16384" width="6.75" style="35"/>
  </cols>
  <sheetData>
    <row r="1" s="35" customFormat="1" ht="34.5" customHeight="1" spans="1:29">
      <c r="A1" s="202" t="s">
        <v>1782</v>
      </c>
      <c r="B1" s="203"/>
      <c r="C1" s="203"/>
      <c r="D1" s="203"/>
      <c r="E1" s="203"/>
      <c r="F1" s="51"/>
      <c r="G1" s="51"/>
      <c r="H1" s="51"/>
      <c r="I1" s="51"/>
      <c r="J1" s="51"/>
      <c r="K1" s="51"/>
      <c r="L1" s="51"/>
      <c r="M1" s="51"/>
      <c r="N1" s="51"/>
      <c r="O1" s="51"/>
      <c r="P1" s="51"/>
      <c r="Q1" s="51"/>
      <c r="R1" s="51"/>
      <c r="S1" s="51"/>
      <c r="T1" s="51"/>
      <c r="U1" s="51"/>
      <c r="V1" s="51"/>
      <c r="W1" s="51"/>
      <c r="X1" s="51"/>
      <c r="Y1" s="51"/>
      <c r="Z1" s="51"/>
      <c r="AA1" s="51"/>
      <c r="AB1" s="51"/>
      <c r="AC1" s="51"/>
    </row>
    <row r="2" s="35" customFormat="1" ht="19.5" customHeight="1" spans="1:29">
      <c r="A2" s="204"/>
      <c r="B2" s="205"/>
      <c r="C2" s="206" t="s">
        <v>1783</v>
      </c>
      <c r="D2" s="207"/>
      <c r="E2" s="208" t="s">
        <v>1784</v>
      </c>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35" customFormat="1" ht="36" customHeight="1" spans="1:29">
      <c r="A3" s="210" t="s">
        <v>1785</v>
      </c>
      <c r="B3" s="210" t="s">
        <v>1786</v>
      </c>
      <c r="C3" s="211" t="s">
        <v>1787</v>
      </c>
      <c r="D3" s="212" t="s">
        <v>1788</v>
      </c>
      <c r="E3" s="210" t="s">
        <v>1789</v>
      </c>
      <c r="F3" s="209"/>
      <c r="G3" s="209"/>
      <c r="H3" s="209"/>
      <c r="I3" s="209"/>
      <c r="J3" s="209"/>
      <c r="K3" s="209"/>
      <c r="L3" s="209"/>
      <c r="M3" s="209"/>
      <c r="N3" s="209"/>
      <c r="O3" s="209"/>
      <c r="P3" s="209"/>
      <c r="Q3" s="209"/>
      <c r="R3" s="209"/>
      <c r="S3" s="209"/>
      <c r="T3" s="209"/>
      <c r="U3" s="209"/>
      <c r="V3" s="209"/>
      <c r="W3" s="209"/>
      <c r="X3" s="209"/>
      <c r="Y3" s="209"/>
      <c r="Z3" s="209"/>
      <c r="AA3" s="209"/>
      <c r="AB3" s="209"/>
      <c r="AC3" s="218"/>
    </row>
    <row r="4" s="35" customFormat="1" ht="19.5" customHeight="1" spans="1:29">
      <c r="A4" s="58" t="s">
        <v>1790</v>
      </c>
      <c r="B4" s="213">
        <v>22616</v>
      </c>
      <c r="C4" s="213">
        <v>23531</v>
      </c>
      <c r="D4" s="213">
        <v>12262</v>
      </c>
      <c r="E4" s="214">
        <f>D4/C4</f>
        <v>0.521099825761761</v>
      </c>
      <c r="F4" s="209"/>
      <c r="G4" s="209"/>
      <c r="H4" s="209"/>
      <c r="I4" s="209"/>
      <c r="J4" s="209"/>
      <c r="K4" s="209"/>
      <c r="L4" s="209"/>
      <c r="M4" s="209"/>
      <c r="N4" s="209"/>
      <c r="O4" s="209"/>
      <c r="P4" s="209"/>
      <c r="Q4" s="209"/>
      <c r="R4" s="209"/>
      <c r="S4" s="209"/>
      <c r="T4" s="209"/>
      <c r="U4" s="209"/>
      <c r="V4" s="209"/>
      <c r="W4" s="209"/>
      <c r="X4" s="209"/>
      <c r="Y4" s="209"/>
      <c r="Z4" s="209"/>
      <c r="AA4" s="209"/>
      <c r="AB4" s="209"/>
      <c r="AC4" s="209"/>
    </row>
    <row r="5" s="35" customFormat="1" ht="19.5" customHeight="1" spans="1:29">
      <c r="A5" s="58" t="s">
        <v>1791</v>
      </c>
      <c r="B5" s="213">
        <v>0</v>
      </c>
      <c r="C5" s="213"/>
      <c r="D5" s="213">
        <v>0</v>
      </c>
      <c r="E5" s="214"/>
      <c r="F5" s="209"/>
      <c r="G5" s="209"/>
      <c r="H5" s="209"/>
      <c r="I5" s="209"/>
      <c r="J5" s="209"/>
      <c r="K5" s="209"/>
      <c r="L5" s="209"/>
      <c r="M5" s="209"/>
      <c r="N5" s="209"/>
      <c r="O5" s="209"/>
      <c r="P5" s="209"/>
      <c r="Q5" s="209"/>
      <c r="R5" s="209"/>
      <c r="S5" s="209"/>
      <c r="T5" s="209"/>
      <c r="U5" s="209"/>
      <c r="V5" s="209"/>
      <c r="W5" s="209"/>
      <c r="X5" s="209"/>
      <c r="Y5" s="209"/>
      <c r="Z5" s="209"/>
      <c r="AA5" s="209"/>
      <c r="AB5" s="209"/>
      <c r="AC5" s="209"/>
    </row>
    <row r="6" s="35" customFormat="1" ht="19.5" customHeight="1" spans="1:5">
      <c r="A6" s="58" t="s">
        <v>1792</v>
      </c>
      <c r="B6" s="213">
        <v>710</v>
      </c>
      <c r="C6" s="213">
        <v>725</v>
      </c>
      <c r="D6" s="213">
        <v>246</v>
      </c>
      <c r="E6" s="214">
        <f t="shared" ref="E5:E29" si="0">D6/C6</f>
        <v>0.339310344827586</v>
      </c>
    </row>
    <row r="7" s="35" customFormat="1" ht="19.5" customHeight="1" spans="1:5">
      <c r="A7" s="58" t="s">
        <v>1793</v>
      </c>
      <c r="B7" s="213">
        <v>8401</v>
      </c>
      <c r="C7" s="213">
        <v>9127.05</v>
      </c>
      <c r="D7" s="213">
        <v>9469</v>
      </c>
      <c r="E7" s="214">
        <f t="shared" si="0"/>
        <v>1.03746555568338</v>
      </c>
    </row>
    <row r="8" s="35" customFormat="1" ht="19.5" customHeight="1" spans="1:5">
      <c r="A8" s="58" t="s">
        <v>1794</v>
      </c>
      <c r="B8" s="213">
        <v>49106</v>
      </c>
      <c r="C8" s="213">
        <v>55008.86</v>
      </c>
      <c r="D8" s="213">
        <v>51976</v>
      </c>
      <c r="E8" s="214">
        <f t="shared" si="0"/>
        <v>0.944865972499703</v>
      </c>
    </row>
    <row r="9" s="35" customFormat="1" ht="19.5" customHeight="1" spans="1:5">
      <c r="A9" s="58" t="s">
        <v>1795</v>
      </c>
      <c r="B9" s="213">
        <v>3400</v>
      </c>
      <c r="C9" s="213">
        <v>3400</v>
      </c>
      <c r="D9" s="213">
        <v>4804</v>
      </c>
      <c r="E9" s="214">
        <f t="shared" si="0"/>
        <v>1.41294117647059</v>
      </c>
    </row>
    <row r="10" s="35" customFormat="1" ht="19.5" customHeight="1" spans="1:5">
      <c r="A10" s="58" t="s">
        <v>1796</v>
      </c>
      <c r="B10" s="213">
        <v>4267</v>
      </c>
      <c r="C10" s="213">
        <v>4479.2</v>
      </c>
      <c r="D10" s="213">
        <v>5250</v>
      </c>
      <c r="E10" s="214">
        <f t="shared" si="0"/>
        <v>1.17208430076799</v>
      </c>
    </row>
    <row r="11" s="35" customFormat="1" ht="19.5" customHeight="1" spans="1:5">
      <c r="A11" s="58" t="s">
        <v>1797</v>
      </c>
      <c r="B11" s="213">
        <v>42559</v>
      </c>
      <c r="C11" s="213">
        <v>42802</v>
      </c>
      <c r="D11" s="213">
        <v>38691</v>
      </c>
      <c r="E11" s="214">
        <f t="shared" si="0"/>
        <v>0.903953086304378</v>
      </c>
    </row>
    <row r="12" s="35" customFormat="1" ht="19.5" customHeight="1" spans="1:5">
      <c r="A12" s="58" t="s">
        <v>1798</v>
      </c>
      <c r="B12" s="213">
        <v>26130</v>
      </c>
      <c r="C12" s="213">
        <v>26508.6</v>
      </c>
      <c r="D12" s="213">
        <v>31902</v>
      </c>
      <c r="E12" s="214">
        <f t="shared" si="0"/>
        <v>1.20345850026029</v>
      </c>
    </row>
    <row r="13" s="35" customFormat="1" ht="19.5" customHeight="1" spans="1:5">
      <c r="A13" s="58" t="s">
        <v>1799</v>
      </c>
      <c r="B13" s="213">
        <v>8829</v>
      </c>
      <c r="C13" s="213">
        <v>8829</v>
      </c>
      <c r="D13" s="213">
        <v>13746</v>
      </c>
      <c r="E13" s="214">
        <f t="shared" si="0"/>
        <v>1.55691471287802</v>
      </c>
    </row>
    <row r="14" s="35" customFormat="1" ht="19.5" customHeight="1" spans="1:5">
      <c r="A14" s="58" t="s">
        <v>1800</v>
      </c>
      <c r="B14" s="213">
        <v>6120</v>
      </c>
      <c r="C14" s="213">
        <v>6120</v>
      </c>
      <c r="D14" s="213">
        <v>18021</v>
      </c>
      <c r="E14" s="214">
        <f t="shared" si="0"/>
        <v>2.94460784313725</v>
      </c>
    </row>
    <row r="15" s="35" customFormat="1" ht="19.5" customHeight="1" spans="1:5">
      <c r="A15" s="58" t="s">
        <v>1801</v>
      </c>
      <c r="B15" s="213">
        <v>39781</v>
      </c>
      <c r="C15" s="213">
        <v>53698.22</v>
      </c>
      <c r="D15" s="213">
        <v>49755</v>
      </c>
      <c r="E15" s="214">
        <f t="shared" si="0"/>
        <v>0.926567025871621</v>
      </c>
    </row>
    <row r="16" s="35" customFormat="1" ht="19.5" customHeight="1" spans="1:5">
      <c r="A16" s="58" t="s">
        <v>1802</v>
      </c>
      <c r="B16" s="213">
        <v>8621</v>
      </c>
      <c r="C16" s="213">
        <v>10733</v>
      </c>
      <c r="D16" s="213">
        <v>10358</v>
      </c>
      <c r="E16" s="214">
        <f t="shared" si="0"/>
        <v>0.965061026739961</v>
      </c>
    </row>
    <row r="17" s="35" customFormat="1" ht="19.5" customHeight="1" spans="1:5">
      <c r="A17" s="58" t="s">
        <v>1803</v>
      </c>
      <c r="B17" s="213">
        <v>1199</v>
      </c>
      <c r="C17" s="213">
        <v>1199.1</v>
      </c>
      <c r="D17" s="213">
        <v>1512</v>
      </c>
      <c r="E17" s="214">
        <f t="shared" si="0"/>
        <v>1.26094570928196</v>
      </c>
    </row>
    <row r="18" s="35" customFormat="1" ht="19.5" customHeight="1" spans="1:5">
      <c r="A18" s="58" t="s">
        <v>1804</v>
      </c>
      <c r="B18" s="213">
        <v>1214</v>
      </c>
      <c r="C18" s="213">
        <v>1214</v>
      </c>
      <c r="D18" s="213">
        <v>2470</v>
      </c>
      <c r="E18" s="214">
        <f t="shared" si="0"/>
        <v>2.03459637561779</v>
      </c>
    </row>
    <row r="19" s="35" customFormat="1" ht="19.5" customHeight="1" spans="1:5">
      <c r="A19" s="58" t="s">
        <v>1805</v>
      </c>
      <c r="B19" s="213">
        <v>15</v>
      </c>
      <c r="C19" s="213">
        <v>15</v>
      </c>
      <c r="D19" s="213">
        <v>52</v>
      </c>
      <c r="E19" s="214">
        <f t="shared" si="0"/>
        <v>3.46666666666667</v>
      </c>
    </row>
    <row r="20" s="35" customFormat="1" ht="19.5" customHeight="1" spans="1:5">
      <c r="A20" s="58" t="s">
        <v>1806</v>
      </c>
      <c r="B20" s="213">
        <v>0</v>
      </c>
      <c r="C20" s="213"/>
      <c r="D20" s="213">
        <v>0</v>
      </c>
      <c r="E20" s="214"/>
    </row>
    <row r="21" s="35" customFormat="1" ht="19.5" customHeight="1" spans="1:5">
      <c r="A21" s="58" t="s">
        <v>1807</v>
      </c>
      <c r="B21" s="213">
        <v>2350</v>
      </c>
      <c r="C21" s="213">
        <v>4409</v>
      </c>
      <c r="D21" s="213">
        <v>2060</v>
      </c>
      <c r="E21" s="214">
        <f t="shared" si="0"/>
        <v>0.467226128373781</v>
      </c>
    </row>
    <row r="22" s="35" customFormat="1" ht="19.5" customHeight="1" spans="1:5">
      <c r="A22" s="58" t="s">
        <v>1808</v>
      </c>
      <c r="B22" s="213">
        <v>5041</v>
      </c>
      <c r="C22" s="213">
        <v>5097</v>
      </c>
      <c r="D22" s="213">
        <v>8243</v>
      </c>
      <c r="E22" s="214">
        <f t="shared" si="0"/>
        <v>1.61722581910928</v>
      </c>
    </row>
    <row r="23" s="35" customFormat="1" ht="19.5" customHeight="1" spans="1:5">
      <c r="A23" s="58" t="s">
        <v>1809</v>
      </c>
      <c r="B23" s="213">
        <v>800</v>
      </c>
      <c r="C23" s="213">
        <v>800</v>
      </c>
      <c r="D23" s="213">
        <v>311</v>
      </c>
      <c r="E23" s="214">
        <f t="shared" si="0"/>
        <v>0.38875</v>
      </c>
    </row>
    <row r="24" s="35" customFormat="1" ht="19.5" customHeight="1" spans="1:5">
      <c r="A24" s="58" t="s">
        <v>1810</v>
      </c>
      <c r="B24" s="213">
        <v>1215</v>
      </c>
      <c r="C24" s="213">
        <v>1433</v>
      </c>
      <c r="D24" s="213">
        <v>2053</v>
      </c>
      <c r="E24" s="214">
        <f t="shared" si="0"/>
        <v>1.43265875785066</v>
      </c>
    </row>
    <row r="25" s="35" customFormat="1" ht="19.5" customHeight="1" spans="1:5">
      <c r="A25" s="58" t="s">
        <v>1811</v>
      </c>
      <c r="B25" s="213">
        <v>2700</v>
      </c>
      <c r="C25" s="213">
        <v>2700</v>
      </c>
      <c r="D25" s="213"/>
      <c r="E25" s="214">
        <f t="shared" si="0"/>
        <v>0</v>
      </c>
    </row>
    <row r="26" s="35" customFormat="1" ht="19.5" customHeight="1" spans="1:5">
      <c r="A26" s="58" t="s">
        <v>1812</v>
      </c>
      <c r="B26" s="213">
        <v>180</v>
      </c>
      <c r="C26" s="213">
        <v>180</v>
      </c>
      <c r="D26" s="213"/>
      <c r="E26" s="214">
        <f t="shared" si="0"/>
        <v>0</v>
      </c>
    </row>
    <row r="27" s="35" customFormat="1" ht="19.5" customHeight="1" spans="1:5">
      <c r="A27" s="58" t="s">
        <v>1813</v>
      </c>
      <c r="B27" s="213">
        <v>9747</v>
      </c>
      <c r="C27" s="213">
        <v>9747</v>
      </c>
      <c r="D27" s="213">
        <v>3553</v>
      </c>
      <c r="E27" s="214">
        <f t="shared" si="0"/>
        <v>0.364522417153996</v>
      </c>
    </row>
    <row r="28" s="54" customFormat="1" ht="19.5" customHeight="1" spans="1:5">
      <c r="A28" s="215" t="s">
        <v>1814</v>
      </c>
      <c r="B28" s="216">
        <f>SUM(B4:B27)</f>
        <v>245001</v>
      </c>
      <c r="C28" s="216">
        <f>SUM(C4:C27)</f>
        <v>271756.03</v>
      </c>
      <c r="D28" s="216">
        <f>SUM(D4:D27)</f>
        <v>266734</v>
      </c>
      <c r="E28" s="217">
        <f t="shared" si="0"/>
        <v>0.981520078873687</v>
      </c>
    </row>
  </sheetData>
  <mergeCells count="1">
    <mergeCell ref="A1:E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22"/>
  <sheetViews>
    <sheetView workbookViewId="0">
      <selection activeCell="I18" sqref="I18"/>
    </sheetView>
  </sheetViews>
  <sheetFormatPr defaultColWidth="7" defaultRowHeight="14.25"/>
  <cols>
    <col min="1" max="1" width="45.6333333333333" style="191" customWidth="1"/>
    <col min="2" max="2" width="41.5" style="191" customWidth="1"/>
    <col min="3" max="240" width="7" style="191"/>
    <col min="241" max="16384" width="7" style="192"/>
  </cols>
  <sheetData>
    <row r="1" s="190" customFormat="1" ht="37.5" customHeight="1" spans="1:241">
      <c r="A1" s="193" t="s">
        <v>1815</v>
      </c>
      <c r="B1" s="193"/>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1"/>
      <c r="DQ1" s="191"/>
      <c r="DR1" s="191"/>
      <c r="DS1" s="191"/>
      <c r="DT1" s="191"/>
      <c r="DU1" s="191"/>
      <c r="DV1" s="191"/>
      <c r="DW1" s="191"/>
      <c r="DX1" s="191"/>
      <c r="DY1" s="191"/>
      <c r="DZ1" s="191"/>
      <c r="EA1" s="191"/>
      <c r="EB1" s="191"/>
      <c r="EC1" s="191"/>
      <c r="ED1" s="191"/>
      <c r="EE1" s="191"/>
      <c r="EF1" s="191"/>
      <c r="EG1" s="191"/>
      <c r="EH1" s="191"/>
      <c r="EI1" s="191"/>
      <c r="EJ1" s="191"/>
      <c r="EK1" s="191"/>
      <c r="EL1" s="191"/>
      <c r="EM1" s="191"/>
      <c r="EN1" s="191"/>
      <c r="EO1" s="191"/>
      <c r="EP1" s="191"/>
      <c r="EQ1" s="191"/>
      <c r="ER1" s="191"/>
      <c r="ES1" s="191"/>
      <c r="ET1" s="191"/>
      <c r="EU1" s="191"/>
      <c r="EV1" s="191"/>
      <c r="EW1" s="191"/>
      <c r="EX1" s="191"/>
      <c r="EY1" s="191"/>
      <c r="EZ1" s="191"/>
      <c r="FA1" s="191"/>
      <c r="FB1" s="191"/>
      <c r="FC1" s="191"/>
      <c r="FD1" s="191"/>
      <c r="FE1" s="191"/>
      <c r="FF1" s="191"/>
      <c r="FG1" s="191"/>
      <c r="FH1" s="191"/>
      <c r="FI1" s="191"/>
      <c r="FJ1" s="191"/>
      <c r="FK1" s="191"/>
      <c r="FL1" s="191"/>
      <c r="FM1" s="191"/>
      <c r="FN1" s="191"/>
      <c r="FO1" s="191"/>
      <c r="FP1" s="191"/>
      <c r="FQ1" s="191"/>
      <c r="FR1" s="191"/>
      <c r="FS1" s="191"/>
      <c r="FT1" s="191"/>
      <c r="FU1" s="191"/>
      <c r="FV1" s="191"/>
      <c r="FW1" s="191"/>
      <c r="FX1" s="191"/>
      <c r="FY1" s="191"/>
      <c r="FZ1" s="191"/>
      <c r="GA1" s="191"/>
      <c r="GB1" s="191"/>
      <c r="GC1" s="191"/>
      <c r="GD1" s="191"/>
      <c r="GE1" s="191"/>
      <c r="GF1" s="191"/>
      <c r="GG1" s="191"/>
      <c r="GH1" s="191"/>
      <c r="GI1" s="191"/>
      <c r="GJ1" s="191"/>
      <c r="GK1" s="191"/>
      <c r="GL1" s="191"/>
      <c r="GM1" s="191"/>
      <c r="GN1" s="191"/>
      <c r="GO1" s="191"/>
      <c r="GP1" s="191"/>
      <c r="GQ1" s="191"/>
      <c r="GR1" s="191"/>
      <c r="GS1" s="191"/>
      <c r="GT1" s="191"/>
      <c r="GU1" s="191"/>
      <c r="GV1" s="191"/>
      <c r="GW1" s="191"/>
      <c r="GX1" s="191"/>
      <c r="GY1" s="191"/>
      <c r="GZ1" s="191"/>
      <c r="HA1" s="191"/>
      <c r="HB1" s="191"/>
      <c r="HC1" s="191"/>
      <c r="HD1" s="191"/>
      <c r="HE1" s="191"/>
      <c r="HF1" s="191"/>
      <c r="HG1" s="191"/>
      <c r="HH1" s="191"/>
      <c r="HI1" s="191"/>
      <c r="HJ1" s="191"/>
      <c r="HK1" s="191"/>
      <c r="HL1" s="191"/>
      <c r="HM1" s="191"/>
      <c r="HN1" s="191"/>
      <c r="HO1" s="191"/>
      <c r="HP1" s="191"/>
      <c r="HQ1" s="191"/>
      <c r="HR1" s="191"/>
      <c r="HS1" s="191"/>
      <c r="HT1" s="191"/>
      <c r="HU1" s="191"/>
      <c r="HV1" s="191"/>
      <c r="HW1" s="191"/>
      <c r="HX1" s="191"/>
      <c r="HY1" s="191"/>
      <c r="HZ1" s="191"/>
      <c r="IA1" s="191"/>
      <c r="IB1" s="191"/>
      <c r="IC1" s="191"/>
      <c r="ID1" s="191"/>
      <c r="IE1" s="191"/>
      <c r="IF1" s="191"/>
      <c r="IG1" s="192"/>
    </row>
    <row r="2" s="190" customFormat="1" ht="17.25" customHeight="1" spans="1:241">
      <c r="A2" s="194"/>
      <c r="B2" s="195" t="s">
        <v>693</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c r="FG2" s="191"/>
      <c r="FH2" s="191"/>
      <c r="FI2" s="191"/>
      <c r="FJ2" s="191"/>
      <c r="FK2" s="191"/>
      <c r="FL2" s="191"/>
      <c r="FM2" s="191"/>
      <c r="FN2" s="191"/>
      <c r="FO2" s="191"/>
      <c r="FP2" s="191"/>
      <c r="FQ2" s="191"/>
      <c r="FR2" s="191"/>
      <c r="FS2" s="191"/>
      <c r="FT2" s="191"/>
      <c r="FU2" s="191"/>
      <c r="FV2" s="191"/>
      <c r="FW2" s="191"/>
      <c r="FX2" s="191"/>
      <c r="FY2" s="191"/>
      <c r="FZ2" s="191"/>
      <c r="GA2" s="191"/>
      <c r="GB2" s="191"/>
      <c r="GC2" s="191"/>
      <c r="GD2" s="191"/>
      <c r="GE2" s="191"/>
      <c r="GF2" s="191"/>
      <c r="GG2" s="191"/>
      <c r="GH2" s="191"/>
      <c r="GI2" s="191"/>
      <c r="GJ2" s="191"/>
      <c r="GK2" s="191"/>
      <c r="GL2" s="191"/>
      <c r="GM2" s="191"/>
      <c r="GN2" s="191"/>
      <c r="GO2" s="191"/>
      <c r="GP2" s="191"/>
      <c r="GQ2" s="191"/>
      <c r="GR2" s="191"/>
      <c r="GS2" s="191"/>
      <c r="GT2" s="191"/>
      <c r="GU2" s="191"/>
      <c r="GV2" s="191"/>
      <c r="GW2" s="191"/>
      <c r="GX2" s="191"/>
      <c r="GY2" s="191"/>
      <c r="GZ2" s="191"/>
      <c r="HA2" s="191"/>
      <c r="HB2" s="191"/>
      <c r="HC2" s="191"/>
      <c r="HD2" s="191"/>
      <c r="HE2" s="191"/>
      <c r="HF2" s="191"/>
      <c r="HG2" s="191"/>
      <c r="HH2" s="191"/>
      <c r="HI2" s="191"/>
      <c r="HJ2" s="191"/>
      <c r="HK2" s="191"/>
      <c r="HL2" s="191"/>
      <c r="HM2" s="191"/>
      <c r="HN2" s="191"/>
      <c r="HO2" s="191"/>
      <c r="HP2" s="191"/>
      <c r="HQ2" s="191"/>
      <c r="HR2" s="191"/>
      <c r="HS2" s="191"/>
      <c r="HT2" s="191"/>
      <c r="HU2" s="191"/>
      <c r="HV2" s="191"/>
      <c r="HW2" s="191"/>
      <c r="HX2" s="191"/>
      <c r="HY2" s="191"/>
      <c r="HZ2" s="191"/>
      <c r="IA2" s="191"/>
      <c r="IB2" s="191"/>
      <c r="IC2" s="191"/>
      <c r="ID2" s="191"/>
      <c r="IE2" s="191"/>
      <c r="IF2" s="191"/>
      <c r="IG2" s="192"/>
    </row>
    <row r="3" s="190" customFormat="1" ht="30.75" customHeight="1" spans="1:241">
      <c r="A3" s="196" t="s">
        <v>1816</v>
      </c>
      <c r="B3" s="197" t="s">
        <v>1817</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1"/>
      <c r="EB3" s="191"/>
      <c r="EC3" s="191"/>
      <c r="ED3" s="191"/>
      <c r="EE3" s="191"/>
      <c r="EF3" s="191"/>
      <c r="EG3" s="191"/>
      <c r="EH3" s="191"/>
      <c r="EI3" s="191"/>
      <c r="EJ3" s="191"/>
      <c r="EK3" s="191"/>
      <c r="EL3" s="191"/>
      <c r="EM3" s="191"/>
      <c r="EN3" s="191"/>
      <c r="EO3" s="191"/>
      <c r="EP3" s="191"/>
      <c r="EQ3" s="191"/>
      <c r="ER3" s="191"/>
      <c r="ES3" s="191"/>
      <c r="ET3" s="191"/>
      <c r="EU3" s="191"/>
      <c r="EV3" s="191"/>
      <c r="EW3" s="191"/>
      <c r="EX3" s="191"/>
      <c r="EY3" s="191"/>
      <c r="EZ3" s="191"/>
      <c r="FA3" s="191"/>
      <c r="FB3" s="191"/>
      <c r="FC3" s="191"/>
      <c r="FD3" s="191"/>
      <c r="FE3" s="191"/>
      <c r="FF3" s="191"/>
      <c r="FG3" s="191"/>
      <c r="FH3" s="191"/>
      <c r="FI3" s="191"/>
      <c r="FJ3" s="191"/>
      <c r="FK3" s="191"/>
      <c r="FL3" s="191"/>
      <c r="FM3" s="191"/>
      <c r="FN3" s="191"/>
      <c r="FO3" s="191"/>
      <c r="FP3" s="191"/>
      <c r="FQ3" s="191"/>
      <c r="FR3" s="191"/>
      <c r="FS3" s="191"/>
      <c r="FT3" s="191"/>
      <c r="FU3" s="191"/>
      <c r="FV3" s="191"/>
      <c r="FW3" s="191"/>
      <c r="FX3" s="191"/>
      <c r="FY3" s="191"/>
      <c r="FZ3" s="191"/>
      <c r="GA3" s="191"/>
      <c r="GB3" s="191"/>
      <c r="GC3" s="191"/>
      <c r="GD3" s="191"/>
      <c r="GE3" s="191"/>
      <c r="GF3" s="191"/>
      <c r="GG3" s="191"/>
      <c r="GH3" s="191"/>
      <c r="GI3" s="191"/>
      <c r="GJ3" s="191"/>
      <c r="GK3" s="191"/>
      <c r="GL3" s="191"/>
      <c r="GM3" s="191"/>
      <c r="GN3" s="191"/>
      <c r="GO3" s="191"/>
      <c r="GP3" s="191"/>
      <c r="GQ3" s="191"/>
      <c r="GR3" s="191"/>
      <c r="GS3" s="191"/>
      <c r="GT3" s="191"/>
      <c r="GU3" s="191"/>
      <c r="GV3" s="191"/>
      <c r="GW3" s="191"/>
      <c r="GX3" s="191"/>
      <c r="GY3" s="191"/>
      <c r="GZ3" s="191"/>
      <c r="HA3" s="191"/>
      <c r="HB3" s="191"/>
      <c r="HC3" s="191"/>
      <c r="HD3" s="191"/>
      <c r="HE3" s="191"/>
      <c r="HF3" s="191"/>
      <c r="HG3" s="191"/>
      <c r="HH3" s="191"/>
      <c r="HI3" s="191"/>
      <c r="HJ3" s="191"/>
      <c r="HK3" s="191"/>
      <c r="HL3" s="191"/>
      <c r="HM3" s="191"/>
      <c r="HN3" s="191"/>
      <c r="HO3" s="191"/>
      <c r="HP3" s="191"/>
      <c r="HQ3" s="191"/>
      <c r="HR3" s="191"/>
      <c r="HS3" s="191"/>
      <c r="HT3" s="191"/>
      <c r="HU3" s="191"/>
      <c r="HV3" s="191"/>
      <c r="HW3" s="191"/>
      <c r="HX3" s="191"/>
      <c r="HY3" s="191"/>
      <c r="HZ3" s="191"/>
      <c r="IA3" s="191"/>
      <c r="IB3" s="191"/>
      <c r="IC3" s="191"/>
      <c r="ID3" s="191"/>
      <c r="IE3" s="191"/>
      <c r="IF3" s="191"/>
      <c r="IG3" s="192"/>
    </row>
    <row r="4" s="190" customFormat="1" ht="24.95" customHeight="1" spans="1:241">
      <c r="A4" s="198" t="s">
        <v>1818</v>
      </c>
      <c r="B4" s="199"/>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1"/>
      <c r="BI4" s="191"/>
      <c r="BJ4" s="191"/>
      <c r="BK4" s="191"/>
      <c r="BL4" s="191"/>
      <c r="BM4" s="191"/>
      <c r="BN4" s="191"/>
      <c r="BO4" s="191"/>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c r="DM4" s="191"/>
      <c r="DN4" s="191"/>
      <c r="DO4" s="191"/>
      <c r="DP4" s="191"/>
      <c r="DQ4" s="191"/>
      <c r="DR4" s="191"/>
      <c r="DS4" s="191"/>
      <c r="DT4" s="191"/>
      <c r="DU4" s="191"/>
      <c r="DV4" s="191"/>
      <c r="DW4" s="191"/>
      <c r="DX4" s="191"/>
      <c r="DY4" s="191"/>
      <c r="DZ4" s="191"/>
      <c r="EA4" s="191"/>
      <c r="EB4" s="191"/>
      <c r="EC4" s="191"/>
      <c r="ED4" s="191"/>
      <c r="EE4" s="191"/>
      <c r="EF4" s="191"/>
      <c r="EG4" s="191"/>
      <c r="EH4" s="191"/>
      <c r="EI4" s="191"/>
      <c r="EJ4" s="191"/>
      <c r="EK4" s="191"/>
      <c r="EL4" s="191"/>
      <c r="EM4" s="191"/>
      <c r="EN4" s="191"/>
      <c r="EO4" s="191"/>
      <c r="EP4" s="191"/>
      <c r="EQ4" s="191"/>
      <c r="ER4" s="191"/>
      <c r="ES4" s="191"/>
      <c r="ET4" s="191"/>
      <c r="EU4" s="191"/>
      <c r="EV4" s="191"/>
      <c r="EW4" s="191"/>
      <c r="EX4" s="191"/>
      <c r="EY4" s="191"/>
      <c r="EZ4" s="191"/>
      <c r="FA4" s="191"/>
      <c r="FB4" s="191"/>
      <c r="FC4" s="191"/>
      <c r="FD4" s="191"/>
      <c r="FE4" s="191"/>
      <c r="FF4" s="191"/>
      <c r="FG4" s="191"/>
      <c r="FH4" s="191"/>
      <c r="FI4" s="191"/>
      <c r="FJ4" s="191"/>
      <c r="FK4" s="191"/>
      <c r="FL4" s="191"/>
      <c r="FM4" s="191"/>
      <c r="FN4" s="191"/>
      <c r="FO4" s="191"/>
      <c r="FP4" s="191"/>
      <c r="FQ4" s="191"/>
      <c r="FR4" s="191"/>
      <c r="FS4" s="191"/>
      <c r="FT4" s="191"/>
      <c r="FU4" s="191"/>
      <c r="FV4" s="191"/>
      <c r="FW4" s="191"/>
      <c r="FX4" s="191"/>
      <c r="FY4" s="191"/>
      <c r="FZ4" s="191"/>
      <c r="GA4" s="191"/>
      <c r="GB4" s="191"/>
      <c r="GC4" s="191"/>
      <c r="GD4" s="191"/>
      <c r="GE4" s="191"/>
      <c r="GF4" s="191"/>
      <c r="GG4" s="191"/>
      <c r="GH4" s="191"/>
      <c r="GI4" s="191"/>
      <c r="GJ4" s="191"/>
      <c r="GK4" s="191"/>
      <c r="GL4" s="191"/>
      <c r="GM4" s="191"/>
      <c r="GN4" s="191"/>
      <c r="GO4" s="191"/>
      <c r="GP4" s="191"/>
      <c r="GQ4" s="191"/>
      <c r="GR4" s="191"/>
      <c r="GS4" s="191"/>
      <c r="GT4" s="191"/>
      <c r="GU4" s="191"/>
      <c r="GV4" s="191"/>
      <c r="GW4" s="191"/>
      <c r="GX4" s="191"/>
      <c r="GY4" s="191"/>
      <c r="GZ4" s="191"/>
      <c r="HA4" s="191"/>
      <c r="HB4" s="191"/>
      <c r="HC4" s="191"/>
      <c r="HD4" s="191"/>
      <c r="HE4" s="191"/>
      <c r="HF4" s="191"/>
      <c r="HG4" s="191"/>
      <c r="HH4" s="191"/>
      <c r="HI4" s="191"/>
      <c r="HJ4" s="191"/>
      <c r="HK4" s="191"/>
      <c r="HL4" s="191"/>
      <c r="HM4" s="191"/>
      <c r="HN4" s="191"/>
      <c r="HO4" s="191"/>
      <c r="HP4" s="191"/>
      <c r="HQ4" s="191"/>
      <c r="HR4" s="191"/>
      <c r="HS4" s="191"/>
      <c r="HT4" s="191"/>
      <c r="HU4" s="191"/>
      <c r="HV4" s="191"/>
      <c r="HW4" s="191"/>
      <c r="HX4" s="191"/>
      <c r="HY4" s="191"/>
      <c r="HZ4" s="191"/>
      <c r="IA4" s="191"/>
      <c r="IB4" s="191"/>
      <c r="IC4" s="191"/>
      <c r="ID4" s="191"/>
      <c r="IE4" s="191"/>
      <c r="IF4" s="191"/>
      <c r="IG4" s="192"/>
    </row>
    <row r="5" s="190" customFormat="1" ht="24.95" customHeight="1" spans="1:241">
      <c r="A5" s="200" t="s">
        <v>695</v>
      </c>
      <c r="B5" s="20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91"/>
      <c r="DR5" s="191"/>
      <c r="DS5" s="191"/>
      <c r="DT5" s="191"/>
      <c r="DU5" s="191"/>
      <c r="DV5" s="191"/>
      <c r="DW5" s="191"/>
      <c r="DX5" s="191"/>
      <c r="DY5" s="191"/>
      <c r="DZ5" s="191"/>
      <c r="EA5" s="191"/>
      <c r="EB5" s="191"/>
      <c r="EC5" s="191"/>
      <c r="ED5" s="191"/>
      <c r="EE5" s="191"/>
      <c r="EF5" s="191"/>
      <c r="EG5" s="191"/>
      <c r="EH5" s="191"/>
      <c r="EI5" s="191"/>
      <c r="EJ5" s="191"/>
      <c r="EK5" s="191"/>
      <c r="EL5" s="191"/>
      <c r="EM5" s="191"/>
      <c r="EN5" s="191"/>
      <c r="EO5" s="191"/>
      <c r="EP5" s="191"/>
      <c r="EQ5" s="191"/>
      <c r="ER5" s="191"/>
      <c r="ES5" s="191"/>
      <c r="ET5" s="191"/>
      <c r="EU5" s="191"/>
      <c r="EV5" s="191"/>
      <c r="EW5" s="191"/>
      <c r="EX5" s="191"/>
      <c r="EY5" s="191"/>
      <c r="EZ5" s="191"/>
      <c r="FA5" s="191"/>
      <c r="FB5" s="191"/>
      <c r="FC5" s="191"/>
      <c r="FD5" s="191"/>
      <c r="FE5" s="191"/>
      <c r="FF5" s="191"/>
      <c r="FG5" s="191"/>
      <c r="FH5" s="191"/>
      <c r="FI5" s="191"/>
      <c r="FJ5" s="191"/>
      <c r="FK5" s="191"/>
      <c r="FL5" s="191"/>
      <c r="FM5" s="191"/>
      <c r="FN5" s="191"/>
      <c r="FO5" s="191"/>
      <c r="FP5" s="191"/>
      <c r="FQ5" s="191"/>
      <c r="FR5" s="191"/>
      <c r="FS5" s="191"/>
      <c r="FT5" s="191"/>
      <c r="FU5" s="191"/>
      <c r="FV5" s="191"/>
      <c r="FW5" s="191"/>
      <c r="FX5" s="191"/>
      <c r="FY5" s="191"/>
      <c r="FZ5" s="191"/>
      <c r="GA5" s="191"/>
      <c r="GB5" s="191"/>
      <c r="GC5" s="191"/>
      <c r="GD5" s="191"/>
      <c r="GE5" s="191"/>
      <c r="GF5" s="191"/>
      <c r="GG5" s="191"/>
      <c r="GH5" s="191"/>
      <c r="GI5" s="191"/>
      <c r="GJ5" s="191"/>
      <c r="GK5" s="191"/>
      <c r="GL5" s="191"/>
      <c r="GM5" s="191"/>
      <c r="GN5" s="191"/>
      <c r="GO5" s="191"/>
      <c r="GP5" s="191"/>
      <c r="GQ5" s="191"/>
      <c r="GR5" s="191"/>
      <c r="GS5" s="191"/>
      <c r="GT5" s="191"/>
      <c r="GU5" s="191"/>
      <c r="GV5" s="191"/>
      <c r="GW5" s="191"/>
      <c r="GX5" s="191"/>
      <c r="GY5" s="191"/>
      <c r="GZ5" s="191"/>
      <c r="HA5" s="191"/>
      <c r="HB5" s="191"/>
      <c r="HC5" s="191"/>
      <c r="HD5" s="191"/>
      <c r="HE5" s="191"/>
      <c r="HF5" s="191"/>
      <c r="HG5" s="191"/>
      <c r="HH5" s="191"/>
      <c r="HI5" s="191"/>
      <c r="HJ5" s="191"/>
      <c r="HK5" s="191"/>
      <c r="HL5" s="191"/>
      <c r="HM5" s="191"/>
      <c r="HN5" s="191"/>
      <c r="HO5" s="191"/>
      <c r="HP5" s="191"/>
      <c r="HQ5" s="191"/>
      <c r="HR5" s="191"/>
      <c r="HS5" s="191"/>
      <c r="HT5" s="191"/>
      <c r="HU5" s="191"/>
      <c r="HV5" s="191"/>
      <c r="HW5" s="191"/>
      <c r="HX5" s="191"/>
      <c r="HY5" s="191"/>
      <c r="HZ5" s="191"/>
      <c r="IA5" s="191"/>
      <c r="IB5" s="191"/>
      <c r="IC5" s="191"/>
      <c r="ID5" s="191"/>
      <c r="IE5" s="191"/>
      <c r="IF5" s="191"/>
      <c r="IG5" s="192"/>
    </row>
    <row r="6" s="190" customFormat="1" ht="24.95" customHeight="1" spans="1:241">
      <c r="A6" s="200" t="s">
        <v>925</v>
      </c>
      <c r="B6" s="199"/>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c r="BG6" s="191"/>
      <c r="BH6" s="191"/>
      <c r="BI6" s="191"/>
      <c r="BJ6" s="191"/>
      <c r="BK6" s="191"/>
      <c r="BL6" s="191"/>
      <c r="BM6" s="191"/>
      <c r="BN6" s="191"/>
      <c r="BO6" s="191"/>
      <c r="BP6" s="191"/>
      <c r="BQ6" s="191"/>
      <c r="BR6" s="191"/>
      <c r="BS6" s="191"/>
      <c r="BT6" s="191"/>
      <c r="BU6" s="191"/>
      <c r="BV6" s="191"/>
      <c r="BW6" s="191"/>
      <c r="BX6" s="191"/>
      <c r="BY6" s="191"/>
      <c r="BZ6" s="191"/>
      <c r="CA6" s="191"/>
      <c r="CB6" s="191"/>
      <c r="CC6" s="191"/>
      <c r="CD6" s="191"/>
      <c r="CE6" s="191"/>
      <c r="CF6" s="191"/>
      <c r="CG6" s="191"/>
      <c r="CH6" s="191"/>
      <c r="CI6" s="191"/>
      <c r="CJ6" s="191"/>
      <c r="CK6" s="191"/>
      <c r="CL6" s="191"/>
      <c r="CM6" s="191"/>
      <c r="CN6" s="191"/>
      <c r="CO6" s="191"/>
      <c r="CP6" s="191"/>
      <c r="CQ6" s="191"/>
      <c r="CR6" s="191"/>
      <c r="CS6" s="191"/>
      <c r="CT6" s="191"/>
      <c r="CU6" s="191"/>
      <c r="CV6" s="191"/>
      <c r="CW6" s="191"/>
      <c r="CX6" s="191"/>
      <c r="CY6" s="191"/>
      <c r="CZ6" s="191"/>
      <c r="DA6" s="191"/>
      <c r="DB6" s="191"/>
      <c r="DC6" s="191"/>
      <c r="DD6" s="191"/>
      <c r="DE6" s="191"/>
      <c r="DF6" s="191"/>
      <c r="DG6" s="191"/>
      <c r="DH6" s="191"/>
      <c r="DI6" s="191"/>
      <c r="DJ6" s="191"/>
      <c r="DK6" s="191"/>
      <c r="DL6" s="191"/>
      <c r="DM6" s="191"/>
      <c r="DN6" s="191"/>
      <c r="DO6" s="191"/>
      <c r="DP6" s="191"/>
      <c r="DQ6" s="191"/>
      <c r="DR6" s="191"/>
      <c r="DS6" s="191"/>
      <c r="DT6" s="191"/>
      <c r="DU6" s="191"/>
      <c r="DV6" s="191"/>
      <c r="DW6" s="191"/>
      <c r="DX6" s="191"/>
      <c r="DY6" s="191"/>
      <c r="DZ6" s="191"/>
      <c r="EA6" s="191"/>
      <c r="EB6" s="191"/>
      <c r="EC6" s="191"/>
      <c r="ED6" s="191"/>
      <c r="EE6" s="191"/>
      <c r="EF6" s="191"/>
      <c r="EG6" s="191"/>
      <c r="EH6" s="191"/>
      <c r="EI6" s="191"/>
      <c r="EJ6" s="191"/>
      <c r="EK6" s="191"/>
      <c r="EL6" s="191"/>
      <c r="EM6" s="191"/>
      <c r="EN6" s="191"/>
      <c r="EO6" s="191"/>
      <c r="EP6" s="191"/>
      <c r="EQ6" s="191"/>
      <c r="ER6" s="191"/>
      <c r="ES6" s="191"/>
      <c r="ET6" s="191"/>
      <c r="EU6" s="191"/>
      <c r="EV6" s="191"/>
      <c r="EW6" s="191"/>
      <c r="EX6" s="191"/>
      <c r="EY6" s="191"/>
      <c r="EZ6" s="191"/>
      <c r="FA6" s="191"/>
      <c r="FB6" s="191"/>
      <c r="FC6" s="191"/>
      <c r="FD6" s="191"/>
      <c r="FE6" s="191"/>
      <c r="FF6" s="191"/>
      <c r="FG6" s="191"/>
      <c r="FH6" s="191"/>
      <c r="FI6" s="191"/>
      <c r="FJ6" s="191"/>
      <c r="FK6" s="191"/>
      <c r="FL6" s="191"/>
      <c r="FM6" s="191"/>
      <c r="FN6" s="191"/>
      <c r="FO6" s="191"/>
      <c r="FP6" s="191"/>
      <c r="FQ6" s="191"/>
      <c r="FR6" s="191"/>
      <c r="FS6" s="191"/>
      <c r="FT6" s="191"/>
      <c r="FU6" s="191"/>
      <c r="FV6" s="191"/>
      <c r="FW6" s="191"/>
      <c r="FX6" s="191"/>
      <c r="FY6" s="191"/>
      <c r="FZ6" s="191"/>
      <c r="GA6" s="191"/>
      <c r="GB6" s="191"/>
      <c r="GC6" s="191"/>
      <c r="GD6" s="191"/>
      <c r="GE6" s="191"/>
      <c r="GF6" s="191"/>
      <c r="GG6" s="191"/>
      <c r="GH6" s="191"/>
      <c r="GI6" s="191"/>
      <c r="GJ6" s="191"/>
      <c r="GK6" s="191"/>
      <c r="GL6" s="191"/>
      <c r="GM6" s="191"/>
      <c r="GN6" s="191"/>
      <c r="GO6" s="191"/>
      <c r="GP6" s="191"/>
      <c r="GQ6" s="191"/>
      <c r="GR6" s="191"/>
      <c r="GS6" s="191"/>
      <c r="GT6" s="191"/>
      <c r="GU6" s="191"/>
      <c r="GV6" s="191"/>
      <c r="GW6" s="191"/>
      <c r="GX6" s="191"/>
      <c r="GY6" s="191"/>
      <c r="GZ6" s="191"/>
      <c r="HA6" s="191"/>
      <c r="HB6" s="191"/>
      <c r="HC6" s="191"/>
      <c r="HD6" s="191"/>
      <c r="HE6" s="191"/>
      <c r="HF6" s="191"/>
      <c r="HG6" s="191"/>
      <c r="HH6" s="191"/>
      <c r="HI6" s="191"/>
      <c r="HJ6" s="191"/>
      <c r="HK6" s="191"/>
      <c r="HL6" s="191"/>
      <c r="HM6" s="191"/>
      <c r="HN6" s="191"/>
      <c r="HO6" s="191"/>
      <c r="HP6" s="191"/>
      <c r="HQ6" s="191"/>
      <c r="HR6" s="191"/>
      <c r="HS6" s="191"/>
      <c r="HT6" s="191"/>
      <c r="HU6" s="191"/>
      <c r="HV6" s="191"/>
      <c r="HW6" s="191"/>
      <c r="HX6" s="191"/>
      <c r="HY6" s="191"/>
      <c r="HZ6" s="191"/>
      <c r="IA6" s="191"/>
      <c r="IB6" s="191"/>
      <c r="IC6" s="191"/>
      <c r="ID6" s="191"/>
      <c r="IE6" s="191"/>
      <c r="IF6" s="191"/>
      <c r="IG6" s="192"/>
    </row>
    <row r="7" s="190" customFormat="1" ht="24.95" customHeight="1" spans="1:241">
      <c r="A7" s="200" t="s">
        <v>974</v>
      </c>
      <c r="B7" s="199"/>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c r="BO7" s="191"/>
      <c r="BP7" s="191"/>
      <c r="BQ7" s="191"/>
      <c r="BR7" s="191"/>
      <c r="BS7" s="191"/>
      <c r="BT7" s="191"/>
      <c r="BU7" s="191"/>
      <c r="BV7" s="191"/>
      <c r="BW7" s="191"/>
      <c r="BX7" s="191"/>
      <c r="BY7" s="191"/>
      <c r="BZ7" s="191"/>
      <c r="CA7" s="191"/>
      <c r="CB7" s="191"/>
      <c r="CC7" s="191"/>
      <c r="CD7" s="191"/>
      <c r="CE7" s="191"/>
      <c r="CF7" s="191"/>
      <c r="CG7" s="191"/>
      <c r="CH7" s="191"/>
      <c r="CI7" s="191"/>
      <c r="CJ7" s="191"/>
      <c r="CK7" s="191"/>
      <c r="CL7" s="191"/>
      <c r="CM7" s="191"/>
      <c r="CN7" s="191"/>
      <c r="CO7" s="191"/>
      <c r="CP7" s="191"/>
      <c r="CQ7" s="191"/>
      <c r="CR7" s="191"/>
      <c r="CS7" s="191"/>
      <c r="CT7" s="191"/>
      <c r="CU7" s="191"/>
      <c r="CV7" s="191"/>
      <c r="CW7" s="191"/>
      <c r="CX7" s="191"/>
      <c r="CY7" s="191"/>
      <c r="CZ7" s="191"/>
      <c r="DA7" s="191"/>
      <c r="DB7" s="191"/>
      <c r="DC7" s="191"/>
      <c r="DD7" s="191"/>
      <c r="DE7" s="191"/>
      <c r="DF7" s="191"/>
      <c r="DG7" s="191"/>
      <c r="DH7" s="191"/>
      <c r="DI7" s="191"/>
      <c r="DJ7" s="191"/>
      <c r="DK7" s="191"/>
      <c r="DL7" s="191"/>
      <c r="DM7" s="191"/>
      <c r="DN7" s="191"/>
      <c r="DO7" s="191"/>
      <c r="DP7" s="191"/>
      <c r="DQ7" s="191"/>
      <c r="DR7" s="191"/>
      <c r="DS7" s="191"/>
      <c r="DT7" s="191"/>
      <c r="DU7" s="191"/>
      <c r="DV7" s="191"/>
      <c r="DW7" s="191"/>
      <c r="DX7" s="191"/>
      <c r="DY7" s="191"/>
      <c r="DZ7" s="191"/>
      <c r="EA7" s="191"/>
      <c r="EB7" s="191"/>
      <c r="EC7" s="191"/>
      <c r="ED7" s="191"/>
      <c r="EE7" s="191"/>
      <c r="EF7" s="191"/>
      <c r="EG7" s="191"/>
      <c r="EH7" s="191"/>
      <c r="EI7" s="191"/>
      <c r="EJ7" s="191"/>
      <c r="EK7" s="191"/>
      <c r="EL7" s="191"/>
      <c r="EM7" s="191"/>
      <c r="EN7" s="191"/>
      <c r="EO7" s="191"/>
      <c r="EP7" s="191"/>
      <c r="EQ7" s="191"/>
      <c r="ER7" s="191"/>
      <c r="ES7" s="191"/>
      <c r="ET7" s="191"/>
      <c r="EU7" s="191"/>
      <c r="EV7" s="191"/>
      <c r="EW7" s="191"/>
      <c r="EX7" s="191"/>
      <c r="EY7" s="191"/>
      <c r="EZ7" s="191"/>
      <c r="FA7" s="191"/>
      <c r="FB7" s="191"/>
      <c r="FC7" s="191"/>
      <c r="FD7" s="191"/>
      <c r="FE7" s="191"/>
      <c r="FF7" s="191"/>
      <c r="FG7" s="191"/>
      <c r="FH7" s="191"/>
      <c r="FI7" s="191"/>
      <c r="FJ7" s="191"/>
      <c r="FK7" s="191"/>
      <c r="FL7" s="191"/>
      <c r="FM7" s="191"/>
      <c r="FN7" s="191"/>
      <c r="FO7" s="191"/>
      <c r="FP7" s="191"/>
      <c r="FQ7" s="191"/>
      <c r="FR7" s="191"/>
      <c r="FS7" s="191"/>
      <c r="FT7" s="191"/>
      <c r="FU7" s="191"/>
      <c r="FV7" s="191"/>
      <c r="FW7" s="191"/>
      <c r="FX7" s="191"/>
      <c r="FY7" s="191"/>
      <c r="FZ7" s="191"/>
      <c r="GA7" s="191"/>
      <c r="GB7" s="191"/>
      <c r="GC7" s="191"/>
      <c r="GD7" s="191"/>
      <c r="GE7" s="191"/>
      <c r="GF7" s="191"/>
      <c r="GG7" s="191"/>
      <c r="GH7" s="191"/>
      <c r="GI7" s="191"/>
      <c r="GJ7" s="191"/>
      <c r="GK7" s="191"/>
      <c r="GL7" s="191"/>
      <c r="GM7" s="191"/>
      <c r="GN7" s="191"/>
      <c r="GO7" s="191"/>
      <c r="GP7" s="191"/>
      <c r="GQ7" s="191"/>
      <c r="GR7" s="191"/>
      <c r="GS7" s="191"/>
      <c r="GT7" s="191"/>
      <c r="GU7" s="191"/>
      <c r="GV7" s="191"/>
      <c r="GW7" s="191"/>
      <c r="GX7" s="191"/>
      <c r="GY7" s="191"/>
      <c r="GZ7" s="191"/>
      <c r="HA7" s="191"/>
      <c r="HB7" s="191"/>
      <c r="HC7" s="191"/>
      <c r="HD7" s="191"/>
      <c r="HE7" s="191"/>
      <c r="HF7" s="191"/>
      <c r="HG7" s="191"/>
      <c r="HH7" s="191"/>
      <c r="HI7" s="191"/>
      <c r="HJ7" s="191"/>
      <c r="HK7" s="191"/>
      <c r="HL7" s="191"/>
      <c r="HM7" s="191"/>
      <c r="HN7" s="191"/>
      <c r="HO7" s="191"/>
      <c r="HP7" s="191"/>
      <c r="HQ7" s="191"/>
      <c r="HR7" s="191"/>
      <c r="HS7" s="191"/>
      <c r="HT7" s="191"/>
      <c r="HU7" s="191"/>
      <c r="HV7" s="191"/>
      <c r="HW7" s="191"/>
      <c r="HX7" s="191"/>
      <c r="HY7" s="191"/>
      <c r="HZ7" s="191"/>
      <c r="IA7" s="191"/>
      <c r="IB7" s="191"/>
      <c r="IC7" s="191"/>
      <c r="ID7" s="191"/>
      <c r="IE7" s="191"/>
      <c r="IF7" s="191"/>
      <c r="IG7" s="192"/>
    </row>
    <row r="8" s="190" customFormat="1" ht="24.95" customHeight="1" spans="1:241">
      <c r="A8" s="200" t="s">
        <v>1819</v>
      </c>
      <c r="B8" s="199"/>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c r="CR8" s="191"/>
      <c r="CS8" s="191"/>
      <c r="CT8" s="191"/>
      <c r="CU8" s="191"/>
      <c r="CV8" s="191"/>
      <c r="CW8" s="191"/>
      <c r="CX8" s="191"/>
      <c r="CY8" s="191"/>
      <c r="CZ8" s="191"/>
      <c r="DA8" s="191"/>
      <c r="DB8" s="191"/>
      <c r="DC8" s="191"/>
      <c r="DD8" s="191"/>
      <c r="DE8" s="191"/>
      <c r="DF8" s="191"/>
      <c r="DG8" s="191"/>
      <c r="DH8" s="191"/>
      <c r="DI8" s="191"/>
      <c r="DJ8" s="191"/>
      <c r="DK8" s="191"/>
      <c r="DL8" s="191"/>
      <c r="DM8" s="191"/>
      <c r="DN8" s="191"/>
      <c r="DO8" s="191"/>
      <c r="DP8" s="191"/>
      <c r="DQ8" s="191"/>
      <c r="DR8" s="191"/>
      <c r="DS8" s="191"/>
      <c r="DT8" s="191"/>
      <c r="DU8" s="191"/>
      <c r="DV8" s="191"/>
      <c r="DW8" s="191"/>
      <c r="DX8" s="191"/>
      <c r="DY8" s="191"/>
      <c r="DZ8" s="191"/>
      <c r="EA8" s="191"/>
      <c r="EB8" s="191"/>
      <c r="EC8" s="191"/>
      <c r="ED8" s="191"/>
      <c r="EE8" s="191"/>
      <c r="EF8" s="191"/>
      <c r="EG8" s="191"/>
      <c r="EH8" s="191"/>
      <c r="EI8" s="191"/>
      <c r="EJ8" s="191"/>
      <c r="EK8" s="191"/>
      <c r="EL8" s="191"/>
      <c r="EM8" s="191"/>
      <c r="EN8" s="191"/>
      <c r="EO8" s="191"/>
      <c r="EP8" s="191"/>
      <c r="EQ8" s="191"/>
      <c r="ER8" s="191"/>
      <c r="ES8" s="191"/>
      <c r="ET8" s="191"/>
      <c r="EU8" s="191"/>
      <c r="EV8" s="191"/>
      <c r="EW8" s="191"/>
      <c r="EX8" s="191"/>
      <c r="EY8" s="191"/>
      <c r="EZ8" s="191"/>
      <c r="FA8" s="191"/>
      <c r="FB8" s="191"/>
      <c r="FC8" s="191"/>
      <c r="FD8" s="191"/>
      <c r="FE8" s="191"/>
      <c r="FF8" s="191"/>
      <c r="FG8" s="191"/>
      <c r="FH8" s="191"/>
      <c r="FI8" s="191"/>
      <c r="FJ8" s="191"/>
      <c r="FK8" s="191"/>
      <c r="FL8" s="191"/>
      <c r="FM8" s="191"/>
      <c r="FN8" s="191"/>
      <c r="FO8" s="191"/>
      <c r="FP8" s="191"/>
      <c r="FQ8" s="191"/>
      <c r="FR8" s="191"/>
      <c r="FS8" s="191"/>
      <c r="FT8" s="191"/>
      <c r="FU8" s="191"/>
      <c r="FV8" s="191"/>
      <c r="FW8" s="191"/>
      <c r="FX8" s="191"/>
      <c r="FY8" s="191"/>
      <c r="FZ8" s="191"/>
      <c r="GA8" s="191"/>
      <c r="GB8" s="191"/>
      <c r="GC8" s="191"/>
      <c r="GD8" s="191"/>
      <c r="GE8" s="191"/>
      <c r="GF8" s="191"/>
      <c r="GG8" s="191"/>
      <c r="GH8" s="191"/>
      <c r="GI8" s="191"/>
      <c r="GJ8" s="191"/>
      <c r="GK8" s="191"/>
      <c r="GL8" s="191"/>
      <c r="GM8" s="191"/>
      <c r="GN8" s="191"/>
      <c r="GO8" s="191"/>
      <c r="GP8" s="191"/>
      <c r="GQ8" s="191"/>
      <c r="GR8" s="191"/>
      <c r="GS8" s="191"/>
      <c r="GT8" s="191"/>
      <c r="GU8" s="191"/>
      <c r="GV8" s="191"/>
      <c r="GW8" s="191"/>
      <c r="GX8" s="191"/>
      <c r="GY8" s="191"/>
      <c r="GZ8" s="191"/>
      <c r="HA8" s="191"/>
      <c r="HB8" s="191"/>
      <c r="HC8" s="191"/>
      <c r="HD8" s="191"/>
      <c r="HE8" s="191"/>
      <c r="HF8" s="191"/>
      <c r="HG8" s="191"/>
      <c r="HH8" s="191"/>
      <c r="HI8" s="191"/>
      <c r="HJ8" s="191"/>
      <c r="HK8" s="191"/>
      <c r="HL8" s="191"/>
      <c r="HM8" s="191"/>
      <c r="HN8" s="191"/>
      <c r="HO8" s="191"/>
      <c r="HP8" s="191"/>
      <c r="HQ8" s="191"/>
      <c r="HR8" s="191"/>
      <c r="HS8" s="191"/>
      <c r="HT8" s="191"/>
      <c r="HU8" s="191"/>
      <c r="HV8" s="191"/>
      <c r="HW8" s="191"/>
      <c r="HX8" s="191"/>
      <c r="HY8" s="191"/>
      <c r="HZ8" s="191"/>
      <c r="IA8" s="191"/>
      <c r="IB8" s="191"/>
      <c r="IC8" s="191"/>
      <c r="ID8" s="191"/>
      <c r="IE8" s="191"/>
      <c r="IF8" s="191"/>
      <c r="IG8" s="192"/>
    </row>
    <row r="9" s="190" customFormat="1" ht="24.95" customHeight="1" spans="1:241">
      <c r="A9" s="200" t="s">
        <v>1820</v>
      </c>
      <c r="B9" s="199"/>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191"/>
      <c r="CT9" s="191"/>
      <c r="CU9" s="191"/>
      <c r="CV9" s="191"/>
      <c r="CW9" s="191"/>
      <c r="CX9" s="191"/>
      <c r="CY9" s="191"/>
      <c r="CZ9" s="191"/>
      <c r="DA9" s="191"/>
      <c r="DB9" s="191"/>
      <c r="DC9" s="191"/>
      <c r="DD9" s="191"/>
      <c r="DE9" s="191"/>
      <c r="DF9" s="191"/>
      <c r="DG9" s="191"/>
      <c r="DH9" s="191"/>
      <c r="DI9" s="191"/>
      <c r="DJ9" s="191"/>
      <c r="DK9" s="191"/>
      <c r="DL9" s="191"/>
      <c r="DM9" s="191"/>
      <c r="DN9" s="191"/>
      <c r="DO9" s="191"/>
      <c r="DP9" s="191"/>
      <c r="DQ9" s="191"/>
      <c r="DR9" s="191"/>
      <c r="DS9" s="191"/>
      <c r="DT9" s="191"/>
      <c r="DU9" s="191"/>
      <c r="DV9" s="191"/>
      <c r="DW9" s="191"/>
      <c r="DX9" s="191"/>
      <c r="DY9" s="191"/>
      <c r="DZ9" s="191"/>
      <c r="EA9" s="191"/>
      <c r="EB9" s="191"/>
      <c r="EC9" s="191"/>
      <c r="ED9" s="191"/>
      <c r="EE9" s="191"/>
      <c r="EF9" s="191"/>
      <c r="EG9" s="191"/>
      <c r="EH9" s="191"/>
      <c r="EI9" s="191"/>
      <c r="EJ9" s="191"/>
      <c r="EK9" s="191"/>
      <c r="EL9" s="191"/>
      <c r="EM9" s="191"/>
      <c r="EN9" s="191"/>
      <c r="EO9" s="191"/>
      <c r="EP9" s="191"/>
      <c r="EQ9" s="191"/>
      <c r="ER9" s="191"/>
      <c r="ES9" s="191"/>
      <c r="ET9" s="191"/>
      <c r="EU9" s="191"/>
      <c r="EV9" s="191"/>
      <c r="EW9" s="191"/>
      <c r="EX9" s="191"/>
      <c r="EY9" s="191"/>
      <c r="EZ9" s="191"/>
      <c r="FA9" s="191"/>
      <c r="FB9" s="191"/>
      <c r="FC9" s="191"/>
      <c r="FD9" s="191"/>
      <c r="FE9" s="191"/>
      <c r="FF9" s="191"/>
      <c r="FG9" s="191"/>
      <c r="FH9" s="191"/>
      <c r="FI9" s="191"/>
      <c r="FJ9" s="191"/>
      <c r="FK9" s="191"/>
      <c r="FL9" s="191"/>
      <c r="FM9" s="191"/>
      <c r="FN9" s="191"/>
      <c r="FO9" s="191"/>
      <c r="FP9" s="191"/>
      <c r="FQ9" s="191"/>
      <c r="FR9" s="191"/>
      <c r="FS9" s="191"/>
      <c r="FT9" s="191"/>
      <c r="FU9" s="191"/>
      <c r="FV9" s="191"/>
      <c r="FW9" s="191"/>
      <c r="FX9" s="191"/>
      <c r="FY9" s="191"/>
      <c r="FZ9" s="191"/>
      <c r="GA9" s="191"/>
      <c r="GB9" s="191"/>
      <c r="GC9" s="191"/>
      <c r="GD9" s="191"/>
      <c r="GE9" s="191"/>
      <c r="GF9" s="191"/>
      <c r="GG9" s="191"/>
      <c r="GH9" s="191"/>
      <c r="GI9" s="191"/>
      <c r="GJ9" s="191"/>
      <c r="GK9" s="191"/>
      <c r="GL9" s="191"/>
      <c r="GM9" s="191"/>
      <c r="GN9" s="191"/>
      <c r="GO9" s="191"/>
      <c r="GP9" s="191"/>
      <c r="GQ9" s="191"/>
      <c r="GR9" s="191"/>
      <c r="GS9" s="191"/>
      <c r="GT9" s="191"/>
      <c r="GU9" s="191"/>
      <c r="GV9" s="191"/>
      <c r="GW9" s="191"/>
      <c r="GX9" s="191"/>
      <c r="GY9" s="191"/>
      <c r="GZ9" s="191"/>
      <c r="HA9" s="191"/>
      <c r="HB9" s="191"/>
      <c r="HC9" s="191"/>
      <c r="HD9" s="191"/>
      <c r="HE9" s="191"/>
      <c r="HF9" s="191"/>
      <c r="HG9" s="191"/>
      <c r="HH9" s="191"/>
      <c r="HI9" s="191"/>
      <c r="HJ9" s="191"/>
      <c r="HK9" s="191"/>
      <c r="HL9" s="191"/>
      <c r="HM9" s="191"/>
      <c r="HN9" s="191"/>
      <c r="HO9" s="191"/>
      <c r="HP9" s="191"/>
      <c r="HQ9" s="191"/>
      <c r="HR9" s="191"/>
      <c r="HS9" s="191"/>
      <c r="HT9" s="191"/>
      <c r="HU9" s="191"/>
      <c r="HV9" s="191"/>
      <c r="HW9" s="191"/>
      <c r="HX9" s="191"/>
      <c r="HY9" s="191"/>
      <c r="HZ9" s="191"/>
      <c r="IA9" s="191"/>
      <c r="IB9" s="191"/>
      <c r="IC9" s="191"/>
      <c r="ID9" s="191"/>
      <c r="IE9" s="191"/>
      <c r="IF9" s="191"/>
      <c r="IG9" s="192"/>
    </row>
    <row r="10" s="190" customFormat="1" ht="24.95" customHeight="1" spans="1:241">
      <c r="A10" s="200" t="s">
        <v>1237</v>
      </c>
      <c r="B10" s="199"/>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191"/>
      <c r="BK10" s="191"/>
      <c r="BL10" s="191"/>
      <c r="BM10" s="191"/>
      <c r="BN10" s="191"/>
      <c r="BO10" s="191"/>
      <c r="BP10" s="191"/>
      <c r="BQ10" s="191"/>
      <c r="BR10" s="191"/>
      <c r="BS10" s="191"/>
      <c r="BT10" s="191"/>
      <c r="BU10" s="191"/>
      <c r="BV10" s="191"/>
      <c r="BW10" s="191"/>
      <c r="BX10" s="191"/>
      <c r="BY10" s="191"/>
      <c r="BZ10" s="191"/>
      <c r="CA10" s="191"/>
      <c r="CB10" s="191"/>
      <c r="CC10" s="191"/>
      <c r="CD10" s="191"/>
      <c r="CE10" s="191"/>
      <c r="CF10" s="191"/>
      <c r="CG10" s="191"/>
      <c r="CH10" s="191"/>
      <c r="CI10" s="191"/>
      <c r="CJ10" s="191"/>
      <c r="CK10" s="191"/>
      <c r="CL10" s="191"/>
      <c r="CM10" s="191"/>
      <c r="CN10" s="191"/>
      <c r="CO10" s="191"/>
      <c r="CP10" s="191"/>
      <c r="CQ10" s="191"/>
      <c r="CR10" s="191"/>
      <c r="CS10" s="191"/>
      <c r="CT10" s="191"/>
      <c r="CU10" s="191"/>
      <c r="CV10" s="191"/>
      <c r="CW10" s="191"/>
      <c r="CX10" s="191"/>
      <c r="CY10" s="191"/>
      <c r="CZ10" s="191"/>
      <c r="DA10" s="191"/>
      <c r="DB10" s="191"/>
      <c r="DC10" s="191"/>
      <c r="DD10" s="191"/>
      <c r="DE10" s="191"/>
      <c r="DF10" s="191"/>
      <c r="DG10" s="191"/>
      <c r="DH10" s="191"/>
      <c r="DI10" s="191"/>
      <c r="DJ10" s="191"/>
      <c r="DK10" s="191"/>
      <c r="DL10" s="191"/>
      <c r="DM10" s="191"/>
      <c r="DN10" s="191"/>
      <c r="DO10" s="191"/>
      <c r="DP10" s="191"/>
      <c r="DQ10" s="191"/>
      <c r="DR10" s="191"/>
      <c r="DS10" s="191"/>
      <c r="DT10" s="191"/>
      <c r="DU10" s="191"/>
      <c r="DV10" s="191"/>
      <c r="DW10" s="191"/>
      <c r="DX10" s="191"/>
      <c r="DY10" s="191"/>
      <c r="DZ10" s="191"/>
      <c r="EA10" s="191"/>
      <c r="EB10" s="191"/>
      <c r="EC10" s="191"/>
      <c r="ED10" s="191"/>
      <c r="EE10" s="191"/>
      <c r="EF10" s="191"/>
      <c r="EG10" s="191"/>
      <c r="EH10" s="191"/>
      <c r="EI10" s="191"/>
      <c r="EJ10" s="191"/>
      <c r="EK10" s="191"/>
      <c r="EL10" s="191"/>
      <c r="EM10" s="191"/>
      <c r="EN10" s="191"/>
      <c r="EO10" s="191"/>
      <c r="EP10" s="191"/>
      <c r="EQ10" s="191"/>
      <c r="ER10" s="191"/>
      <c r="ES10" s="191"/>
      <c r="ET10" s="191"/>
      <c r="EU10" s="191"/>
      <c r="EV10" s="191"/>
      <c r="EW10" s="191"/>
      <c r="EX10" s="191"/>
      <c r="EY10" s="191"/>
      <c r="EZ10" s="191"/>
      <c r="FA10" s="191"/>
      <c r="FB10" s="191"/>
      <c r="FC10" s="191"/>
      <c r="FD10" s="191"/>
      <c r="FE10" s="191"/>
      <c r="FF10" s="191"/>
      <c r="FG10" s="191"/>
      <c r="FH10" s="191"/>
      <c r="FI10" s="191"/>
      <c r="FJ10" s="191"/>
      <c r="FK10" s="191"/>
      <c r="FL10" s="191"/>
      <c r="FM10" s="191"/>
      <c r="FN10" s="191"/>
      <c r="FO10" s="191"/>
      <c r="FP10" s="191"/>
      <c r="FQ10" s="191"/>
      <c r="FR10" s="191"/>
      <c r="FS10" s="191"/>
      <c r="FT10" s="191"/>
      <c r="FU10" s="191"/>
      <c r="FV10" s="191"/>
      <c r="FW10" s="191"/>
      <c r="FX10" s="191"/>
      <c r="FY10" s="191"/>
      <c r="FZ10" s="191"/>
      <c r="GA10" s="191"/>
      <c r="GB10" s="191"/>
      <c r="GC10" s="191"/>
      <c r="GD10" s="191"/>
      <c r="GE10" s="191"/>
      <c r="GF10" s="191"/>
      <c r="GG10" s="191"/>
      <c r="GH10" s="191"/>
      <c r="GI10" s="191"/>
      <c r="GJ10" s="191"/>
      <c r="GK10" s="191"/>
      <c r="GL10" s="191"/>
      <c r="GM10" s="191"/>
      <c r="GN10" s="191"/>
      <c r="GO10" s="191"/>
      <c r="GP10" s="191"/>
      <c r="GQ10" s="191"/>
      <c r="GR10" s="191"/>
      <c r="GS10" s="191"/>
      <c r="GT10" s="191"/>
      <c r="GU10" s="191"/>
      <c r="GV10" s="191"/>
      <c r="GW10" s="191"/>
      <c r="GX10" s="191"/>
      <c r="GY10" s="191"/>
      <c r="GZ10" s="191"/>
      <c r="HA10" s="191"/>
      <c r="HB10" s="191"/>
      <c r="HC10" s="191"/>
      <c r="HD10" s="191"/>
      <c r="HE10" s="191"/>
      <c r="HF10" s="191"/>
      <c r="HG10" s="191"/>
      <c r="HH10" s="191"/>
      <c r="HI10" s="191"/>
      <c r="HJ10" s="191"/>
      <c r="HK10" s="191"/>
      <c r="HL10" s="191"/>
      <c r="HM10" s="191"/>
      <c r="HN10" s="191"/>
      <c r="HO10" s="191"/>
      <c r="HP10" s="191"/>
      <c r="HQ10" s="191"/>
      <c r="HR10" s="191"/>
      <c r="HS10" s="191"/>
      <c r="HT10" s="191"/>
      <c r="HU10" s="191"/>
      <c r="HV10" s="191"/>
      <c r="HW10" s="191"/>
      <c r="HX10" s="191"/>
      <c r="HY10" s="191"/>
      <c r="HZ10" s="191"/>
      <c r="IA10" s="191"/>
      <c r="IB10" s="191"/>
      <c r="IC10" s="191"/>
      <c r="ID10" s="191"/>
      <c r="IE10" s="191"/>
      <c r="IF10" s="191"/>
      <c r="IG10" s="192"/>
    </row>
    <row r="11" s="190" customFormat="1" ht="24.95" customHeight="1" spans="1:241">
      <c r="A11" s="200" t="s">
        <v>1308</v>
      </c>
      <c r="B11" s="199"/>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191"/>
      <c r="BK11" s="191"/>
      <c r="BL11" s="191"/>
      <c r="BM11" s="191"/>
      <c r="BN11" s="191"/>
      <c r="BO11" s="191"/>
      <c r="BP11" s="191"/>
      <c r="BQ11" s="191"/>
      <c r="BR11" s="191"/>
      <c r="BS11" s="191"/>
      <c r="BT11" s="191"/>
      <c r="BU11" s="191"/>
      <c r="BV11" s="191"/>
      <c r="BW11" s="191"/>
      <c r="BX11" s="191"/>
      <c r="BY11" s="191"/>
      <c r="BZ11" s="191"/>
      <c r="CA11" s="191"/>
      <c r="CB11" s="191"/>
      <c r="CC11" s="191"/>
      <c r="CD11" s="191"/>
      <c r="CE11" s="191"/>
      <c r="CF11" s="191"/>
      <c r="CG11" s="191"/>
      <c r="CH11" s="191"/>
      <c r="CI11" s="191"/>
      <c r="CJ11" s="191"/>
      <c r="CK11" s="191"/>
      <c r="CL11" s="191"/>
      <c r="CM11" s="191"/>
      <c r="CN11" s="191"/>
      <c r="CO11" s="191"/>
      <c r="CP11" s="191"/>
      <c r="CQ11" s="191"/>
      <c r="CR11" s="191"/>
      <c r="CS11" s="191"/>
      <c r="CT11" s="191"/>
      <c r="CU11" s="191"/>
      <c r="CV11" s="191"/>
      <c r="CW11" s="191"/>
      <c r="CX11" s="191"/>
      <c r="CY11" s="191"/>
      <c r="CZ11" s="191"/>
      <c r="DA11" s="191"/>
      <c r="DB11" s="191"/>
      <c r="DC11" s="191"/>
      <c r="DD11" s="191"/>
      <c r="DE11" s="191"/>
      <c r="DF11" s="191"/>
      <c r="DG11" s="191"/>
      <c r="DH11" s="191"/>
      <c r="DI11" s="191"/>
      <c r="DJ11" s="191"/>
      <c r="DK11" s="191"/>
      <c r="DL11" s="191"/>
      <c r="DM11" s="191"/>
      <c r="DN11" s="191"/>
      <c r="DO11" s="191"/>
      <c r="DP11" s="191"/>
      <c r="DQ11" s="191"/>
      <c r="DR11" s="191"/>
      <c r="DS11" s="191"/>
      <c r="DT11" s="191"/>
      <c r="DU11" s="191"/>
      <c r="DV11" s="191"/>
      <c r="DW11" s="191"/>
      <c r="DX11" s="191"/>
      <c r="DY11" s="191"/>
      <c r="DZ11" s="191"/>
      <c r="EA11" s="191"/>
      <c r="EB11" s="191"/>
      <c r="EC11" s="191"/>
      <c r="ED11" s="191"/>
      <c r="EE11" s="191"/>
      <c r="EF11" s="191"/>
      <c r="EG11" s="191"/>
      <c r="EH11" s="191"/>
      <c r="EI11" s="191"/>
      <c r="EJ11" s="191"/>
      <c r="EK11" s="191"/>
      <c r="EL11" s="191"/>
      <c r="EM11" s="191"/>
      <c r="EN11" s="191"/>
      <c r="EO11" s="191"/>
      <c r="EP11" s="191"/>
      <c r="EQ11" s="191"/>
      <c r="ER11" s="191"/>
      <c r="ES11" s="191"/>
      <c r="ET11" s="191"/>
      <c r="EU11" s="191"/>
      <c r="EV11" s="191"/>
      <c r="EW11" s="191"/>
      <c r="EX11" s="191"/>
      <c r="EY11" s="191"/>
      <c r="EZ11" s="191"/>
      <c r="FA11" s="191"/>
      <c r="FB11" s="191"/>
      <c r="FC11" s="191"/>
      <c r="FD11" s="191"/>
      <c r="FE11" s="191"/>
      <c r="FF11" s="191"/>
      <c r="FG11" s="191"/>
      <c r="FH11" s="191"/>
      <c r="FI11" s="191"/>
      <c r="FJ11" s="191"/>
      <c r="FK11" s="191"/>
      <c r="FL11" s="191"/>
      <c r="FM11" s="191"/>
      <c r="FN11" s="191"/>
      <c r="FO11" s="191"/>
      <c r="FP11" s="191"/>
      <c r="FQ11" s="191"/>
      <c r="FR11" s="191"/>
      <c r="FS11" s="191"/>
      <c r="FT11" s="191"/>
      <c r="FU11" s="191"/>
      <c r="FV11" s="191"/>
      <c r="FW11" s="191"/>
      <c r="FX11" s="191"/>
      <c r="FY11" s="191"/>
      <c r="FZ11" s="191"/>
      <c r="GA11" s="191"/>
      <c r="GB11" s="191"/>
      <c r="GC11" s="191"/>
      <c r="GD11" s="191"/>
      <c r="GE11" s="191"/>
      <c r="GF11" s="191"/>
      <c r="GG11" s="191"/>
      <c r="GH11" s="191"/>
      <c r="GI11" s="191"/>
      <c r="GJ11" s="191"/>
      <c r="GK11" s="191"/>
      <c r="GL11" s="191"/>
      <c r="GM11" s="191"/>
      <c r="GN11" s="191"/>
      <c r="GO11" s="191"/>
      <c r="GP11" s="191"/>
      <c r="GQ11" s="191"/>
      <c r="GR11" s="191"/>
      <c r="GS11" s="191"/>
      <c r="GT11" s="191"/>
      <c r="GU11" s="191"/>
      <c r="GV11" s="191"/>
      <c r="GW11" s="191"/>
      <c r="GX11" s="191"/>
      <c r="GY11" s="191"/>
      <c r="GZ11" s="191"/>
      <c r="HA11" s="191"/>
      <c r="HB11" s="191"/>
      <c r="HC11" s="191"/>
      <c r="HD11" s="191"/>
      <c r="HE11" s="191"/>
      <c r="HF11" s="191"/>
      <c r="HG11" s="191"/>
      <c r="HH11" s="191"/>
      <c r="HI11" s="191"/>
      <c r="HJ11" s="191"/>
      <c r="HK11" s="191"/>
      <c r="HL11" s="191"/>
      <c r="HM11" s="191"/>
      <c r="HN11" s="191"/>
      <c r="HO11" s="191"/>
      <c r="HP11" s="191"/>
      <c r="HQ11" s="191"/>
      <c r="HR11" s="191"/>
      <c r="HS11" s="191"/>
      <c r="HT11" s="191"/>
      <c r="HU11" s="191"/>
      <c r="HV11" s="191"/>
      <c r="HW11" s="191"/>
      <c r="HX11" s="191"/>
      <c r="HY11" s="191"/>
      <c r="HZ11" s="191"/>
      <c r="IA11" s="191"/>
      <c r="IB11" s="191"/>
      <c r="IC11" s="191"/>
      <c r="ID11" s="191"/>
      <c r="IE11" s="191"/>
      <c r="IF11" s="191"/>
      <c r="IG11" s="192"/>
    </row>
    <row r="12" s="190" customFormat="1" ht="24.95" customHeight="1" spans="1:241">
      <c r="A12" s="200" t="s">
        <v>1328</v>
      </c>
      <c r="B12" s="199"/>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1"/>
      <c r="BW12" s="191"/>
      <c r="BX12" s="191"/>
      <c r="BY12" s="191"/>
      <c r="BZ12" s="191"/>
      <c r="CA12" s="191"/>
      <c r="CB12" s="191"/>
      <c r="CC12" s="191"/>
      <c r="CD12" s="191"/>
      <c r="CE12" s="191"/>
      <c r="CF12" s="191"/>
      <c r="CG12" s="191"/>
      <c r="CH12" s="191"/>
      <c r="CI12" s="191"/>
      <c r="CJ12" s="191"/>
      <c r="CK12" s="191"/>
      <c r="CL12" s="191"/>
      <c r="CM12" s="191"/>
      <c r="CN12" s="191"/>
      <c r="CO12" s="191"/>
      <c r="CP12" s="191"/>
      <c r="CQ12" s="191"/>
      <c r="CR12" s="191"/>
      <c r="CS12" s="191"/>
      <c r="CT12" s="191"/>
      <c r="CU12" s="191"/>
      <c r="CV12" s="191"/>
      <c r="CW12" s="191"/>
      <c r="CX12" s="191"/>
      <c r="CY12" s="191"/>
      <c r="CZ12" s="191"/>
      <c r="DA12" s="191"/>
      <c r="DB12" s="191"/>
      <c r="DC12" s="191"/>
      <c r="DD12" s="191"/>
      <c r="DE12" s="191"/>
      <c r="DF12" s="191"/>
      <c r="DG12" s="191"/>
      <c r="DH12" s="191"/>
      <c r="DI12" s="191"/>
      <c r="DJ12" s="191"/>
      <c r="DK12" s="191"/>
      <c r="DL12" s="191"/>
      <c r="DM12" s="191"/>
      <c r="DN12" s="191"/>
      <c r="DO12" s="191"/>
      <c r="DP12" s="191"/>
      <c r="DQ12" s="191"/>
      <c r="DR12" s="191"/>
      <c r="DS12" s="191"/>
      <c r="DT12" s="191"/>
      <c r="DU12" s="191"/>
      <c r="DV12" s="191"/>
      <c r="DW12" s="191"/>
      <c r="DX12" s="191"/>
      <c r="DY12" s="191"/>
      <c r="DZ12" s="191"/>
      <c r="EA12" s="191"/>
      <c r="EB12" s="191"/>
      <c r="EC12" s="191"/>
      <c r="ED12" s="191"/>
      <c r="EE12" s="191"/>
      <c r="EF12" s="191"/>
      <c r="EG12" s="191"/>
      <c r="EH12" s="191"/>
      <c r="EI12" s="191"/>
      <c r="EJ12" s="191"/>
      <c r="EK12" s="191"/>
      <c r="EL12" s="191"/>
      <c r="EM12" s="191"/>
      <c r="EN12" s="191"/>
      <c r="EO12" s="191"/>
      <c r="EP12" s="191"/>
      <c r="EQ12" s="191"/>
      <c r="ER12" s="191"/>
      <c r="ES12" s="191"/>
      <c r="ET12" s="191"/>
      <c r="EU12" s="191"/>
      <c r="EV12" s="191"/>
      <c r="EW12" s="191"/>
      <c r="EX12" s="191"/>
      <c r="EY12" s="191"/>
      <c r="EZ12" s="191"/>
      <c r="FA12" s="191"/>
      <c r="FB12" s="191"/>
      <c r="FC12" s="191"/>
      <c r="FD12" s="191"/>
      <c r="FE12" s="191"/>
      <c r="FF12" s="191"/>
      <c r="FG12" s="191"/>
      <c r="FH12" s="191"/>
      <c r="FI12" s="191"/>
      <c r="FJ12" s="191"/>
      <c r="FK12" s="191"/>
      <c r="FL12" s="191"/>
      <c r="FM12" s="191"/>
      <c r="FN12" s="191"/>
      <c r="FO12" s="191"/>
      <c r="FP12" s="191"/>
      <c r="FQ12" s="191"/>
      <c r="FR12" s="191"/>
      <c r="FS12" s="191"/>
      <c r="FT12" s="191"/>
      <c r="FU12" s="191"/>
      <c r="FV12" s="191"/>
      <c r="FW12" s="191"/>
      <c r="FX12" s="191"/>
      <c r="FY12" s="191"/>
      <c r="FZ12" s="191"/>
      <c r="GA12" s="191"/>
      <c r="GB12" s="191"/>
      <c r="GC12" s="191"/>
      <c r="GD12" s="191"/>
      <c r="GE12" s="191"/>
      <c r="GF12" s="191"/>
      <c r="GG12" s="191"/>
      <c r="GH12" s="191"/>
      <c r="GI12" s="191"/>
      <c r="GJ12" s="191"/>
      <c r="GK12" s="191"/>
      <c r="GL12" s="191"/>
      <c r="GM12" s="191"/>
      <c r="GN12" s="191"/>
      <c r="GO12" s="191"/>
      <c r="GP12" s="191"/>
      <c r="GQ12" s="191"/>
      <c r="GR12" s="191"/>
      <c r="GS12" s="191"/>
      <c r="GT12" s="191"/>
      <c r="GU12" s="191"/>
      <c r="GV12" s="191"/>
      <c r="GW12" s="191"/>
      <c r="GX12" s="191"/>
      <c r="GY12" s="191"/>
      <c r="GZ12" s="191"/>
      <c r="HA12" s="191"/>
      <c r="HB12" s="191"/>
      <c r="HC12" s="191"/>
      <c r="HD12" s="191"/>
      <c r="HE12" s="191"/>
      <c r="HF12" s="191"/>
      <c r="HG12" s="191"/>
      <c r="HH12" s="191"/>
      <c r="HI12" s="191"/>
      <c r="HJ12" s="191"/>
      <c r="HK12" s="191"/>
      <c r="HL12" s="191"/>
      <c r="HM12" s="191"/>
      <c r="HN12" s="191"/>
      <c r="HO12" s="191"/>
      <c r="HP12" s="191"/>
      <c r="HQ12" s="191"/>
      <c r="HR12" s="191"/>
      <c r="HS12" s="191"/>
      <c r="HT12" s="191"/>
      <c r="HU12" s="191"/>
      <c r="HV12" s="191"/>
      <c r="HW12" s="191"/>
      <c r="HX12" s="191"/>
      <c r="HY12" s="191"/>
      <c r="HZ12" s="191"/>
      <c r="IA12" s="191"/>
      <c r="IB12" s="191"/>
      <c r="IC12" s="191"/>
      <c r="ID12" s="191"/>
      <c r="IE12" s="191"/>
      <c r="IF12" s="191"/>
      <c r="IG12" s="192"/>
    </row>
    <row r="13" s="190" customFormat="1" ht="24.95" customHeight="1" spans="1:241">
      <c r="A13" s="200" t="s">
        <v>1424</v>
      </c>
      <c r="B13" s="199"/>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c r="BL13" s="191"/>
      <c r="BM13" s="191"/>
      <c r="BN13" s="191"/>
      <c r="BO13" s="191"/>
      <c r="BP13" s="191"/>
      <c r="BQ13" s="191"/>
      <c r="BR13" s="191"/>
      <c r="BS13" s="191"/>
      <c r="BT13" s="191"/>
      <c r="BU13" s="191"/>
      <c r="BV13" s="191"/>
      <c r="BW13" s="191"/>
      <c r="BX13" s="191"/>
      <c r="BY13" s="191"/>
      <c r="BZ13" s="191"/>
      <c r="CA13" s="191"/>
      <c r="CB13" s="191"/>
      <c r="CC13" s="191"/>
      <c r="CD13" s="191"/>
      <c r="CE13" s="191"/>
      <c r="CF13" s="191"/>
      <c r="CG13" s="191"/>
      <c r="CH13" s="191"/>
      <c r="CI13" s="191"/>
      <c r="CJ13" s="191"/>
      <c r="CK13" s="191"/>
      <c r="CL13" s="191"/>
      <c r="CM13" s="191"/>
      <c r="CN13" s="191"/>
      <c r="CO13" s="191"/>
      <c r="CP13" s="191"/>
      <c r="CQ13" s="191"/>
      <c r="CR13" s="191"/>
      <c r="CS13" s="191"/>
      <c r="CT13" s="191"/>
      <c r="CU13" s="191"/>
      <c r="CV13" s="191"/>
      <c r="CW13" s="191"/>
      <c r="CX13" s="191"/>
      <c r="CY13" s="191"/>
      <c r="CZ13" s="191"/>
      <c r="DA13" s="191"/>
      <c r="DB13" s="191"/>
      <c r="DC13" s="191"/>
      <c r="DD13" s="191"/>
      <c r="DE13" s="191"/>
      <c r="DF13" s="191"/>
      <c r="DG13" s="191"/>
      <c r="DH13" s="191"/>
      <c r="DI13" s="191"/>
      <c r="DJ13" s="191"/>
      <c r="DK13" s="191"/>
      <c r="DL13" s="191"/>
      <c r="DM13" s="191"/>
      <c r="DN13" s="191"/>
      <c r="DO13" s="191"/>
      <c r="DP13" s="191"/>
      <c r="DQ13" s="191"/>
      <c r="DR13" s="191"/>
      <c r="DS13" s="191"/>
      <c r="DT13" s="191"/>
      <c r="DU13" s="191"/>
      <c r="DV13" s="191"/>
      <c r="DW13" s="191"/>
      <c r="DX13" s="191"/>
      <c r="DY13" s="191"/>
      <c r="DZ13" s="191"/>
      <c r="EA13" s="191"/>
      <c r="EB13" s="191"/>
      <c r="EC13" s="191"/>
      <c r="ED13" s="191"/>
      <c r="EE13" s="191"/>
      <c r="EF13" s="191"/>
      <c r="EG13" s="191"/>
      <c r="EH13" s="191"/>
      <c r="EI13" s="191"/>
      <c r="EJ13" s="191"/>
      <c r="EK13" s="191"/>
      <c r="EL13" s="191"/>
      <c r="EM13" s="191"/>
      <c r="EN13" s="191"/>
      <c r="EO13" s="191"/>
      <c r="EP13" s="191"/>
      <c r="EQ13" s="191"/>
      <c r="ER13" s="191"/>
      <c r="ES13" s="191"/>
      <c r="ET13" s="191"/>
      <c r="EU13" s="191"/>
      <c r="EV13" s="191"/>
      <c r="EW13" s="191"/>
      <c r="EX13" s="191"/>
      <c r="EY13" s="191"/>
      <c r="EZ13" s="191"/>
      <c r="FA13" s="191"/>
      <c r="FB13" s="191"/>
      <c r="FC13" s="191"/>
      <c r="FD13" s="191"/>
      <c r="FE13" s="191"/>
      <c r="FF13" s="191"/>
      <c r="FG13" s="191"/>
      <c r="FH13" s="191"/>
      <c r="FI13" s="191"/>
      <c r="FJ13" s="191"/>
      <c r="FK13" s="191"/>
      <c r="FL13" s="191"/>
      <c r="FM13" s="191"/>
      <c r="FN13" s="191"/>
      <c r="FO13" s="191"/>
      <c r="FP13" s="191"/>
      <c r="FQ13" s="191"/>
      <c r="FR13" s="191"/>
      <c r="FS13" s="191"/>
      <c r="FT13" s="191"/>
      <c r="FU13" s="191"/>
      <c r="FV13" s="191"/>
      <c r="FW13" s="191"/>
      <c r="FX13" s="191"/>
      <c r="FY13" s="191"/>
      <c r="FZ13" s="191"/>
      <c r="GA13" s="191"/>
      <c r="GB13" s="191"/>
      <c r="GC13" s="191"/>
      <c r="GD13" s="191"/>
      <c r="GE13" s="191"/>
      <c r="GF13" s="191"/>
      <c r="GG13" s="191"/>
      <c r="GH13" s="191"/>
      <c r="GI13" s="191"/>
      <c r="GJ13" s="191"/>
      <c r="GK13" s="191"/>
      <c r="GL13" s="191"/>
      <c r="GM13" s="191"/>
      <c r="GN13" s="191"/>
      <c r="GO13" s="191"/>
      <c r="GP13" s="191"/>
      <c r="GQ13" s="191"/>
      <c r="GR13" s="191"/>
      <c r="GS13" s="191"/>
      <c r="GT13" s="191"/>
      <c r="GU13" s="191"/>
      <c r="GV13" s="191"/>
      <c r="GW13" s="191"/>
      <c r="GX13" s="191"/>
      <c r="GY13" s="191"/>
      <c r="GZ13" s="191"/>
      <c r="HA13" s="191"/>
      <c r="HB13" s="191"/>
      <c r="HC13" s="191"/>
      <c r="HD13" s="191"/>
      <c r="HE13" s="191"/>
      <c r="HF13" s="191"/>
      <c r="HG13" s="191"/>
      <c r="HH13" s="191"/>
      <c r="HI13" s="191"/>
      <c r="HJ13" s="191"/>
      <c r="HK13" s="191"/>
      <c r="HL13" s="191"/>
      <c r="HM13" s="191"/>
      <c r="HN13" s="191"/>
      <c r="HO13" s="191"/>
      <c r="HP13" s="191"/>
      <c r="HQ13" s="191"/>
      <c r="HR13" s="191"/>
      <c r="HS13" s="191"/>
      <c r="HT13" s="191"/>
      <c r="HU13" s="191"/>
      <c r="HV13" s="191"/>
      <c r="HW13" s="191"/>
      <c r="HX13" s="191"/>
      <c r="HY13" s="191"/>
      <c r="HZ13" s="191"/>
      <c r="IA13" s="191"/>
      <c r="IB13" s="191"/>
      <c r="IC13" s="191"/>
      <c r="ID13" s="191"/>
      <c r="IE13" s="191"/>
      <c r="IF13" s="191"/>
      <c r="IG13" s="192"/>
    </row>
    <row r="14" s="190" customFormat="1" ht="24.95" customHeight="1" spans="1:241">
      <c r="A14" s="200" t="s">
        <v>1821</v>
      </c>
      <c r="B14" s="199"/>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1"/>
      <c r="BZ14" s="191"/>
      <c r="CA14" s="191"/>
      <c r="CB14" s="191"/>
      <c r="CC14" s="191"/>
      <c r="CD14" s="191"/>
      <c r="CE14" s="191"/>
      <c r="CF14" s="191"/>
      <c r="CG14" s="191"/>
      <c r="CH14" s="191"/>
      <c r="CI14" s="191"/>
      <c r="CJ14" s="191"/>
      <c r="CK14" s="191"/>
      <c r="CL14" s="191"/>
      <c r="CM14" s="191"/>
      <c r="CN14" s="191"/>
      <c r="CO14" s="191"/>
      <c r="CP14" s="191"/>
      <c r="CQ14" s="191"/>
      <c r="CR14" s="191"/>
      <c r="CS14" s="191"/>
      <c r="CT14" s="191"/>
      <c r="CU14" s="191"/>
      <c r="CV14" s="191"/>
      <c r="CW14" s="191"/>
      <c r="CX14" s="191"/>
      <c r="CY14" s="191"/>
      <c r="CZ14" s="191"/>
      <c r="DA14" s="191"/>
      <c r="DB14" s="191"/>
      <c r="DC14" s="191"/>
      <c r="DD14" s="191"/>
      <c r="DE14" s="191"/>
      <c r="DF14" s="191"/>
      <c r="DG14" s="191"/>
      <c r="DH14" s="191"/>
      <c r="DI14" s="191"/>
      <c r="DJ14" s="191"/>
      <c r="DK14" s="191"/>
      <c r="DL14" s="191"/>
      <c r="DM14" s="191"/>
      <c r="DN14" s="191"/>
      <c r="DO14" s="191"/>
      <c r="DP14" s="191"/>
      <c r="DQ14" s="191"/>
      <c r="DR14" s="191"/>
      <c r="DS14" s="191"/>
      <c r="DT14" s="191"/>
      <c r="DU14" s="191"/>
      <c r="DV14" s="191"/>
      <c r="DW14" s="191"/>
      <c r="DX14" s="191"/>
      <c r="DY14" s="191"/>
      <c r="DZ14" s="191"/>
      <c r="EA14" s="191"/>
      <c r="EB14" s="191"/>
      <c r="EC14" s="191"/>
      <c r="ED14" s="191"/>
      <c r="EE14" s="191"/>
      <c r="EF14" s="191"/>
      <c r="EG14" s="191"/>
      <c r="EH14" s="191"/>
      <c r="EI14" s="191"/>
      <c r="EJ14" s="191"/>
      <c r="EK14" s="191"/>
      <c r="EL14" s="191"/>
      <c r="EM14" s="191"/>
      <c r="EN14" s="191"/>
      <c r="EO14" s="191"/>
      <c r="EP14" s="191"/>
      <c r="EQ14" s="191"/>
      <c r="ER14" s="191"/>
      <c r="ES14" s="191"/>
      <c r="ET14" s="191"/>
      <c r="EU14" s="191"/>
      <c r="EV14" s="191"/>
      <c r="EW14" s="191"/>
      <c r="EX14" s="191"/>
      <c r="EY14" s="191"/>
      <c r="EZ14" s="191"/>
      <c r="FA14" s="191"/>
      <c r="FB14" s="191"/>
      <c r="FC14" s="191"/>
      <c r="FD14" s="191"/>
      <c r="FE14" s="191"/>
      <c r="FF14" s="191"/>
      <c r="FG14" s="191"/>
      <c r="FH14" s="191"/>
      <c r="FI14" s="191"/>
      <c r="FJ14" s="191"/>
      <c r="FK14" s="191"/>
      <c r="FL14" s="191"/>
      <c r="FM14" s="191"/>
      <c r="FN14" s="191"/>
      <c r="FO14" s="191"/>
      <c r="FP14" s="191"/>
      <c r="FQ14" s="191"/>
      <c r="FR14" s="191"/>
      <c r="FS14" s="191"/>
      <c r="FT14" s="191"/>
      <c r="FU14" s="191"/>
      <c r="FV14" s="191"/>
      <c r="FW14" s="191"/>
      <c r="FX14" s="191"/>
      <c r="FY14" s="191"/>
      <c r="FZ14" s="191"/>
      <c r="GA14" s="191"/>
      <c r="GB14" s="191"/>
      <c r="GC14" s="191"/>
      <c r="GD14" s="191"/>
      <c r="GE14" s="191"/>
      <c r="GF14" s="191"/>
      <c r="GG14" s="191"/>
      <c r="GH14" s="191"/>
      <c r="GI14" s="191"/>
      <c r="GJ14" s="191"/>
      <c r="GK14" s="191"/>
      <c r="GL14" s="191"/>
      <c r="GM14" s="191"/>
      <c r="GN14" s="191"/>
      <c r="GO14" s="191"/>
      <c r="GP14" s="191"/>
      <c r="GQ14" s="191"/>
      <c r="GR14" s="191"/>
      <c r="GS14" s="191"/>
      <c r="GT14" s="191"/>
      <c r="GU14" s="191"/>
      <c r="GV14" s="191"/>
      <c r="GW14" s="191"/>
      <c r="GX14" s="191"/>
      <c r="GY14" s="191"/>
      <c r="GZ14" s="191"/>
      <c r="HA14" s="191"/>
      <c r="HB14" s="191"/>
      <c r="HC14" s="191"/>
      <c r="HD14" s="191"/>
      <c r="HE14" s="191"/>
      <c r="HF14" s="191"/>
      <c r="HG14" s="191"/>
      <c r="HH14" s="191"/>
      <c r="HI14" s="191"/>
      <c r="HJ14" s="191"/>
      <c r="HK14" s="191"/>
      <c r="HL14" s="191"/>
      <c r="HM14" s="191"/>
      <c r="HN14" s="191"/>
      <c r="HO14" s="191"/>
      <c r="HP14" s="191"/>
      <c r="HQ14" s="191"/>
      <c r="HR14" s="191"/>
      <c r="HS14" s="191"/>
      <c r="HT14" s="191"/>
      <c r="HU14" s="191"/>
      <c r="HV14" s="191"/>
      <c r="HW14" s="191"/>
      <c r="HX14" s="191"/>
      <c r="HY14" s="191"/>
      <c r="HZ14" s="191"/>
      <c r="IA14" s="191"/>
      <c r="IB14" s="191"/>
      <c r="IC14" s="191"/>
      <c r="ID14" s="191"/>
      <c r="IE14" s="191"/>
      <c r="IF14" s="191"/>
      <c r="IG14" s="192"/>
    </row>
    <row r="15" s="190" customFormat="1" ht="24.95" customHeight="1" spans="1:241">
      <c r="A15" s="200" t="s">
        <v>1520</v>
      </c>
      <c r="B15" s="199"/>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191"/>
      <c r="BI15" s="191"/>
      <c r="BJ15" s="191"/>
      <c r="BK15" s="191"/>
      <c r="BL15" s="191"/>
      <c r="BM15" s="191"/>
      <c r="BN15" s="191"/>
      <c r="BO15" s="191"/>
      <c r="BP15" s="191"/>
      <c r="BQ15" s="191"/>
      <c r="BR15" s="191"/>
      <c r="BS15" s="191"/>
      <c r="BT15" s="191"/>
      <c r="BU15" s="191"/>
      <c r="BV15" s="191"/>
      <c r="BW15" s="191"/>
      <c r="BX15" s="191"/>
      <c r="BY15" s="191"/>
      <c r="BZ15" s="191"/>
      <c r="CA15" s="191"/>
      <c r="CB15" s="191"/>
      <c r="CC15" s="191"/>
      <c r="CD15" s="191"/>
      <c r="CE15" s="191"/>
      <c r="CF15" s="191"/>
      <c r="CG15" s="191"/>
      <c r="CH15" s="191"/>
      <c r="CI15" s="191"/>
      <c r="CJ15" s="191"/>
      <c r="CK15" s="191"/>
      <c r="CL15" s="191"/>
      <c r="CM15" s="191"/>
      <c r="CN15" s="191"/>
      <c r="CO15" s="191"/>
      <c r="CP15" s="191"/>
      <c r="CQ15" s="191"/>
      <c r="CR15" s="191"/>
      <c r="CS15" s="191"/>
      <c r="CT15" s="191"/>
      <c r="CU15" s="191"/>
      <c r="CV15" s="191"/>
      <c r="CW15" s="191"/>
      <c r="CX15" s="191"/>
      <c r="CY15" s="191"/>
      <c r="CZ15" s="191"/>
      <c r="DA15" s="191"/>
      <c r="DB15" s="191"/>
      <c r="DC15" s="191"/>
      <c r="DD15" s="191"/>
      <c r="DE15" s="191"/>
      <c r="DF15" s="191"/>
      <c r="DG15" s="191"/>
      <c r="DH15" s="191"/>
      <c r="DI15" s="191"/>
      <c r="DJ15" s="191"/>
      <c r="DK15" s="191"/>
      <c r="DL15" s="191"/>
      <c r="DM15" s="191"/>
      <c r="DN15" s="191"/>
      <c r="DO15" s="191"/>
      <c r="DP15" s="191"/>
      <c r="DQ15" s="191"/>
      <c r="DR15" s="191"/>
      <c r="DS15" s="191"/>
      <c r="DT15" s="191"/>
      <c r="DU15" s="191"/>
      <c r="DV15" s="191"/>
      <c r="DW15" s="191"/>
      <c r="DX15" s="191"/>
      <c r="DY15" s="191"/>
      <c r="DZ15" s="191"/>
      <c r="EA15" s="191"/>
      <c r="EB15" s="191"/>
      <c r="EC15" s="191"/>
      <c r="ED15" s="191"/>
      <c r="EE15" s="191"/>
      <c r="EF15" s="191"/>
      <c r="EG15" s="191"/>
      <c r="EH15" s="191"/>
      <c r="EI15" s="191"/>
      <c r="EJ15" s="191"/>
      <c r="EK15" s="191"/>
      <c r="EL15" s="191"/>
      <c r="EM15" s="191"/>
      <c r="EN15" s="191"/>
      <c r="EO15" s="191"/>
      <c r="EP15" s="191"/>
      <c r="EQ15" s="191"/>
      <c r="ER15" s="191"/>
      <c r="ES15" s="191"/>
      <c r="ET15" s="191"/>
      <c r="EU15" s="191"/>
      <c r="EV15" s="191"/>
      <c r="EW15" s="191"/>
      <c r="EX15" s="191"/>
      <c r="EY15" s="191"/>
      <c r="EZ15" s="191"/>
      <c r="FA15" s="191"/>
      <c r="FB15" s="191"/>
      <c r="FC15" s="191"/>
      <c r="FD15" s="191"/>
      <c r="FE15" s="191"/>
      <c r="FF15" s="191"/>
      <c r="FG15" s="191"/>
      <c r="FH15" s="191"/>
      <c r="FI15" s="191"/>
      <c r="FJ15" s="191"/>
      <c r="FK15" s="191"/>
      <c r="FL15" s="191"/>
      <c r="FM15" s="191"/>
      <c r="FN15" s="191"/>
      <c r="FO15" s="191"/>
      <c r="FP15" s="191"/>
      <c r="FQ15" s="191"/>
      <c r="FR15" s="191"/>
      <c r="FS15" s="191"/>
      <c r="FT15" s="191"/>
      <c r="FU15" s="191"/>
      <c r="FV15" s="191"/>
      <c r="FW15" s="191"/>
      <c r="FX15" s="191"/>
      <c r="FY15" s="191"/>
      <c r="FZ15" s="191"/>
      <c r="GA15" s="191"/>
      <c r="GB15" s="191"/>
      <c r="GC15" s="191"/>
      <c r="GD15" s="191"/>
      <c r="GE15" s="191"/>
      <c r="GF15" s="191"/>
      <c r="GG15" s="191"/>
      <c r="GH15" s="191"/>
      <c r="GI15" s="191"/>
      <c r="GJ15" s="191"/>
      <c r="GK15" s="191"/>
      <c r="GL15" s="191"/>
      <c r="GM15" s="191"/>
      <c r="GN15" s="191"/>
      <c r="GO15" s="191"/>
      <c r="GP15" s="191"/>
      <c r="GQ15" s="191"/>
      <c r="GR15" s="191"/>
      <c r="GS15" s="191"/>
      <c r="GT15" s="191"/>
      <c r="GU15" s="191"/>
      <c r="GV15" s="191"/>
      <c r="GW15" s="191"/>
      <c r="GX15" s="191"/>
      <c r="GY15" s="191"/>
      <c r="GZ15" s="191"/>
      <c r="HA15" s="191"/>
      <c r="HB15" s="191"/>
      <c r="HC15" s="191"/>
      <c r="HD15" s="191"/>
      <c r="HE15" s="191"/>
      <c r="HF15" s="191"/>
      <c r="HG15" s="191"/>
      <c r="HH15" s="191"/>
      <c r="HI15" s="191"/>
      <c r="HJ15" s="191"/>
      <c r="HK15" s="191"/>
      <c r="HL15" s="191"/>
      <c r="HM15" s="191"/>
      <c r="HN15" s="191"/>
      <c r="HO15" s="191"/>
      <c r="HP15" s="191"/>
      <c r="HQ15" s="191"/>
      <c r="HR15" s="191"/>
      <c r="HS15" s="191"/>
      <c r="HT15" s="191"/>
      <c r="HU15" s="191"/>
      <c r="HV15" s="191"/>
      <c r="HW15" s="191"/>
      <c r="HX15" s="191"/>
      <c r="HY15" s="191"/>
      <c r="HZ15" s="191"/>
      <c r="IA15" s="191"/>
      <c r="IB15" s="191"/>
      <c r="IC15" s="191"/>
      <c r="ID15" s="191"/>
      <c r="IE15" s="191"/>
      <c r="IF15" s="191"/>
      <c r="IG15" s="192"/>
    </row>
    <row r="16" s="190" customFormat="1" ht="24.95" customHeight="1" spans="1:241">
      <c r="A16" s="200" t="s">
        <v>1822</v>
      </c>
      <c r="B16" s="199"/>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c r="BG16" s="191"/>
      <c r="BH16" s="191"/>
      <c r="BI16" s="191"/>
      <c r="BJ16" s="191"/>
      <c r="BK16" s="191"/>
      <c r="BL16" s="191"/>
      <c r="BM16" s="191"/>
      <c r="BN16" s="191"/>
      <c r="BO16" s="191"/>
      <c r="BP16" s="191"/>
      <c r="BQ16" s="191"/>
      <c r="BR16" s="191"/>
      <c r="BS16" s="191"/>
      <c r="BT16" s="191"/>
      <c r="BU16" s="191"/>
      <c r="BV16" s="191"/>
      <c r="BW16" s="191"/>
      <c r="BX16" s="191"/>
      <c r="BY16" s="191"/>
      <c r="BZ16" s="191"/>
      <c r="CA16" s="191"/>
      <c r="CB16" s="191"/>
      <c r="CC16" s="191"/>
      <c r="CD16" s="191"/>
      <c r="CE16" s="191"/>
      <c r="CF16" s="191"/>
      <c r="CG16" s="191"/>
      <c r="CH16" s="191"/>
      <c r="CI16" s="191"/>
      <c r="CJ16" s="191"/>
      <c r="CK16" s="191"/>
      <c r="CL16" s="191"/>
      <c r="CM16" s="191"/>
      <c r="CN16" s="191"/>
      <c r="CO16" s="191"/>
      <c r="CP16" s="191"/>
      <c r="CQ16" s="191"/>
      <c r="CR16" s="191"/>
      <c r="CS16" s="191"/>
      <c r="CT16" s="191"/>
      <c r="CU16" s="191"/>
      <c r="CV16" s="191"/>
      <c r="CW16" s="191"/>
      <c r="CX16" s="191"/>
      <c r="CY16" s="191"/>
      <c r="CZ16" s="191"/>
      <c r="DA16" s="191"/>
      <c r="DB16" s="191"/>
      <c r="DC16" s="191"/>
      <c r="DD16" s="191"/>
      <c r="DE16" s="191"/>
      <c r="DF16" s="191"/>
      <c r="DG16" s="191"/>
      <c r="DH16" s="191"/>
      <c r="DI16" s="191"/>
      <c r="DJ16" s="191"/>
      <c r="DK16" s="191"/>
      <c r="DL16" s="191"/>
      <c r="DM16" s="191"/>
      <c r="DN16" s="191"/>
      <c r="DO16" s="191"/>
      <c r="DP16" s="191"/>
      <c r="DQ16" s="191"/>
      <c r="DR16" s="191"/>
      <c r="DS16" s="191"/>
      <c r="DT16" s="191"/>
      <c r="DU16" s="191"/>
      <c r="DV16" s="191"/>
      <c r="DW16" s="191"/>
      <c r="DX16" s="191"/>
      <c r="DY16" s="191"/>
      <c r="DZ16" s="191"/>
      <c r="EA16" s="191"/>
      <c r="EB16" s="191"/>
      <c r="EC16" s="191"/>
      <c r="ED16" s="191"/>
      <c r="EE16" s="191"/>
      <c r="EF16" s="191"/>
      <c r="EG16" s="191"/>
      <c r="EH16" s="191"/>
      <c r="EI16" s="191"/>
      <c r="EJ16" s="191"/>
      <c r="EK16" s="191"/>
      <c r="EL16" s="191"/>
      <c r="EM16" s="191"/>
      <c r="EN16" s="191"/>
      <c r="EO16" s="191"/>
      <c r="EP16" s="191"/>
      <c r="EQ16" s="191"/>
      <c r="ER16" s="191"/>
      <c r="ES16" s="191"/>
      <c r="ET16" s="191"/>
      <c r="EU16" s="191"/>
      <c r="EV16" s="191"/>
      <c r="EW16" s="191"/>
      <c r="EX16" s="191"/>
      <c r="EY16" s="191"/>
      <c r="EZ16" s="191"/>
      <c r="FA16" s="191"/>
      <c r="FB16" s="191"/>
      <c r="FC16" s="191"/>
      <c r="FD16" s="191"/>
      <c r="FE16" s="191"/>
      <c r="FF16" s="191"/>
      <c r="FG16" s="191"/>
      <c r="FH16" s="191"/>
      <c r="FI16" s="191"/>
      <c r="FJ16" s="191"/>
      <c r="FK16" s="191"/>
      <c r="FL16" s="191"/>
      <c r="FM16" s="191"/>
      <c r="FN16" s="191"/>
      <c r="FO16" s="191"/>
      <c r="FP16" s="191"/>
      <c r="FQ16" s="191"/>
      <c r="FR16" s="191"/>
      <c r="FS16" s="191"/>
      <c r="FT16" s="191"/>
      <c r="FU16" s="191"/>
      <c r="FV16" s="191"/>
      <c r="FW16" s="191"/>
      <c r="FX16" s="191"/>
      <c r="FY16" s="191"/>
      <c r="FZ16" s="191"/>
      <c r="GA16" s="191"/>
      <c r="GB16" s="191"/>
      <c r="GC16" s="191"/>
      <c r="GD16" s="191"/>
      <c r="GE16" s="191"/>
      <c r="GF16" s="191"/>
      <c r="GG16" s="191"/>
      <c r="GH16" s="191"/>
      <c r="GI16" s="191"/>
      <c r="GJ16" s="191"/>
      <c r="GK16" s="191"/>
      <c r="GL16" s="191"/>
      <c r="GM16" s="191"/>
      <c r="GN16" s="191"/>
      <c r="GO16" s="191"/>
      <c r="GP16" s="191"/>
      <c r="GQ16" s="191"/>
      <c r="GR16" s="191"/>
      <c r="GS16" s="191"/>
      <c r="GT16" s="191"/>
      <c r="GU16" s="191"/>
      <c r="GV16" s="191"/>
      <c r="GW16" s="191"/>
      <c r="GX16" s="191"/>
      <c r="GY16" s="191"/>
      <c r="GZ16" s="191"/>
      <c r="HA16" s="191"/>
      <c r="HB16" s="191"/>
      <c r="HC16" s="191"/>
      <c r="HD16" s="191"/>
      <c r="HE16" s="191"/>
      <c r="HF16" s="191"/>
      <c r="HG16" s="191"/>
      <c r="HH16" s="191"/>
      <c r="HI16" s="191"/>
      <c r="HJ16" s="191"/>
      <c r="HK16" s="191"/>
      <c r="HL16" s="191"/>
      <c r="HM16" s="191"/>
      <c r="HN16" s="191"/>
      <c r="HO16" s="191"/>
      <c r="HP16" s="191"/>
      <c r="HQ16" s="191"/>
      <c r="HR16" s="191"/>
      <c r="HS16" s="191"/>
      <c r="HT16" s="191"/>
      <c r="HU16" s="191"/>
      <c r="HV16" s="191"/>
      <c r="HW16" s="191"/>
      <c r="HX16" s="191"/>
      <c r="HY16" s="191"/>
      <c r="HZ16" s="191"/>
      <c r="IA16" s="191"/>
      <c r="IB16" s="191"/>
      <c r="IC16" s="191"/>
      <c r="ID16" s="191"/>
      <c r="IE16" s="191"/>
      <c r="IF16" s="191"/>
      <c r="IG16" s="192"/>
    </row>
    <row r="17" s="190" customFormat="1" ht="24.95" customHeight="1" spans="1:241">
      <c r="A17" s="200" t="s">
        <v>1533</v>
      </c>
      <c r="B17" s="199"/>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191"/>
      <c r="BI17" s="191"/>
      <c r="BJ17" s="191"/>
      <c r="BK17" s="191"/>
      <c r="BL17" s="191"/>
      <c r="BM17" s="191"/>
      <c r="BN17" s="191"/>
      <c r="BO17" s="191"/>
      <c r="BP17" s="191"/>
      <c r="BQ17" s="191"/>
      <c r="BR17" s="191"/>
      <c r="BS17" s="191"/>
      <c r="BT17" s="191"/>
      <c r="BU17" s="191"/>
      <c r="BV17" s="191"/>
      <c r="BW17" s="191"/>
      <c r="BX17" s="191"/>
      <c r="BY17" s="191"/>
      <c r="BZ17" s="191"/>
      <c r="CA17" s="191"/>
      <c r="CB17" s="191"/>
      <c r="CC17" s="191"/>
      <c r="CD17" s="191"/>
      <c r="CE17" s="191"/>
      <c r="CF17" s="191"/>
      <c r="CG17" s="191"/>
      <c r="CH17" s="191"/>
      <c r="CI17" s="191"/>
      <c r="CJ17" s="191"/>
      <c r="CK17" s="191"/>
      <c r="CL17" s="191"/>
      <c r="CM17" s="191"/>
      <c r="CN17" s="191"/>
      <c r="CO17" s="191"/>
      <c r="CP17" s="191"/>
      <c r="CQ17" s="191"/>
      <c r="CR17" s="191"/>
      <c r="CS17" s="191"/>
      <c r="CT17" s="191"/>
      <c r="CU17" s="191"/>
      <c r="CV17" s="191"/>
      <c r="CW17" s="191"/>
      <c r="CX17" s="191"/>
      <c r="CY17" s="191"/>
      <c r="CZ17" s="191"/>
      <c r="DA17" s="191"/>
      <c r="DB17" s="191"/>
      <c r="DC17" s="191"/>
      <c r="DD17" s="191"/>
      <c r="DE17" s="191"/>
      <c r="DF17" s="191"/>
      <c r="DG17" s="191"/>
      <c r="DH17" s="191"/>
      <c r="DI17" s="191"/>
      <c r="DJ17" s="191"/>
      <c r="DK17" s="191"/>
      <c r="DL17" s="191"/>
      <c r="DM17" s="191"/>
      <c r="DN17" s="191"/>
      <c r="DO17" s="191"/>
      <c r="DP17" s="191"/>
      <c r="DQ17" s="191"/>
      <c r="DR17" s="191"/>
      <c r="DS17" s="191"/>
      <c r="DT17" s="191"/>
      <c r="DU17" s="191"/>
      <c r="DV17" s="191"/>
      <c r="DW17" s="191"/>
      <c r="DX17" s="191"/>
      <c r="DY17" s="191"/>
      <c r="DZ17" s="191"/>
      <c r="EA17" s="191"/>
      <c r="EB17" s="191"/>
      <c r="EC17" s="191"/>
      <c r="ED17" s="191"/>
      <c r="EE17" s="191"/>
      <c r="EF17" s="191"/>
      <c r="EG17" s="191"/>
      <c r="EH17" s="191"/>
      <c r="EI17" s="191"/>
      <c r="EJ17" s="191"/>
      <c r="EK17" s="191"/>
      <c r="EL17" s="191"/>
      <c r="EM17" s="191"/>
      <c r="EN17" s="191"/>
      <c r="EO17" s="191"/>
      <c r="EP17" s="191"/>
      <c r="EQ17" s="191"/>
      <c r="ER17" s="191"/>
      <c r="ES17" s="191"/>
      <c r="ET17" s="191"/>
      <c r="EU17" s="191"/>
      <c r="EV17" s="191"/>
      <c r="EW17" s="191"/>
      <c r="EX17" s="191"/>
      <c r="EY17" s="191"/>
      <c r="EZ17" s="191"/>
      <c r="FA17" s="191"/>
      <c r="FB17" s="191"/>
      <c r="FC17" s="191"/>
      <c r="FD17" s="191"/>
      <c r="FE17" s="191"/>
      <c r="FF17" s="191"/>
      <c r="FG17" s="191"/>
      <c r="FH17" s="191"/>
      <c r="FI17" s="191"/>
      <c r="FJ17" s="191"/>
      <c r="FK17" s="191"/>
      <c r="FL17" s="191"/>
      <c r="FM17" s="191"/>
      <c r="FN17" s="191"/>
      <c r="FO17" s="191"/>
      <c r="FP17" s="191"/>
      <c r="FQ17" s="191"/>
      <c r="FR17" s="191"/>
      <c r="FS17" s="191"/>
      <c r="FT17" s="191"/>
      <c r="FU17" s="191"/>
      <c r="FV17" s="191"/>
      <c r="FW17" s="191"/>
      <c r="FX17" s="191"/>
      <c r="FY17" s="191"/>
      <c r="FZ17" s="191"/>
      <c r="GA17" s="191"/>
      <c r="GB17" s="191"/>
      <c r="GC17" s="191"/>
      <c r="GD17" s="191"/>
      <c r="GE17" s="191"/>
      <c r="GF17" s="191"/>
      <c r="GG17" s="191"/>
      <c r="GH17" s="191"/>
      <c r="GI17" s="191"/>
      <c r="GJ17" s="191"/>
      <c r="GK17" s="191"/>
      <c r="GL17" s="191"/>
      <c r="GM17" s="191"/>
      <c r="GN17" s="191"/>
      <c r="GO17" s="191"/>
      <c r="GP17" s="191"/>
      <c r="GQ17" s="191"/>
      <c r="GR17" s="191"/>
      <c r="GS17" s="191"/>
      <c r="GT17" s="191"/>
      <c r="GU17" s="191"/>
      <c r="GV17" s="191"/>
      <c r="GW17" s="191"/>
      <c r="GX17" s="191"/>
      <c r="GY17" s="191"/>
      <c r="GZ17" s="191"/>
      <c r="HA17" s="191"/>
      <c r="HB17" s="191"/>
      <c r="HC17" s="191"/>
      <c r="HD17" s="191"/>
      <c r="HE17" s="191"/>
      <c r="HF17" s="191"/>
      <c r="HG17" s="191"/>
      <c r="HH17" s="191"/>
      <c r="HI17" s="191"/>
      <c r="HJ17" s="191"/>
      <c r="HK17" s="191"/>
      <c r="HL17" s="191"/>
      <c r="HM17" s="191"/>
      <c r="HN17" s="191"/>
      <c r="HO17" s="191"/>
      <c r="HP17" s="191"/>
      <c r="HQ17" s="191"/>
      <c r="HR17" s="191"/>
      <c r="HS17" s="191"/>
      <c r="HT17" s="191"/>
      <c r="HU17" s="191"/>
      <c r="HV17" s="191"/>
      <c r="HW17" s="191"/>
      <c r="HX17" s="191"/>
      <c r="HY17" s="191"/>
      <c r="HZ17" s="191"/>
      <c r="IA17" s="191"/>
      <c r="IB17" s="191"/>
      <c r="IC17" s="191"/>
      <c r="ID17" s="191"/>
      <c r="IE17" s="191"/>
      <c r="IF17" s="191"/>
      <c r="IG17" s="192"/>
    </row>
    <row r="18" s="190" customFormat="1" ht="24.95" customHeight="1" spans="1:241">
      <c r="A18" s="200" t="s">
        <v>1569</v>
      </c>
      <c r="B18" s="199"/>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191"/>
      <c r="BI18" s="191"/>
      <c r="BJ18" s="191"/>
      <c r="BK18" s="191"/>
      <c r="BL18" s="191"/>
      <c r="BM18" s="191"/>
      <c r="BN18" s="191"/>
      <c r="BO18" s="191"/>
      <c r="BP18" s="191"/>
      <c r="BQ18" s="191"/>
      <c r="BR18" s="191"/>
      <c r="BS18" s="191"/>
      <c r="BT18" s="191"/>
      <c r="BU18" s="191"/>
      <c r="BV18" s="191"/>
      <c r="BW18" s="191"/>
      <c r="BX18" s="191"/>
      <c r="BY18" s="191"/>
      <c r="BZ18" s="191"/>
      <c r="CA18" s="191"/>
      <c r="CB18" s="191"/>
      <c r="CC18" s="191"/>
      <c r="CD18" s="191"/>
      <c r="CE18" s="191"/>
      <c r="CF18" s="191"/>
      <c r="CG18" s="191"/>
      <c r="CH18" s="191"/>
      <c r="CI18" s="191"/>
      <c r="CJ18" s="191"/>
      <c r="CK18" s="191"/>
      <c r="CL18" s="191"/>
      <c r="CM18" s="191"/>
      <c r="CN18" s="191"/>
      <c r="CO18" s="191"/>
      <c r="CP18" s="191"/>
      <c r="CQ18" s="191"/>
      <c r="CR18" s="191"/>
      <c r="CS18" s="191"/>
      <c r="CT18" s="191"/>
      <c r="CU18" s="191"/>
      <c r="CV18" s="191"/>
      <c r="CW18" s="191"/>
      <c r="CX18" s="191"/>
      <c r="CY18" s="191"/>
      <c r="CZ18" s="191"/>
      <c r="DA18" s="191"/>
      <c r="DB18" s="191"/>
      <c r="DC18" s="191"/>
      <c r="DD18" s="191"/>
      <c r="DE18" s="191"/>
      <c r="DF18" s="191"/>
      <c r="DG18" s="191"/>
      <c r="DH18" s="191"/>
      <c r="DI18" s="191"/>
      <c r="DJ18" s="191"/>
      <c r="DK18" s="191"/>
      <c r="DL18" s="191"/>
      <c r="DM18" s="191"/>
      <c r="DN18" s="191"/>
      <c r="DO18" s="191"/>
      <c r="DP18" s="191"/>
      <c r="DQ18" s="191"/>
      <c r="DR18" s="191"/>
      <c r="DS18" s="191"/>
      <c r="DT18" s="191"/>
      <c r="DU18" s="191"/>
      <c r="DV18" s="191"/>
      <c r="DW18" s="191"/>
      <c r="DX18" s="191"/>
      <c r="DY18" s="191"/>
      <c r="DZ18" s="191"/>
      <c r="EA18" s="191"/>
      <c r="EB18" s="191"/>
      <c r="EC18" s="191"/>
      <c r="ED18" s="191"/>
      <c r="EE18" s="191"/>
      <c r="EF18" s="191"/>
      <c r="EG18" s="191"/>
      <c r="EH18" s="191"/>
      <c r="EI18" s="191"/>
      <c r="EJ18" s="191"/>
      <c r="EK18" s="191"/>
      <c r="EL18" s="191"/>
      <c r="EM18" s="191"/>
      <c r="EN18" s="191"/>
      <c r="EO18" s="191"/>
      <c r="EP18" s="191"/>
      <c r="EQ18" s="191"/>
      <c r="ER18" s="191"/>
      <c r="ES18" s="191"/>
      <c r="ET18" s="191"/>
      <c r="EU18" s="191"/>
      <c r="EV18" s="191"/>
      <c r="EW18" s="191"/>
      <c r="EX18" s="191"/>
      <c r="EY18" s="191"/>
      <c r="EZ18" s="191"/>
      <c r="FA18" s="191"/>
      <c r="FB18" s="191"/>
      <c r="FC18" s="191"/>
      <c r="FD18" s="191"/>
      <c r="FE18" s="191"/>
      <c r="FF18" s="191"/>
      <c r="FG18" s="191"/>
      <c r="FH18" s="191"/>
      <c r="FI18" s="191"/>
      <c r="FJ18" s="191"/>
      <c r="FK18" s="191"/>
      <c r="FL18" s="191"/>
      <c r="FM18" s="191"/>
      <c r="FN18" s="191"/>
      <c r="FO18" s="191"/>
      <c r="FP18" s="191"/>
      <c r="FQ18" s="191"/>
      <c r="FR18" s="191"/>
      <c r="FS18" s="191"/>
      <c r="FT18" s="191"/>
      <c r="FU18" s="191"/>
      <c r="FV18" s="191"/>
      <c r="FW18" s="191"/>
      <c r="FX18" s="191"/>
      <c r="FY18" s="191"/>
      <c r="FZ18" s="191"/>
      <c r="GA18" s="191"/>
      <c r="GB18" s="191"/>
      <c r="GC18" s="191"/>
      <c r="GD18" s="191"/>
      <c r="GE18" s="191"/>
      <c r="GF18" s="191"/>
      <c r="GG18" s="191"/>
      <c r="GH18" s="191"/>
      <c r="GI18" s="191"/>
      <c r="GJ18" s="191"/>
      <c r="GK18" s="191"/>
      <c r="GL18" s="191"/>
      <c r="GM18" s="191"/>
      <c r="GN18" s="191"/>
      <c r="GO18" s="191"/>
      <c r="GP18" s="191"/>
      <c r="GQ18" s="191"/>
      <c r="GR18" s="191"/>
      <c r="GS18" s="191"/>
      <c r="GT18" s="191"/>
      <c r="GU18" s="191"/>
      <c r="GV18" s="191"/>
      <c r="GW18" s="191"/>
      <c r="GX18" s="191"/>
      <c r="GY18" s="191"/>
      <c r="GZ18" s="191"/>
      <c r="HA18" s="191"/>
      <c r="HB18" s="191"/>
      <c r="HC18" s="191"/>
      <c r="HD18" s="191"/>
      <c r="HE18" s="191"/>
      <c r="HF18" s="191"/>
      <c r="HG18" s="191"/>
      <c r="HH18" s="191"/>
      <c r="HI18" s="191"/>
      <c r="HJ18" s="191"/>
      <c r="HK18" s="191"/>
      <c r="HL18" s="191"/>
      <c r="HM18" s="191"/>
      <c r="HN18" s="191"/>
      <c r="HO18" s="191"/>
      <c r="HP18" s="191"/>
      <c r="HQ18" s="191"/>
      <c r="HR18" s="191"/>
      <c r="HS18" s="191"/>
      <c r="HT18" s="191"/>
      <c r="HU18" s="191"/>
      <c r="HV18" s="191"/>
      <c r="HW18" s="191"/>
      <c r="HX18" s="191"/>
      <c r="HY18" s="191"/>
      <c r="HZ18" s="191"/>
      <c r="IA18" s="191"/>
      <c r="IB18" s="191"/>
      <c r="IC18" s="191"/>
      <c r="ID18" s="191"/>
      <c r="IE18" s="191"/>
      <c r="IF18" s="191"/>
      <c r="IG18" s="192"/>
    </row>
    <row r="19" s="190" customFormat="1" ht="24.95" customHeight="1" spans="1:241">
      <c r="A19" s="200" t="s">
        <v>1607</v>
      </c>
      <c r="B19" s="199"/>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1"/>
      <c r="CI19" s="191"/>
      <c r="CJ19" s="191"/>
      <c r="CK19" s="191"/>
      <c r="CL19" s="191"/>
      <c r="CM19" s="191"/>
      <c r="CN19" s="191"/>
      <c r="CO19" s="191"/>
      <c r="CP19" s="191"/>
      <c r="CQ19" s="191"/>
      <c r="CR19" s="191"/>
      <c r="CS19" s="191"/>
      <c r="CT19" s="191"/>
      <c r="CU19" s="191"/>
      <c r="CV19" s="191"/>
      <c r="CW19" s="191"/>
      <c r="CX19" s="191"/>
      <c r="CY19" s="191"/>
      <c r="CZ19" s="191"/>
      <c r="DA19" s="191"/>
      <c r="DB19" s="191"/>
      <c r="DC19" s="191"/>
      <c r="DD19" s="191"/>
      <c r="DE19" s="191"/>
      <c r="DF19" s="191"/>
      <c r="DG19" s="191"/>
      <c r="DH19" s="191"/>
      <c r="DI19" s="191"/>
      <c r="DJ19" s="191"/>
      <c r="DK19" s="191"/>
      <c r="DL19" s="191"/>
      <c r="DM19" s="191"/>
      <c r="DN19" s="191"/>
      <c r="DO19" s="191"/>
      <c r="DP19" s="191"/>
      <c r="DQ19" s="191"/>
      <c r="DR19" s="191"/>
      <c r="DS19" s="191"/>
      <c r="DT19" s="191"/>
      <c r="DU19" s="191"/>
      <c r="DV19" s="191"/>
      <c r="DW19" s="191"/>
      <c r="DX19" s="191"/>
      <c r="DY19" s="191"/>
      <c r="DZ19" s="191"/>
      <c r="EA19" s="191"/>
      <c r="EB19" s="191"/>
      <c r="EC19" s="191"/>
      <c r="ED19" s="191"/>
      <c r="EE19" s="191"/>
      <c r="EF19" s="191"/>
      <c r="EG19" s="191"/>
      <c r="EH19" s="191"/>
      <c r="EI19" s="191"/>
      <c r="EJ19" s="191"/>
      <c r="EK19" s="191"/>
      <c r="EL19" s="191"/>
      <c r="EM19" s="191"/>
      <c r="EN19" s="191"/>
      <c r="EO19" s="191"/>
      <c r="EP19" s="191"/>
      <c r="EQ19" s="191"/>
      <c r="ER19" s="191"/>
      <c r="ES19" s="191"/>
      <c r="ET19" s="191"/>
      <c r="EU19" s="191"/>
      <c r="EV19" s="191"/>
      <c r="EW19" s="191"/>
      <c r="EX19" s="191"/>
      <c r="EY19" s="191"/>
      <c r="EZ19" s="191"/>
      <c r="FA19" s="191"/>
      <c r="FB19" s="191"/>
      <c r="FC19" s="191"/>
      <c r="FD19" s="191"/>
      <c r="FE19" s="191"/>
      <c r="FF19" s="191"/>
      <c r="FG19" s="191"/>
      <c r="FH19" s="191"/>
      <c r="FI19" s="191"/>
      <c r="FJ19" s="191"/>
      <c r="FK19" s="191"/>
      <c r="FL19" s="191"/>
      <c r="FM19" s="191"/>
      <c r="FN19" s="191"/>
      <c r="FO19" s="191"/>
      <c r="FP19" s="191"/>
      <c r="FQ19" s="191"/>
      <c r="FR19" s="191"/>
      <c r="FS19" s="191"/>
      <c r="FT19" s="191"/>
      <c r="FU19" s="191"/>
      <c r="FV19" s="191"/>
      <c r="FW19" s="191"/>
      <c r="FX19" s="191"/>
      <c r="FY19" s="191"/>
      <c r="FZ19" s="191"/>
      <c r="GA19" s="191"/>
      <c r="GB19" s="191"/>
      <c r="GC19" s="191"/>
      <c r="GD19" s="191"/>
      <c r="GE19" s="191"/>
      <c r="GF19" s="191"/>
      <c r="GG19" s="191"/>
      <c r="GH19" s="191"/>
      <c r="GI19" s="191"/>
      <c r="GJ19" s="191"/>
      <c r="GK19" s="191"/>
      <c r="GL19" s="191"/>
      <c r="GM19" s="191"/>
      <c r="GN19" s="191"/>
      <c r="GO19" s="191"/>
      <c r="GP19" s="191"/>
      <c r="GQ19" s="191"/>
      <c r="GR19" s="191"/>
      <c r="GS19" s="191"/>
      <c r="GT19" s="191"/>
      <c r="GU19" s="191"/>
      <c r="GV19" s="191"/>
      <c r="GW19" s="191"/>
      <c r="GX19" s="191"/>
      <c r="GY19" s="191"/>
      <c r="GZ19" s="191"/>
      <c r="HA19" s="191"/>
      <c r="HB19" s="191"/>
      <c r="HC19" s="191"/>
      <c r="HD19" s="191"/>
      <c r="HE19" s="191"/>
      <c r="HF19" s="191"/>
      <c r="HG19" s="191"/>
      <c r="HH19" s="191"/>
      <c r="HI19" s="191"/>
      <c r="HJ19" s="191"/>
      <c r="HK19" s="191"/>
      <c r="HL19" s="191"/>
      <c r="HM19" s="191"/>
      <c r="HN19" s="191"/>
      <c r="HO19" s="191"/>
      <c r="HP19" s="191"/>
      <c r="HQ19" s="191"/>
      <c r="HR19" s="191"/>
      <c r="HS19" s="191"/>
      <c r="HT19" s="191"/>
      <c r="HU19" s="191"/>
      <c r="HV19" s="191"/>
      <c r="HW19" s="191"/>
      <c r="HX19" s="191"/>
      <c r="HY19" s="191"/>
      <c r="HZ19" s="191"/>
      <c r="IA19" s="191"/>
      <c r="IB19" s="191"/>
      <c r="IC19" s="191"/>
      <c r="ID19" s="191"/>
      <c r="IE19" s="191"/>
      <c r="IF19" s="191"/>
      <c r="IG19" s="192"/>
    </row>
    <row r="20" s="190" customFormat="1" ht="24.95" customHeight="1" spans="1:241">
      <c r="A20" s="200" t="s">
        <v>1627</v>
      </c>
      <c r="B20" s="199"/>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1"/>
      <c r="DW20" s="191"/>
      <c r="DX20" s="191"/>
      <c r="DY20" s="191"/>
      <c r="DZ20" s="191"/>
      <c r="EA20" s="191"/>
      <c r="EB20" s="191"/>
      <c r="EC20" s="191"/>
      <c r="ED20" s="191"/>
      <c r="EE20" s="191"/>
      <c r="EF20" s="191"/>
      <c r="EG20" s="191"/>
      <c r="EH20" s="191"/>
      <c r="EI20" s="191"/>
      <c r="EJ20" s="191"/>
      <c r="EK20" s="191"/>
      <c r="EL20" s="191"/>
      <c r="EM20" s="191"/>
      <c r="EN20" s="191"/>
      <c r="EO20" s="191"/>
      <c r="EP20" s="191"/>
      <c r="EQ20" s="191"/>
      <c r="ER20" s="191"/>
      <c r="ES20" s="191"/>
      <c r="ET20" s="191"/>
      <c r="EU20" s="191"/>
      <c r="EV20" s="191"/>
      <c r="EW20" s="191"/>
      <c r="EX20" s="191"/>
      <c r="EY20" s="191"/>
      <c r="EZ20" s="191"/>
      <c r="FA20" s="191"/>
      <c r="FB20" s="191"/>
      <c r="FC20" s="191"/>
      <c r="FD20" s="191"/>
      <c r="FE20" s="191"/>
      <c r="FF20" s="191"/>
      <c r="FG20" s="191"/>
      <c r="FH20" s="191"/>
      <c r="FI20" s="191"/>
      <c r="FJ20" s="191"/>
      <c r="FK20" s="191"/>
      <c r="FL20" s="191"/>
      <c r="FM20" s="191"/>
      <c r="FN20" s="191"/>
      <c r="FO20" s="191"/>
      <c r="FP20" s="191"/>
      <c r="FQ20" s="191"/>
      <c r="FR20" s="191"/>
      <c r="FS20" s="191"/>
      <c r="FT20" s="191"/>
      <c r="FU20" s="191"/>
      <c r="FV20" s="191"/>
      <c r="FW20" s="191"/>
      <c r="FX20" s="191"/>
      <c r="FY20" s="191"/>
      <c r="FZ20" s="191"/>
      <c r="GA20" s="191"/>
      <c r="GB20" s="191"/>
      <c r="GC20" s="191"/>
      <c r="GD20" s="191"/>
      <c r="GE20" s="191"/>
      <c r="GF20" s="191"/>
      <c r="GG20" s="191"/>
      <c r="GH20" s="191"/>
      <c r="GI20" s="191"/>
      <c r="GJ20" s="191"/>
      <c r="GK20" s="191"/>
      <c r="GL20" s="191"/>
      <c r="GM20" s="191"/>
      <c r="GN20" s="191"/>
      <c r="GO20" s="191"/>
      <c r="GP20" s="191"/>
      <c r="GQ20" s="191"/>
      <c r="GR20" s="191"/>
      <c r="GS20" s="191"/>
      <c r="GT20" s="191"/>
      <c r="GU20" s="191"/>
      <c r="GV20" s="191"/>
      <c r="GW20" s="191"/>
      <c r="GX20" s="191"/>
      <c r="GY20" s="191"/>
      <c r="GZ20" s="191"/>
      <c r="HA20" s="191"/>
      <c r="HB20" s="191"/>
      <c r="HC20" s="191"/>
      <c r="HD20" s="191"/>
      <c r="HE20" s="191"/>
      <c r="HF20" s="191"/>
      <c r="HG20" s="191"/>
      <c r="HH20" s="191"/>
      <c r="HI20" s="191"/>
      <c r="HJ20" s="191"/>
      <c r="HK20" s="191"/>
      <c r="HL20" s="191"/>
      <c r="HM20" s="191"/>
      <c r="HN20" s="191"/>
      <c r="HO20" s="191"/>
      <c r="HP20" s="191"/>
      <c r="HQ20" s="191"/>
      <c r="HR20" s="191"/>
      <c r="HS20" s="191"/>
      <c r="HT20" s="191"/>
      <c r="HU20" s="191"/>
      <c r="HV20" s="191"/>
      <c r="HW20" s="191"/>
      <c r="HX20" s="191"/>
      <c r="HY20" s="191"/>
      <c r="HZ20" s="191"/>
      <c r="IA20" s="191"/>
      <c r="IB20" s="191"/>
      <c r="IC20" s="191"/>
      <c r="ID20" s="191"/>
      <c r="IE20" s="191"/>
      <c r="IF20" s="191"/>
      <c r="IG20" s="192"/>
    </row>
    <row r="21" s="190" customFormat="1" ht="24.95" customHeight="1" spans="1:241">
      <c r="A21" s="200" t="s">
        <v>1667</v>
      </c>
      <c r="B21" s="199"/>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c r="CR21" s="191"/>
      <c r="CS21" s="191"/>
      <c r="CT21" s="191"/>
      <c r="CU21" s="191"/>
      <c r="CV21" s="191"/>
      <c r="CW21" s="191"/>
      <c r="CX21" s="191"/>
      <c r="CY21" s="191"/>
      <c r="CZ21" s="191"/>
      <c r="DA21" s="191"/>
      <c r="DB21" s="191"/>
      <c r="DC21" s="191"/>
      <c r="DD21" s="191"/>
      <c r="DE21" s="191"/>
      <c r="DF21" s="191"/>
      <c r="DG21" s="191"/>
      <c r="DH21" s="191"/>
      <c r="DI21" s="191"/>
      <c r="DJ21" s="191"/>
      <c r="DK21" s="191"/>
      <c r="DL21" s="191"/>
      <c r="DM21" s="191"/>
      <c r="DN21" s="191"/>
      <c r="DO21" s="191"/>
      <c r="DP21" s="191"/>
      <c r="DQ21" s="191"/>
      <c r="DR21" s="191"/>
      <c r="DS21" s="191"/>
      <c r="DT21" s="191"/>
      <c r="DU21" s="191"/>
      <c r="DV21" s="191"/>
      <c r="DW21" s="191"/>
      <c r="DX21" s="191"/>
      <c r="DY21" s="191"/>
      <c r="DZ21" s="191"/>
      <c r="EA21" s="191"/>
      <c r="EB21" s="191"/>
      <c r="EC21" s="191"/>
      <c r="ED21" s="191"/>
      <c r="EE21" s="191"/>
      <c r="EF21" s="191"/>
      <c r="EG21" s="191"/>
      <c r="EH21" s="191"/>
      <c r="EI21" s="191"/>
      <c r="EJ21" s="191"/>
      <c r="EK21" s="191"/>
      <c r="EL21" s="191"/>
      <c r="EM21" s="191"/>
      <c r="EN21" s="191"/>
      <c r="EO21" s="191"/>
      <c r="EP21" s="191"/>
      <c r="EQ21" s="191"/>
      <c r="ER21" s="191"/>
      <c r="ES21" s="191"/>
      <c r="ET21" s="191"/>
      <c r="EU21" s="191"/>
      <c r="EV21" s="191"/>
      <c r="EW21" s="191"/>
      <c r="EX21" s="191"/>
      <c r="EY21" s="191"/>
      <c r="EZ21" s="191"/>
      <c r="FA21" s="191"/>
      <c r="FB21" s="191"/>
      <c r="FC21" s="191"/>
      <c r="FD21" s="191"/>
      <c r="FE21" s="191"/>
      <c r="FF21" s="191"/>
      <c r="FG21" s="191"/>
      <c r="FH21" s="191"/>
      <c r="FI21" s="191"/>
      <c r="FJ21" s="191"/>
      <c r="FK21" s="191"/>
      <c r="FL21" s="191"/>
      <c r="FM21" s="191"/>
      <c r="FN21" s="191"/>
      <c r="FO21" s="191"/>
      <c r="FP21" s="191"/>
      <c r="FQ21" s="191"/>
      <c r="FR21" s="191"/>
      <c r="FS21" s="191"/>
      <c r="FT21" s="191"/>
      <c r="FU21" s="191"/>
      <c r="FV21" s="191"/>
      <c r="FW21" s="191"/>
      <c r="FX21" s="191"/>
      <c r="FY21" s="191"/>
      <c r="FZ21" s="191"/>
      <c r="GA21" s="191"/>
      <c r="GB21" s="191"/>
      <c r="GC21" s="191"/>
      <c r="GD21" s="191"/>
      <c r="GE21" s="191"/>
      <c r="GF21" s="191"/>
      <c r="GG21" s="191"/>
      <c r="GH21" s="191"/>
      <c r="GI21" s="191"/>
      <c r="GJ21" s="191"/>
      <c r="GK21" s="191"/>
      <c r="GL21" s="191"/>
      <c r="GM21" s="191"/>
      <c r="GN21" s="191"/>
      <c r="GO21" s="191"/>
      <c r="GP21" s="191"/>
      <c r="GQ21" s="191"/>
      <c r="GR21" s="191"/>
      <c r="GS21" s="191"/>
      <c r="GT21" s="191"/>
      <c r="GU21" s="191"/>
      <c r="GV21" s="191"/>
      <c r="GW21" s="191"/>
      <c r="GX21" s="191"/>
      <c r="GY21" s="191"/>
      <c r="GZ21" s="191"/>
      <c r="HA21" s="191"/>
      <c r="HB21" s="191"/>
      <c r="HC21" s="191"/>
      <c r="HD21" s="191"/>
      <c r="HE21" s="191"/>
      <c r="HF21" s="191"/>
      <c r="HG21" s="191"/>
      <c r="HH21" s="191"/>
      <c r="HI21" s="191"/>
      <c r="HJ21" s="191"/>
      <c r="HK21" s="191"/>
      <c r="HL21" s="191"/>
      <c r="HM21" s="191"/>
      <c r="HN21" s="191"/>
      <c r="HO21" s="191"/>
      <c r="HP21" s="191"/>
      <c r="HQ21" s="191"/>
      <c r="HR21" s="191"/>
      <c r="HS21" s="191"/>
      <c r="HT21" s="191"/>
      <c r="HU21" s="191"/>
      <c r="HV21" s="191"/>
      <c r="HW21" s="191"/>
      <c r="HX21" s="191"/>
      <c r="HY21" s="191"/>
      <c r="HZ21" s="191"/>
      <c r="IA21" s="191"/>
      <c r="IB21" s="191"/>
      <c r="IC21" s="191"/>
      <c r="ID21" s="191"/>
      <c r="IE21" s="191"/>
      <c r="IF21" s="191"/>
      <c r="IG21" s="192"/>
    </row>
    <row r="22" s="190" customFormat="1" ht="24.95" customHeight="1" spans="1:241">
      <c r="A22" s="189" t="s">
        <v>1823</v>
      </c>
      <c r="B22" s="189"/>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1"/>
      <c r="BZ22" s="191"/>
      <c r="CA22" s="191"/>
      <c r="CB22" s="191"/>
      <c r="CC22" s="191"/>
      <c r="CD22" s="191"/>
      <c r="CE22" s="191"/>
      <c r="CF22" s="191"/>
      <c r="CG22" s="191"/>
      <c r="CH22" s="191"/>
      <c r="CI22" s="191"/>
      <c r="CJ22" s="191"/>
      <c r="CK22" s="191"/>
      <c r="CL22" s="191"/>
      <c r="CM22" s="191"/>
      <c r="CN22" s="191"/>
      <c r="CO22" s="191"/>
      <c r="CP22" s="191"/>
      <c r="CQ22" s="191"/>
      <c r="CR22" s="191"/>
      <c r="CS22" s="191"/>
      <c r="CT22" s="191"/>
      <c r="CU22" s="191"/>
      <c r="CV22" s="191"/>
      <c r="CW22" s="191"/>
      <c r="CX22" s="191"/>
      <c r="CY22" s="191"/>
      <c r="CZ22" s="191"/>
      <c r="DA22" s="191"/>
      <c r="DB22" s="191"/>
      <c r="DC22" s="191"/>
      <c r="DD22" s="191"/>
      <c r="DE22" s="191"/>
      <c r="DF22" s="191"/>
      <c r="DG22" s="191"/>
      <c r="DH22" s="191"/>
      <c r="DI22" s="191"/>
      <c r="DJ22" s="191"/>
      <c r="DK22" s="191"/>
      <c r="DL22" s="191"/>
      <c r="DM22" s="191"/>
      <c r="DN22" s="191"/>
      <c r="DO22" s="191"/>
      <c r="DP22" s="191"/>
      <c r="DQ22" s="191"/>
      <c r="DR22" s="191"/>
      <c r="DS22" s="191"/>
      <c r="DT22" s="191"/>
      <c r="DU22" s="191"/>
      <c r="DV22" s="191"/>
      <c r="DW22" s="191"/>
      <c r="DX22" s="191"/>
      <c r="DY22" s="191"/>
      <c r="DZ22" s="191"/>
      <c r="EA22" s="191"/>
      <c r="EB22" s="191"/>
      <c r="EC22" s="191"/>
      <c r="ED22" s="191"/>
      <c r="EE22" s="191"/>
      <c r="EF22" s="191"/>
      <c r="EG22" s="191"/>
      <c r="EH22" s="191"/>
      <c r="EI22" s="191"/>
      <c r="EJ22" s="191"/>
      <c r="EK22" s="191"/>
      <c r="EL22" s="191"/>
      <c r="EM22" s="191"/>
      <c r="EN22" s="191"/>
      <c r="EO22" s="191"/>
      <c r="EP22" s="191"/>
      <c r="EQ22" s="191"/>
      <c r="ER22" s="191"/>
      <c r="ES22" s="191"/>
      <c r="ET22" s="191"/>
      <c r="EU22" s="191"/>
      <c r="EV22" s="191"/>
      <c r="EW22" s="191"/>
      <c r="EX22" s="191"/>
      <c r="EY22" s="191"/>
      <c r="EZ22" s="191"/>
      <c r="FA22" s="191"/>
      <c r="FB22" s="191"/>
      <c r="FC22" s="191"/>
      <c r="FD22" s="191"/>
      <c r="FE22" s="191"/>
      <c r="FF22" s="191"/>
      <c r="FG22" s="191"/>
      <c r="FH22" s="191"/>
      <c r="FI22" s="191"/>
      <c r="FJ22" s="191"/>
      <c r="FK22" s="191"/>
      <c r="FL22" s="191"/>
      <c r="FM22" s="191"/>
      <c r="FN22" s="191"/>
      <c r="FO22" s="191"/>
      <c r="FP22" s="191"/>
      <c r="FQ22" s="191"/>
      <c r="FR22" s="191"/>
      <c r="FS22" s="191"/>
      <c r="FT22" s="191"/>
      <c r="FU22" s="191"/>
      <c r="FV22" s="191"/>
      <c r="FW22" s="191"/>
      <c r="FX22" s="191"/>
      <c r="FY22" s="191"/>
      <c r="FZ22" s="191"/>
      <c r="GA22" s="191"/>
      <c r="GB22" s="191"/>
      <c r="GC22" s="191"/>
      <c r="GD22" s="191"/>
      <c r="GE22" s="191"/>
      <c r="GF22" s="191"/>
      <c r="GG22" s="191"/>
      <c r="GH22" s="191"/>
      <c r="GI22" s="191"/>
      <c r="GJ22" s="191"/>
      <c r="GK22" s="191"/>
      <c r="GL22" s="191"/>
      <c r="GM22" s="191"/>
      <c r="GN22" s="191"/>
      <c r="GO22" s="191"/>
      <c r="GP22" s="191"/>
      <c r="GQ22" s="191"/>
      <c r="GR22" s="191"/>
      <c r="GS22" s="191"/>
      <c r="GT22" s="191"/>
      <c r="GU22" s="191"/>
      <c r="GV22" s="191"/>
      <c r="GW22" s="191"/>
      <c r="GX22" s="191"/>
      <c r="GY22" s="191"/>
      <c r="GZ22" s="191"/>
      <c r="HA22" s="191"/>
      <c r="HB22" s="191"/>
      <c r="HC22" s="191"/>
      <c r="HD22" s="191"/>
      <c r="HE22" s="191"/>
      <c r="HF22" s="191"/>
      <c r="HG22" s="191"/>
      <c r="HH22" s="191"/>
      <c r="HI22" s="191"/>
      <c r="HJ22" s="191"/>
      <c r="HK22" s="191"/>
      <c r="HL22" s="191"/>
      <c r="HM22" s="191"/>
      <c r="HN22" s="191"/>
      <c r="HO22" s="191"/>
      <c r="HP22" s="191"/>
      <c r="HQ22" s="191"/>
      <c r="HR22" s="191"/>
      <c r="HS22" s="191"/>
      <c r="HT22" s="191"/>
      <c r="HU22" s="191"/>
      <c r="HV22" s="191"/>
      <c r="HW22" s="191"/>
      <c r="HX22" s="191"/>
      <c r="HY22" s="191"/>
      <c r="HZ22" s="191"/>
      <c r="IA22" s="191"/>
      <c r="IB22" s="191"/>
      <c r="IC22" s="191"/>
      <c r="ID22" s="191"/>
      <c r="IE22" s="191"/>
      <c r="IF22" s="191"/>
      <c r="IG22" s="192"/>
    </row>
  </sheetData>
  <mergeCells count="2">
    <mergeCell ref="A1:B1"/>
    <mergeCell ref="A22:B2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I7" sqref="I7"/>
    </sheetView>
  </sheetViews>
  <sheetFormatPr defaultColWidth="12.1333333333333" defaultRowHeight="15.6" customHeight="1" outlineLevelCol="4"/>
  <cols>
    <col min="1" max="1" width="8.75" style="23" customWidth="1"/>
    <col min="2" max="2" width="19" style="23" customWidth="1"/>
    <col min="3" max="3" width="17.3833333333333" style="23" customWidth="1"/>
    <col min="4" max="4" width="14.6333333333333" style="23" customWidth="1"/>
    <col min="5" max="5" width="21.25" style="23" customWidth="1"/>
    <col min="6" max="16384" width="12.1333333333333" style="23"/>
  </cols>
  <sheetData>
    <row r="1" s="23" customFormat="1" ht="42.75" customHeight="1" spans="1:5">
      <c r="A1" s="175" t="s">
        <v>1824</v>
      </c>
      <c r="B1" s="175"/>
      <c r="C1" s="175"/>
      <c r="D1" s="175"/>
      <c r="E1" s="175"/>
    </row>
    <row r="2" s="23" customFormat="1" customHeight="1" spans="1:5">
      <c r="A2" s="176"/>
      <c r="B2" s="177"/>
      <c r="C2" s="177"/>
      <c r="D2" s="178"/>
      <c r="E2" s="179" t="s">
        <v>693</v>
      </c>
    </row>
    <row r="3" s="23" customFormat="1" customHeight="1" spans="1:5">
      <c r="A3" s="180" t="s">
        <v>1825</v>
      </c>
      <c r="B3" s="181" t="s">
        <v>1826</v>
      </c>
      <c r="C3" s="181" t="s">
        <v>1827</v>
      </c>
      <c r="D3" s="181" t="s">
        <v>1828</v>
      </c>
      <c r="E3" s="181" t="s">
        <v>1829</v>
      </c>
    </row>
    <row r="4" s="23" customFormat="1" customHeight="1" spans="1:5">
      <c r="A4" s="182" t="s">
        <v>1830</v>
      </c>
      <c r="B4" s="183"/>
      <c r="C4" s="184"/>
      <c r="D4" s="184"/>
      <c r="E4" s="184"/>
    </row>
    <row r="5" s="23" customFormat="1" customHeight="1" spans="1:5">
      <c r="A5" s="182"/>
      <c r="B5" s="183"/>
      <c r="C5" s="184"/>
      <c r="D5" s="184"/>
      <c r="E5" s="184"/>
    </row>
    <row r="6" s="23" customFormat="1" customHeight="1" spans="1:5">
      <c r="A6" s="182"/>
      <c r="B6" s="183"/>
      <c r="C6" s="184"/>
      <c r="D6" s="184"/>
      <c r="E6" s="184"/>
    </row>
    <row r="7" s="23" customFormat="1" customHeight="1" spans="1:5">
      <c r="A7" s="182"/>
      <c r="B7" s="183"/>
      <c r="C7" s="185"/>
      <c r="D7" s="184"/>
      <c r="E7" s="184"/>
    </row>
    <row r="8" s="23" customFormat="1" customHeight="1" spans="1:5">
      <c r="A8" s="186"/>
      <c r="B8" s="183"/>
      <c r="C8" s="184"/>
      <c r="D8" s="184"/>
      <c r="E8" s="184"/>
    </row>
    <row r="9" s="23" customFormat="1" customHeight="1" spans="1:5">
      <c r="A9" s="182"/>
      <c r="B9" s="183"/>
      <c r="C9" s="184"/>
      <c r="D9" s="184"/>
      <c r="E9" s="184"/>
    </row>
    <row r="10" s="23" customFormat="1" customHeight="1" spans="1:5">
      <c r="A10" s="182"/>
      <c r="B10" s="183"/>
      <c r="C10" s="184"/>
      <c r="D10" s="184"/>
      <c r="E10" s="184"/>
    </row>
    <row r="11" s="23" customFormat="1" customHeight="1" spans="1:5">
      <c r="A11" s="182"/>
      <c r="B11" s="183"/>
      <c r="C11" s="184"/>
      <c r="D11" s="184"/>
      <c r="E11" s="184"/>
    </row>
    <row r="12" s="23" customFormat="1" customHeight="1" spans="1:5">
      <c r="A12" s="182"/>
      <c r="B12" s="183"/>
      <c r="C12" s="184"/>
      <c r="D12" s="184"/>
      <c r="E12" s="184"/>
    </row>
    <row r="13" s="23" customFormat="1" customHeight="1" spans="1:5">
      <c r="A13" s="182"/>
      <c r="B13" s="183"/>
      <c r="C13" s="184"/>
      <c r="D13" s="184"/>
      <c r="E13" s="184"/>
    </row>
    <row r="14" s="23" customFormat="1" customHeight="1" spans="1:5">
      <c r="A14" s="182"/>
      <c r="B14" s="183"/>
      <c r="C14" s="184"/>
      <c r="D14" s="184"/>
      <c r="E14" s="184"/>
    </row>
    <row r="15" s="23" customFormat="1" customHeight="1" spans="1:5">
      <c r="A15" s="182"/>
      <c r="B15" s="183"/>
      <c r="C15" s="184"/>
      <c r="D15" s="184"/>
      <c r="E15" s="184"/>
    </row>
    <row r="16" s="23" customFormat="1" customHeight="1" spans="1:5">
      <c r="A16" s="182"/>
      <c r="B16" s="183"/>
      <c r="C16" s="184"/>
      <c r="D16" s="184"/>
      <c r="E16" s="184"/>
    </row>
    <row r="17" s="23" customFormat="1" customHeight="1" spans="1:5">
      <c r="A17" s="180" t="s">
        <v>1831</v>
      </c>
      <c r="B17" s="187"/>
      <c r="C17" s="184">
        <f>SUM(C4:C16)</f>
        <v>0</v>
      </c>
      <c r="D17" s="184">
        <f>SUM(D4:D16)</f>
        <v>0</v>
      </c>
      <c r="E17" s="188">
        <f>SUM(B17:D17)</f>
        <v>0</v>
      </c>
    </row>
    <row r="18" s="23" customFormat="1" customHeight="1" spans="1:5">
      <c r="A18" s="189" t="s">
        <v>1823</v>
      </c>
      <c r="B18" s="189"/>
      <c r="C18" s="189"/>
      <c r="D18" s="189"/>
      <c r="E18" s="189"/>
    </row>
  </sheetData>
  <mergeCells count="2">
    <mergeCell ref="A1:E1"/>
    <mergeCell ref="A18:E1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7"/>
  <sheetViews>
    <sheetView topLeftCell="A14" workbookViewId="0">
      <selection activeCell="F11" sqref="F11"/>
    </sheetView>
  </sheetViews>
  <sheetFormatPr defaultColWidth="12.1833333333333" defaultRowHeight="16.95" customHeight="1" outlineLevelCol="3"/>
  <cols>
    <col min="1" max="1" width="41.75" style="23" customWidth="1"/>
    <col min="2" max="2" width="19.5083333333333" style="23" customWidth="1"/>
    <col min="3" max="3" width="40.6333333333333" style="23" customWidth="1"/>
    <col min="4" max="4" width="19.5083333333333" style="23" customWidth="1"/>
    <col min="5" max="256" width="12.1833333333333" style="23" customWidth="1"/>
    <col min="257" max="16384" width="12.1833333333333" style="23"/>
  </cols>
  <sheetData>
    <row r="1" s="23" customFormat="1" ht="34" customHeight="1" spans="1:4">
      <c r="A1" s="24" t="s">
        <v>1832</v>
      </c>
      <c r="B1" s="24"/>
      <c r="C1" s="24"/>
      <c r="D1" s="24"/>
    </row>
    <row r="2" s="23" customFormat="1" ht="17" customHeight="1" spans="1:4">
      <c r="A2" s="25" t="s">
        <v>693</v>
      </c>
      <c r="B2" s="25"/>
      <c r="C2" s="25"/>
      <c r="D2" s="25"/>
    </row>
    <row r="3" s="23" customFormat="1" ht="17" customHeight="1" spans="1:4">
      <c r="A3" s="26" t="s">
        <v>1833</v>
      </c>
      <c r="B3" s="26" t="s">
        <v>1834</v>
      </c>
      <c r="C3" s="26" t="s">
        <v>1833</v>
      </c>
      <c r="D3" s="26" t="s">
        <v>1834</v>
      </c>
    </row>
    <row r="4" s="23" customFormat="1" ht="17" customHeight="1" spans="1:4">
      <c r="A4" s="28" t="s">
        <v>36</v>
      </c>
      <c r="B4" s="29">
        <f>'[1]L01'!C5</f>
        <v>39070</v>
      </c>
      <c r="C4" s="28" t="s">
        <v>694</v>
      </c>
      <c r="D4" s="29">
        <f>'[1]L02'!C5</f>
        <v>266734</v>
      </c>
    </row>
    <row r="5" s="23" customFormat="1" ht="17" customHeight="1" spans="1:4">
      <c r="A5" s="28" t="s">
        <v>1835</v>
      </c>
      <c r="B5" s="29">
        <f>SUM(B6,B13,B49)</f>
        <v>202305</v>
      </c>
      <c r="C5" s="28" t="s">
        <v>1836</v>
      </c>
      <c r="D5" s="29">
        <f>SUM(D6,D13,D49)</f>
        <v>0</v>
      </c>
    </row>
    <row r="6" s="23" customFormat="1" ht="17" customHeight="1" spans="1:4">
      <c r="A6" s="28" t="s">
        <v>1837</v>
      </c>
      <c r="B6" s="29">
        <f>SUM(B7:B12)</f>
        <v>4511</v>
      </c>
      <c r="C6" s="28" t="s">
        <v>1838</v>
      </c>
      <c r="D6" s="29">
        <f>SUM(D7:D12)</f>
        <v>0</v>
      </c>
    </row>
    <row r="7" s="23" customFormat="1" customHeight="1" spans="1:4">
      <c r="A7" s="30" t="s">
        <v>1839</v>
      </c>
      <c r="B7" s="29">
        <v>443</v>
      </c>
      <c r="C7" s="30" t="s">
        <v>1840</v>
      </c>
      <c r="D7" s="29">
        <v>0</v>
      </c>
    </row>
    <row r="8" s="23" customFormat="1" customHeight="1" spans="1:4">
      <c r="A8" s="30" t="s">
        <v>1841</v>
      </c>
      <c r="B8" s="29">
        <v>664</v>
      </c>
      <c r="C8" s="30" t="s">
        <v>1842</v>
      </c>
      <c r="D8" s="29">
        <v>0</v>
      </c>
    </row>
    <row r="9" s="23" customFormat="1" customHeight="1" spans="1:4">
      <c r="A9" s="30" t="s">
        <v>1843</v>
      </c>
      <c r="B9" s="29">
        <v>1479</v>
      </c>
      <c r="C9" s="30" t="s">
        <v>1844</v>
      </c>
      <c r="D9" s="29">
        <v>0</v>
      </c>
    </row>
    <row r="10" s="23" customFormat="1" customHeight="1" spans="1:4">
      <c r="A10" s="30" t="s">
        <v>1845</v>
      </c>
      <c r="B10" s="29">
        <v>5</v>
      </c>
      <c r="C10" s="30" t="s">
        <v>1846</v>
      </c>
      <c r="D10" s="29">
        <v>0</v>
      </c>
    </row>
    <row r="11" s="23" customFormat="1" customHeight="1" spans="1:4">
      <c r="A11" s="30" t="s">
        <v>1847</v>
      </c>
      <c r="B11" s="29">
        <v>892</v>
      </c>
      <c r="C11" s="30" t="s">
        <v>1848</v>
      </c>
      <c r="D11" s="29">
        <v>0</v>
      </c>
    </row>
    <row r="12" s="23" customFormat="1" customHeight="1" spans="1:4">
      <c r="A12" s="30" t="s">
        <v>1849</v>
      </c>
      <c r="B12" s="29">
        <v>1028</v>
      </c>
      <c r="C12" s="30" t="s">
        <v>1850</v>
      </c>
      <c r="D12" s="29">
        <v>0</v>
      </c>
    </row>
    <row r="13" s="23" customFormat="1" customHeight="1" spans="1:4">
      <c r="A13" s="28" t="s">
        <v>1851</v>
      </c>
      <c r="B13" s="29">
        <f>SUM(B14:B48)</f>
        <v>173679</v>
      </c>
      <c r="C13" s="28" t="s">
        <v>1852</v>
      </c>
      <c r="D13" s="29">
        <f>SUM(D14:D48)</f>
        <v>0</v>
      </c>
    </row>
    <row r="14" s="23" customFormat="1" customHeight="1" spans="1:4">
      <c r="A14" s="30" t="s">
        <v>1853</v>
      </c>
      <c r="B14" s="29">
        <v>0</v>
      </c>
      <c r="C14" s="30" t="s">
        <v>1854</v>
      </c>
      <c r="D14" s="29">
        <v>0</v>
      </c>
    </row>
    <row r="15" s="23" customFormat="1" customHeight="1" spans="1:4">
      <c r="A15" s="30" t="s">
        <v>1855</v>
      </c>
      <c r="B15" s="29">
        <v>40271</v>
      </c>
      <c r="C15" s="30" t="s">
        <v>1856</v>
      </c>
      <c r="D15" s="29">
        <v>0</v>
      </c>
    </row>
    <row r="16" s="23" customFormat="1" customHeight="1" spans="1:4">
      <c r="A16" s="30" t="s">
        <v>1857</v>
      </c>
      <c r="B16" s="29">
        <v>13910</v>
      </c>
      <c r="C16" s="30" t="s">
        <v>1858</v>
      </c>
      <c r="D16" s="29">
        <v>0</v>
      </c>
    </row>
    <row r="17" s="23" customFormat="1" customHeight="1" spans="1:4">
      <c r="A17" s="30" t="s">
        <v>1859</v>
      </c>
      <c r="B17" s="29">
        <v>11306</v>
      </c>
      <c r="C17" s="30" t="s">
        <v>1860</v>
      </c>
      <c r="D17" s="29">
        <v>0</v>
      </c>
    </row>
    <row r="18" s="23" customFormat="1" customHeight="1" spans="1:4">
      <c r="A18" s="30" t="s">
        <v>1861</v>
      </c>
      <c r="B18" s="29">
        <v>0</v>
      </c>
      <c r="C18" s="30" t="s">
        <v>1862</v>
      </c>
      <c r="D18" s="29">
        <v>0</v>
      </c>
    </row>
    <row r="19" s="23" customFormat="1" customHeight="1" spans="1:4">
      <c r="A19" s="30" t="s">
        <v>1863</v>
      </c>
      <c r="B19" s="29">
        <v>38</v>
      </c>
      <c r="C19" s="30" t="s">
        <v>1864</v>
      </c>
      <c r="D19" s="29">
        <v>0</v>
      </c>
    </row>
    <row r="20" s="23" customFormat="1" customHeight="1" spans="1:4">
      <c r="A20" s="30" t="s">
        <v>1865</v>
      </c>
      <c r="B20" s="29">
        <v>3000</v>
      </c>
      <c r="C20" s="30" t="s">
        <v>1866</v>
      </c>
      <c r="D20" s="29">
        <v>0</v>
      </c>
    </row>
    <row r="21" s="23" customFormat="1" customHeight="1" spans="1:4">
      <c r="A21" s="30" t="s">
        <v>1867</v>
      </c>
      <c r="B21" s="29">
        <v>7464</v>
      </c>
      <c r="C21" s="30" t="s">
        <v>1868</v>
      </c>
      <c r="D21" s="29">
        <v>0</v>
      </c>
    </row>
    <row r="22" s="23" customFormat="1" customHeight="1" spans="1:4">
      <c r="A22" s="30" t="s">
        <v>1869</v>
      </c>
      <c r="B22" s="29">
        <v>8069</v>
      </c>
      <c r="C22" s="30" t="s">
        <v>1870</v>
      </c>
      <c r="D22" s="29">
        <v>0</v>
      </c>
    </row>
    <row r="23" s="23" customFormat="1" customHeight="1" spans="1:4">
      <c r="A23" s="30" t="s">
        <v>1871</v>
      </c>
      <c r="B23" s="29">
        <v>180</v>
      </c>
      <c r="C23" s="30" t="s">
        <v>1872</v>
      </c>
      <c r="D23" s="29">
        <v>0</v>
      </c>
    </row>
    <row r="24" s="23" customFormat="1" customHeight="1" spans="1:4">
      <c r="A24" s="30" t="s">
        <v>1873</v>
      </c>
      <c r="B24" s="29">
        <v>8517</v>
      </c>
      <c r="C24" s="30" t="s">
        <v>1874</v>
      </c>
      <c r="D24" s="29">
        <v>0</v>
      </c>
    </row>
    <row r="25" s="23" customFormat="1" customHeight="1" spans="1:4">
      <c r="A25" s="30" t="s">
        <v>1875</v>
      </c>
      <c r="B25" s="29">
        <v>0</v>
      </c>
      <c r="C25" s="30" t="s">
        <v>1876</v>
      </c>
      <c r="D25" s="29">
        <v>0</v>
      </c>
    </row>
    <row r="26" s="23" customFormat="1" customHeight="1" spans="1:4">
      <c r="A26" s="30" t="s">
        <v>1877</v>
      </c>
      <c r="B26" s="29">
        <v>9296</v>
      </c>
      <c r="C26" s="30" t="s">
        <v>1878</v>
      </c>
      <c r="D26" s="29">
        <v>0</v>
      </c>
    </row>
    <row r="27" s="23" customFormat="1" customHeight="1" spans="1:4">
      <c r="A27" s="30" t="s">
        <v>1879</v>
      </c>
      <c r="B27" s="29">
        <v>0</v>
      </c>
      <c r="C27" s="30" t="s">
        <v>1880</v>
      </c>
      <c r="D27" s="29">
        <v>0</v>
      </c>
    </row>
    <row r="28" s="23" customFormat="1" customHeight="1" spans="1:4">
      <c r="A28" s="30" t="s">
        <v>1881</v>
      </c>
      <c r="B28" s="29">
        <v>0</v>
      </c>
      <c r="C28" s="30" t="s">
        <v>1882</v>
      </c>
      <c r="D28" s="29">
        <v>0</v>
      </c>
    </row>
    <row r="29" s="23" customFormat="1" customHeight="1" spans="1:4">
      <c r="A29" s="30" t="s">
        <v>1883</v>
      </c>
      <c r="B29" s="29">
        <v>0</v>
      </c>
      <c r="C29" s="30" t="s">
        <v>1884</v>
      </c>
      <c r="D29" s="29">
        <v>0</v>
      </c>
    </row>
    <row r="30" s="23" customFormat="1" customHeight="1" spans="1:4">
      <c r="A30" s="30" t="s">
        <v>1885</v>
      </c>
      <c r="B30" s="29">
        <v>897</v>
      </c>
      <c r="C30" s="30" t="s">
        <v>1886</v>
      </c>
      <c r="D30" s="29">
        <v>0</v>
      </c>
    </row>
    <row r="31" s="23" customFormat="1" customHeight="1" spans="1:4">
      <c r="A31" s="30" t="s">
        <v>1887</v>
      </c>
      <c r="B31" s="29">
        <v>13767</v>
      </c>
      <c r="C31" s="30" t="s">
        <v>1888</v>
      </c>
      <c r="D31" s="29">
        <v>0</v>
      </c>
    </row>
    <row r="32" s="23" customFormat="1" customHeight="1" spans="1:4">
      <c r="A32" s="30" t="s">
        <v>1889</v>
      </c>
      <c r="B32" s="29">
        <v>32</v>
      </c>
      <c r="C32" s="30" t="s">
        <v>1890</v>
      </c>
      <c r="D32" s="29">
        <v>0</v>
      </c>
    </row>
    <row r="33" s="23" customFormat="1" customHeight="1" spans="1:4">
      <c r="A33" s="30" t="s">
        <v>1891</v>
      </c>
      <c r="B33" s="29">
        <v>581</v>
      </c>
      <c r="C33" s="30" t="s">
        <v>1892</v>
      </c>
      <c r="D33" s="29">
        <v>0</v>
      </c>
    </row>
    <row r="34" s="23" customFormat="1" customHeight="1" spans="1:4">
      <c r="A34" s="30" t="s">
        <v>1893</v>
      </c>
      <c r="B34" s="29">
        <v>12853</v>
      </c>
      <c r="C34" s="30" t="s">
        <v>1894</v>
      </c>
      <c r="D34" s="29">
        <v>0</v>
      </c>
    </row>
    <row r="35" s="23" customFormat="1" customHeight="1" spans="1:4">
      <c r="A35" s="30" t="s">
        <v>1895</v>
      </c>
      <c r="B35" s="29">
        <v>17002</v>
      </c>
      <c r="C35" s="30" t="s">
        <v>1896</v>
      </c>
      <c r="D35" s="29">
        <v>0</v>
      </c>
    </row>
    <row r="36" s="23" customFormat="1" customHeight="1" spans="1:4">
      <c r="A36" s="30" t="s">
        <v>1897</v>
      </c>
      <c r="B36" s="29">
        <v>771</v>
      </c>
      <c r="C36" s="30" t="s">
        <v>1898</v>
      </c>
      <c r="D36" s="29">
        <v>0</v>
      </c>
    </row>
    <row r="37" s="23" customFormat="1" customHeight="1" spans="1:4">
      <c r="A37" s="30" t="s">
        <v>1899</v>
      </c>
      <c r="B37" s="29">
        <v>0</v>
      </c>
      <c r="C37" s="30" t="s">
        <v>1900</v>
      </c>
      <c r="D37" s="29">
        <v>0</v>
      </c>
    </row>
    <row r="38" s="23" customFormat="1" customHeight="1" spans="1:4">
      <c r="A38" s="30" t="s">
        <v>1901</v>
      </c>
      <c r="B38" s="29">
        <v>16053</v>
      </c>
      <c r="C38" s="30" t="s">
        <v>1902</v>
      </c>
      <c r="D38" s="29">
        <v>0</v>
      </c>
    </row>
    <row r="39" s="23" customFormat="1" customHeight="1" spans="1:4">
      <c r="A39" s="30" t="s">
        <v>1903</v>
      </c>
      <c r="B39" s="29">
        <v>6232</v>
      </c>
      <c r="C39" s="30" t="s">
        <v>1904</v>
      </c>
      <c r="D39" s="31">
        <v>0</v>
      </c>
    </row>
    <row r="40" s="23" customFormat="1" customHeight="1" spans="1:4">
      <c r="A40" s="30" t="s">
        <v>1905</v>
      </c>
      <c r="B40" s="29">
        <v>0</v>
      </c>
      <c r="C40" s="32" t="s">
        <v>1906</v>
      </c>
      <c r="D40" s="29">
        <v>0</v>
      </c>
    </row>
    <row r="41" s="23" customFormat="1" customHeight="1" spans="1:4">
      <c r="A41" s="30" t="s">
        <v>1907</v>
      </c>
      <c r="B41" s="29">
        <v>0</v>
      </c>
      <c r="C41" s="30" t="s">
        <v>1908</v>
      </c>
      <c r="D41" s="34">
        <v>0</v>
      </c>
    </row>
    <row r="42" s="23" customFormat="1" customHeight="1" spans="1:4">
      <c r="A42" s="30" t="s">
        <v>1909</v>
      </c>
      <c r="B42" s="29">
        <v>0</v>
      </c>
      <c r="C42" s="30" t="s">
        <v>1910</v>
      </c>
      <c r="D42" s="29">
        <v>0</v>
      </c>
    </row>
    <row r="43" s="23" customFormat="1" customHeight="1" spans="1:4">
      <c r="A43" s="30" t="s">
        <v>1911</v>
      </c>
      <c r="B43" s="29">
        <v>0</v>
      </c>
      <c r="C43" s="30" t="s">
        <v>1912</v>
      </c>
      <c r="D43" s="29">
        <v>0</v>
      </c>
    </row>
    <row r="44" s="23" customFormat="1" customHeight="1" spans="1:4">
      <c r="A44" s="30" t="s">
        <v>1913</v>
      </c>
      <c r="B44" s="29">
        <v>751</v>
      </c>
      <c r="C44" s="30" t="s">
        <v>1914</v>
      </c>
      <c r="D44" s="29">
        <v>0</v>
      </c>
    </row>
    <row r="45" s="23" customFormat="1" customHeight="1" spans="1:4">
      <c r="A45" s="30" t="s">
        <v>1915</v>
      </c>
      <c r="B45" s="29">
        <v>137</v>
      </c>
      <c r="C45" s="30" t="s">
        <v>1916</v>
      </c>
      <c r="D45" s="29">
        <v>0</v>
      </c>
    </row>
    <row r="46" s="23" customFormat="1" customHeight="1" spans="1:4">
      <c r="A46" s="30" t="s">
        <v>1917</v>
      </c>
      <c r="B46" s="29">
        <v>105</v>
      </c>
      <c r="C46" s="30" t="s">
        <v>1918</v>
      </c>
      <c r="D46" s="29">
        <v>0</v>
      </c>
    </row>
    <row r="47" s="23" customFormat="1" customHeight="1" spans="1:4">
      <c r="A47" s="30" t="s">
        <v>1919</v>
      </c>
      <c r="B47" s="29">
        <v>0</v>
      </c>
      <c r="C47" s="30" t="s">
        <v>1920</v>
      </c>
      <c r="D47" s="29">
        <v>0</v>
      </c>
    </row>
    <row r="48" s="23" customFormat="1" customHeight="1" spans="1:4">
      <c r="A48" s="30" t="s">
        <v>1921</v>
      </c>
      <c r="B48" s="29">
        <v>2447</v>
      </c>
      <c r="C48" s="30" t="s">
        <v>1922</v>
      </c>
      <c r="D48" s="29">
        <v>0</v>
      </c>
    </row>
    <row r="49" s="23" customFormat="1" customHeight="1" spans="1:4">
      <c r="A49" s="28" t="s">
        <v>1923</v>
      </c>
      <c r="B49" s="29">
        <f>SUM(B50:B70)</f>
        <v>24115</v>
      </c>
      <c r="C49" s="28" t="s">
        <v>1924</v>
      </c>
      <c r="D49" s="29">
        <f>SUM(D50:D70)</f>
        <v>0</v>
      </c>
    </row>
    <row r="50" s="23" customFormat="1" customHeight="1" spans="1:4">
      <c r="A50" s="30" t="s">
        <v>1925</v>
      </c>
      <c r="B50" s="29">
        <v>865</v>
      </c>
      <c r="C50" s="30" t="s">
        <v>1925</v>
      </c>
      <c r="D50" s="29">
        <v>0</v>
      </c>
    </row>
    <row r="51" s="23" customFormat="1" customHeight="1" spans="1:4">
      <c r="A51" s="30" t="s">
        <v>1926</v>
      </c>
      <c r="B51" s="29">
        <v>0</v>
      </c>
      <c r="C51" s="30" t="s">
        <v>1926</v>
      </c>
      <c r="D51" s="29">
        <v>0</v>
      </c>
    </row>
    <row r="52" s="23" customFormat="1" ht="17" customHeight="1" spans="1:4">
      <c r="A52" s="30" t="s">
        <v>1927</v>
      </c>
      <c r="B52" s="29">
        <v>6</v>
      </c>
      <c r="C52" s="30" t="s">
        <v>1927</v>
      </c>
      <c r="D52" s="29">
        <v>0</v>
      </c>
    </row>
    <row r="53" s="23" customFormat="1" ht="17" customHeight="1" spans="1:4">
      <c r="A53" s="30" t="s">
        <v>1928</v>
      </c>
      <c r="B53" s="29">
        <v>50</v>
      </c>
      <c r="C53" s="30" t="s">
        <v>1928</v>
      </c>
      <c r="D53" s="29">
        <v>0</v>
      </c>
    </row>
    <row r="54" s="23" customFormat="1" ht="17" customHeight="1" spans="1:4">
      <c r="A54" s="30" t="s">
        <v>1929</v>
      </c>
      <c r="B54" s="29">
        <v>1298</v>
      </c>
      <c r="C54" s="30" t="s">
        <v>1929</v>
      </c>
      <c r="D54" s="29">
        <v>0</v>
      </c>
    </row>
    <row r="55" s="23" customFormat="1" ht="17" customHeight="1" spans="1:4">
      <c r="A55" s="30" t="s">
        <v>1930</v>
      </c>
      <c r="B55" s="29">
        <v>363</v>
      </c>
      <c r="C55" s="30" t="s">
        <v>1930</v>
      </c>
      <c r="D55" s="29">
        <v>0</v>
      </c>
    </row>
    <row r="56" s="23" customFormat="1" ht="17" customHeight="1" spans="1:4">
      <c r="A56" s="30" t="s">
        <v>1931</v>
      </c>
      <c r="B56" s="29">
        <v>258</v>
      </c>
      <c r="C56" s="30" t="s">
        <v>1931</v>
      </c>
      <c r="D56" s="29">
        <v>0</v>
      </c>
    </row>
    <row r="57" s="23" customFormat="1" ht="17" customHeight="1" spans="1:4">
      <c r="A57" s="30" t="s">
        <v>1932</v>
      </c>
      <c r="B57" s="29">
        <v>384</v>
      </c>
      <c r="C57" s="30" t="s">
        <v>1932</v>
      </c>
      <c r="D57" s="29">
        <v>0</v>
      </c>
    </row>
    <row r="58" s="23" customFormat="1" ht="17" customHeight="1" spans="1:4">
      <c r="A58" s="30" t="s">
        <v>1933</v>
      </c>
      <c r="B58" s="29">
        <v>1389</v>
      </c>
      <c r="C58" s="30" t="s">
        <v>1933</v>
      </c>
      <c r="D58" s="29">
        <v>0</v>
      </c>
    </row>
    <row r="59" s="23" customFormat="1" ht="17" customHeight="1" spans="1:4">
      <c r="A59" s="30" t="s">
        <v>1934</v>
      </c>
      <c r="B59" s="29">
        <v>3170</v>
      </c>
      <c r="C59" s="30" t="s">
        <v>1934</v>
      </c>
      <c r="D59" s="29">
        <v>0</v>
      </c>
    </row>
    <row r="60" s="23" customFormat="1" ht="17" customHeight="1" spans="1:4">
      <c r="A60" s="30" t="s">
        <v>1935</v>
      </c>
      <c r="B60" s="29">
        <v>54</v>
      </c>
      <c r="C60" s="30" t="s">
        <v>1935</v>
      </c>
      <c r="D60" s="29">
        <v>0</v>
      </c>
    </row>
    <row r="61" s="23" customFormat="1" ht="17" customHeight="1" spans="1:4">
      <c r="A61" s="30" t="s">
        <v>1936</v>
      </c>
      <c r="B61" s="29">
        <v>3344</v>
      </c>
      <c r="C61" s="30" t="s">
        <v>1936</v>
      </c>
      <c r="D61" s="29">
        <v>0</v>
      </c>
    </row>
    <row r="62" s="23" customFormat="1" ht="17" customHeight="1" spans="1:4">
      <c r="A62" s="30" t="s">
        <v>1937</v>
      </c>
      <c r="B62" s="29">
        <v>7806</v>
      </c>
      <c r="C62" s="30" t="s">
        <v>1937</v>
      </c>
      <c r="D62" s="29">
        <v>0</v>
      </c>
    </row>
    <row r="63" s="23" customFormat="1" ht="17" customHeight="1" spans="1:4">
      <c r="A63" s="30" t="s">
        <v>1938</v>
      </c>
      <c r="B63" s="29">
        <v>1037</v>
      </c>
      <c r="C63" s="30" t="s">
        <v>1938</v>
      </c>
      <c r="D63" s="29">
        <v>0</v>
      </c>
    </row>
    <row r="64" s="23" customFormat="1" ht="17" customHeight="1" spans="1:4">
      <c r="A64" s="30" t="s">
        <v>1939</v>
      </c>
      <c r="B64" s="29">
        <v>133</v>
      </c>
      <c r="C64" s="30" t="s">
        <v>1939</v>
      </c>
      <c r="D64" s="29">
        <v>0</v>
      </c>
    </row>
    <row r="65" s="23" customFormat="1" ht="17" customHeight="1" spans="1:4">
      <c r="A65" s="30" t="s">
        <v>1940</v>
      </c>
      <c r="B65" s="29">
        <v>20</v>
      </c>
      <c r="C65" s="30" t="s">
        <v>1940</v>
      </c>
      <c r="D65" s="29">
        <v>0</v>
      </c>
    </row>
    <row r="66" s="23" customFormat="1" ht="17" customHeight="1" spans="1:4">
      <c r="A66" s="30" t="s">
        <v>1941</v>
      </c>
      <c r="B66" s="29">
        <v>40</v>
      </c>
      <c r="C66" s="30" t="s">
        <v>1941</v>
      </c>
      <c r="D66" s="29">
        <v>0</v>
      </c>
    </row>
    <row r="67" s="23" customFormat="1" ht="17" customHeight="1" spans="1:4">
      <c r="A67" s="30" t="s">
        <v>1942</v>
      </c>
      <c r="B67" s="29">
        <v>1606</v>
      </c>
      <c r="C67" s="30" t="s">
        <v>1942</v>
      </c>
      <c r="D67" s="29">
        <v>0</v>
      </c>
    </row>
    <row r="68" s="23" customFormat="1" ht="17" customHeight="1" spans="1:4">
      <c r="A68" s="30" t="s">
        <v>1943</v>
      </c>
      <c r="B68" s="29">
        <v>20</v>
      </c>
      <c r="C68" s="30" t="s">
        <v>1943</v>
      </c>
      <c r="D68" s="29">
        <v>0</v>
      </c>
    </row>
    <row r="69" s="23" customFormat="1" customHeight="1" spans="1:4">
      <c r="A69" s="30" t="s">
        <v>1944</v>
      </c>
      <c r="B69" s="29">
        <v>272</v>
      </c>
      <c r="C69" s="30" t="s">
        <v>1944</v>
      </c>
      <c r="D69" s="29">
        <v>0</v>
      </c>
    </row>
    <row r="70" s="23" customFormat="1" ht="17" customHeight="1" spans="1:4">
      <c r="A70" s="30" t="s">
        <v>1945</v>
      </c>
      <c r="B70" s="29">
        <v>2000</v>
      </c>
      <c r="C70" s="30" t="s">
        <v>850</v>
      </c>
      <c r="D70" s="29">
        <v>0</v>
      </c>
    </row>
    <row r="71" s="23" customFormat="1" ht="17" customHeight="1" spans="1:4">
      <c r="A71" s="28" t="s">
        <v>1946</v>
      </c>
      <c r="B71" s="29">
        <f>SUM(B72:B73)</f>
        <v>0</v>
      </c>
      <c r="C71" s="28" t="s">
        <v>1947</v>
      </c>
      <c r="D71" s="29">
        <f>SUM(D72:D73)</f>
        <v>3729</v>
      </c>
    </row>
    <row r="72" s="23" customFormat="1" ht="17" customHeight="1" spans="1:4">
      <c r="A72" s="30" t="s">
        <v>1948</v>
      </c>
      <c r="B72" s="29">
        <v>0</v>
      </c>
      <c r="C72" s="30" t="s">
        <v>1949</v>
      </c>
      <c r="D72" s="29">
        <v>-100</v>
      </c>
    </row>
    <row r="73" s="23" customFormat="1" ht="17" customHeight="1" spans="1:4">
      <c r="A73" s="30" t="s">
        <v>1950</v>
      </c>
      <c r="B73" s="29">
        <v>0</v>
      </c>
      <c r="C73" s="30" t="s">
        <v>1951</v>
      </c>
      <c r="D73" s="29">
        <v>3829</v>
      </c>
    </row>
    <row r="74" s="23" customFormat="1" ht="17" customHeight="1" spans="1:4">
      <c r="A74" s="28" t="s">
        <v>1952</v>
      </c>
      <c r="B74" s="29">
        <v>0</v>
      </c>
      <c r="C74" s="30"/>
      <c r="D74" s="29"/>
    </row>
    <row r="75" s="23" customFormat="1" ht="17" customHeight="1" spans="1:4">
      <c r="A75" s="28" t="s">
        <v>1953</v>
      </c>
      <c r="B75" s="29">
        <v>5242</v>
      </c>
      <c r="C75" s="30"/>
      <c r="D75" s="29"/>
    </row>
    <row r="76" s="23" customFormat="1" ht="17" customHeight="1" spans="1:4">
      <c r="A76" s="28" t="s">
        <v>1954</v>
      </c>
      <c r="B76" s="29">
        <f>SUM(B77:B79)</f>
        <v>13148</v>
      </c>
      <c r="C76" s="28" t="s">
        <v>1955</v>
      </c>
      <c r="D76" s="29">
        <v>0</v>
      </c>
    </row>
    <row r="77" s="23" customFormat="1" ht="17" customHeight="1" spans="1:4">
      <c r="A77" s="30" t="s">
        <v>1956</v>
      </c>
      <c r="B77" s="29">
        <v>8381</v>
      </c>
      <c r="C77" s="30"/>
      <c r="D77" s="29"/>
    </row>
    <row r="78" s="23" customFormat="1" customHeight="1" spans="1:4">
      <c r="A78" s="30" t="s">
        <v>1957</v>
      </c>
      <c r="B78" s="29">
        <v>0</v>
      </c>
      <c r="C78" s="30"/>
      <c r="D78" s="29"/>
    </row>
    <row r="79" s="23" customFormat="1" ht="17" customHeight="1" spans="1:4">
      <c r="A79" s="30" t="s">
        <v>1958</v>
      </c>
      <c r="B79" s="29">
        <v>4767</v>
      </c>
      <c r="C79" s="30"/>
      <c r="D79" s="29"/>
    </row>
    <row r="80" s="23" customFormat="1" ht="17" customHeight="1" spans="1:4">
      <c r="A80" s="28" t="s">
        <v>1959</v>
      </c>
      <c r="B80" s="29">
        <f>B81</f>
        <v>0</v>
      </c>
      <c r="C80" s="28" t="s">
        <v>1960</v>
      </c>
      <c r="D80" s="29">
        <f>D81</f>
        <v>11682</v>
      </c>
    </row>
    <row r="81" s="23" customFormat="1" ht="17" customHeight="1" spans="1:4">
      <c r="A81" s="28" t="s">
        <v>1961</v>
      </c>
      <c r="B81" s="29">
        <f>B82</f>
        <v>0</v>
      </c>
      <c r="C81" s="28" t="s">
        <v>1962</v>
      </c>
      <c r="D81" s="29">
        <f>SUM(D82:D85)</f>
        <v>11682</v>
      </c>
    </row>
    <row r="82" s="23" customFormat="1" ht="17" customHeight="1" spans="1:4">
      <c r="A82" s="28" t="s">
        <v>1963</v>
      </c>
      <c r="B82" s="29">
        <f>SUM(B83:B86)</f>
        <v>0</v>
      </c>
      <c r="C82" s="30" t="s">
        <v>1964</v>
      </c>
      <c r="D82" s="29">
        <v>11682</v>
      </c>
    </row>
    <row r="83" s="23" customFormat="1" ht="17" customHeight="1" spans="1:4">
      <c r="A83" s="30" t="s">
        <v>1965</v>
      </c>
      <c r="B83" s="29">
        <v>0</v>
      </c>
      <c r="C83" s="30" t="s">
        <v>1966</v>
      </c>
      <c r="D83" s="29">
        <v>0</v>
      </c>
    </row>
    <row r="84" s="23" customFormat="1" ht="17" customHeight="1" spans="1:4">
      <c r="A84" s="30" t="s">
        <v>1967</v>
      </c>
      <c r="B84" s="29">
        <v>0</v>
      </c>
      <c r="C84" s="30" t="s">
        <v>1968</v>
      </c>
      <c r="D84" s="29">
        <v>0</v>
      </c>
    </row>
    <row r="85" s="23" customFormat="1" ht="17" customHeight="1" spans="1:4">
      <c r="A85" s="30" t="s">
        <v>1969</v>
      </c>
      <c r="B85" s="29">
        <v>0</v>
      </c>
      <c r="C85" s="30" t="s">
        <v>1970</v>
      </c>
      <c r="D85" s="29">
        <v>0</v>
      </c>
    </row>
    <row r="86" s="23" customFormat="1" ht="17" customHeight="1" spans="1:4">
      <c r="A86" s="30" t="s">
        <v>1971</v>
      </c>
      <c r="B86" s="29">
        <v>0</v>
      </c>
      <c r="C86" s="30"/>
      <c r="D86" s="29"/>
    </row>
    <row r="87" s="23" customFormat="1" ht="17" customHeight="1" spans="1:4">
      <c r="A87" s="28" t="s">
        <v>1972</v>
      </c>
      <c r="B87" s="29">
        <f>B88</f>
        <v>24544</v>
      </c>
      <c r="C87" s="28" t="s">
        <v>1973</v>
      </c>
      <c r="D87" s="29">
        <f>SUM(D88:D91)</f>
        <v>0</v>
      </c>
    </row>
    <row r="88" s="23" customFormat="1" ht="17" customHeight="1" spans="1:4">
      <c r="A88" s="28" t="s">
        <v>1974</v>
      </c>
      <c r="B88" s="29">
        <f>SUM(B89:B92)</f>
        <v>24544</v>
      </c>
      <c r="C88" s="30" t="s">
        <v>1975</v>
      </c>
      <c r="D88" s="29">
        <v>0</v>
      </c>
    </row>
    <row r="89" s="23" customFormat="1" ht="17" customHeight="1" spans="1:4">
      <c r="A89" s="30" t="s">
        <v>1976</v>
      </c>
      <c r="B89" s="29">
        <v>23943</v>
      </c>
      <c r="C89" s="30" t="s">
        <v>1977</v>
      </c>
      <c r="D89" s="29">
        <v>0</v>
      </c>
    </row>
    <row r="90" s="23" customFormat="1" ht="17" customHeight="1" spans="1:4">
      <c r="A90" s="30" t="s">
        <v>1978</v>
      </c>
      <c r="B90" s="29">
        <v>0</v>
      </c>
      <c r="C90" s="30" t="s">
        <v>1979</v>
      </c>
      <c r="D90" s="29">
        <v>0</v>
      </c>
    </row>
    <row r="91" s="23" customFormat="1" ht="17" customHeight="1" spans="1:4">
      <c r="A91" s="30" t="s">
        <v>1980</v>
      </c>
      <c r="B91" s="29">
        <v>601</v>
      </c>
      <c r="C91" s="30" t="s">
        <v>1981</v>
      </c>
      <c r="D91" s="29">
        <v>0</v>
      </c>
    </row>
    <row r="92" s="23" customFormat="1" ht="17" customHeight="1" spans="1:4">
      <c r="A92" s="30" t="s">
        <v>1982</v>
      </c>
      <c r="B92" s="29">
        <v>0</v>
      </c>
      <c r="C92" s="30"/>
      <c r="D92" s="29"/>
    </row>
    <row r="93" s="23" customFormat="1" ht="17" customHeight="1" spans="1:4">
      <c r="A93" s="28" t="s">
        <v>1983</v>
      </c>
      <c r="B93" s="29">
        <v>0</v>
      </c>
      <c r="C93" s="28" t="s">
        <v>1984</v>
      </c>
      <c r="D93" s="29">
        <v>0</v>
      </c>
    </row>
    <row r="94" s="23" customFormat="1" ht="17" customHeight="1" spans="1:4">
      <c r="A94" s="28" t="s">
        <v>1985</v>
      </c>
      <c r="B94" s="29">
        <v>0</v>
      </c>
      <c r="C94" s="28" t="s">
        <v>1986</v>
      </c>
      <c r="D94" s="29">
        <v>0</v>
      </c>
    </row>
    <row r="95" s="23" customFormat="1" ht="17" customHeight="1" spans="1:4">
      <c r="A95" s="28" t="s">
        <v>1987</v>
      </c>
      <c r="B95" s="29">
        <v>0</v>
      </c>
      <c r="C95" s="28" t="s">
        <v>1988</v>
      </c>
      <c r="D95" s="29">
        <v>0</v>
      </c>
    </row>
    <row r="96" s="23" customFormat="1" ht="17" customHeight="1" spans="1:4">
      <c r="A96" s="28" t="s">
        <v>1989</v>
      </c>
      <c r="B96" s="29">
        <v>656</v>
      </c>
      <c r="C96" s="28" t="s">
        <v>1990</v>
      </c>
      <c r="D96" s="29">
        <v>0</v>
      </c>
    </row>
    <row r="97" s="23" customFormat="1" ht="17" customHeight="1" spans="1:4">
      <c r="A97" s="28" t="s">
        <v>1991</v>
      </c>
      <c r="B97" s="29">
        <f>SUM(B98:B100)</f>
        <v>0</v>
      </c>
      <c r="C97" s="28" t="s">
        <v>1559</v>
      </c>
      <c r="D97" s="29">
        <f>SUM(D98:D100)</f>
        <v>0</v>
      </c>
    </row>
    <row r="98" s="23" customFormat="1" ht="17" customHeight="1" spans="1:4">
      <c r="A98" s="30" t="s">
        <v>1992</v>
      </c>
      <c r="B98" s="29">
        <v>0</v>
      </c>
      <c r="C98" s="30" t="s">
        <v>1993</v>
      </c>
      <c r="D98" s="29">
        <v>0</v>
      </c>
    </row>
    <row r="99" s="23" customFormat="1" ht="17" customHeight="1" spans="1:4">
      <c r="A99" s="30" t="s">
        <v>1994</v>
      </c>
      <c r="B99" s="29">
        <v>0</v>
      </c>
      <c r="C99" s="30" t="s">
        <v>1995</v>
      </c>
      <c r="D99" s="29">
        <v>0</v>
      </c>
    </row>
    <row r="100" s="23" customFormat="1" ht="17" customHeight="1" spans="1:4">
      <c r="A100" s="30" t="s">
        <v>1996</v>
      </c>
      <c r="B100" s="29">
        <v>0</v>
      </c>
      <c r="C100" s="30" t="s">
        <v>1997</v>
      </c>
      <c r="D100" s="29">
        <v>0</v>
      </c>
    </row>
    <row r="101" s="23" customFormat="1" ht="17" customHeight="1" spans="1:4">
      <c r="A101" s="28" t="s">
        <v>1998</v>
      </c>
      <c r="B101" s="29">
        <v>0</v>
      </c>
      <c r="C101" s="28" t="s">
        <v>1999</v>
      </c>
      <c r="D101" s="29">
        <v>0</v>
      </c>
    </row>
    <row r="102" s="23" customFormat="1" ht="17" customHeight="1" spans="1:4">
      <c r="A102" s="28" t="s">
        <v>2000</v>
      </c>
      <c r="B102" s="29">
        <v>0</v>
      </c>
      <c r="C102" s="28" t="s">
        <v>2001</v>
      </c>
      <c r="D102" s="29">
        <v>0</v>
      </c>
    </row>
    <row r="103" s="23" customFormat="1" ht="17" customHeight="1" spans="1:4">
      <c r="A103" s="30"/>
      <c r="B103" s="29"/>
      <c r="C103" s="28" t="s">
        <v>2002</v>
      </c>
      <c r="D103" s="29">
        <v>0</v>
      </c>
    </row>
    <row r="104" s="23" customFormat="1" ht="17" customHeight="1" spans="1:4">
      <c r="A104" s="30"/>
      <c r="B104" s="29"/>
      <c r="C104" s="28" t="s">
        <v>2003</v>
      </c>
      <c r="D104" s="29">
        <f>B107-D4-D5-D71-D76-D80-D87-D93-D94-D95-D96-D97-D101-D102-D103</f>
        <v>2820</v>
      </c>
    </row>
    <row r="105" s="23" customFormat="1" ht="17" customHeight="1" spans="1:4">
      <c r="A105" s="30"/>
      <c r="B105" s="29"/>
      <c r="C105" s="28" t="s">
        <v>2004</v>
      </c>
      <c r="D105" s="29">
        <v>2820</v>
      </c>
    </row>
    <row r="106" s="23" customFormat="1" ht="17" customHeight="1" spans="1:4">
      <c r="A106" s="30"/>
      <c r="B106" s="29"/>
      <c r="C106" s="28" t="s">
        <v>2005</v>
      </c>
      <c r="D106" s="29">
        <f>D104-D105</f>
        <v>0</v>
      </c>
    </row>
    <row r="107" s="23" customFormat="1" ht="17" customHeight="1" spans="1:4">
      <c r="A107" s="26" t="s">
        <v>2006</v>
      </c>
      <c r="B107" s="29">
        <f>SUM(B4:B5,B71,B74:B76,B80,B87,B93:B97,B101:B102)</f>
        <v>284965</v>
      </c>
      <c r="C107" s="26" t="s">
        <v>2007</v>
      </c>
      <c r="D107" s="29">
        <f>SUM(D4:D5,D71,D76,D80,D87,D93:D97,D101:D104)</f>
        <v>284965</v>
      </c>
    </row>
  </sheetData>
  <mergeCells count="2">
    <mergeCell ref="A1:D1"/>
    <mergeCell ref="A2:D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workbookViewId="0">
      <selection activeCell="G7" sqref="G7"/>
    </sheetView>
  </sheetViews>
  <sheetFormatPr defaultColWidth="12.1833333333333" defaultRowHeight="15.55" customHeight="1" outlineLevelCol="2"/>
  <cols>
    <col min="1" max="1" width="10.75" style="23" customWidth="1"/>
    <col min="2" max="2" width="59" style="23" customWidth="1"/>
    <col min="3" max="3" width="22.4833333333333" style="23" customWidth="1"/>
    <col min="4" max="256" width="12.1833333333333" style="23" customWidth="1"/>
    <col min="257" max="16384" width="12.1833333333333" style="23"/>
  </cols>
  <sheetData>
    <row r="1" s="23" customFormat="1" ht="40.5" customHeight="1" spans="1:3">
      <c r="A1" s="24" t="s">
        <v>2008</v>
      </c>
      <c r="B1" s="24"/>
      <c r="C1" s="24"/>
    </row>
    <row r="2" s="23" customFormat="1" ht="17" customHeight="1" spans="1:3">
      <c r="A2" s="171"/>
      <c r="B2" s="171"/>
      <c r="C2" s="172" t="s">
        <v>32</v>
      </c>
    </row>
    <row r="3" s="23" customFormat="1" ht="17" customHeight="1" spans="1:3">
      <c r="A3" s="26" t="s">
        <v>33</v>
      </c>
      <c r="B3" s="26" t="s">
        <v>34</v>
      </c>
      <c r="C3" s="26" t="s">
        <v>35</v>
      </c>
    </row>
    <row r="4" s="23" customFormat="1" ht="17.25" customHeight="1" spans="1:3">
      <c r="A4" s="173"/>
      <c r="B4" s="26" t="s">
        <v>2009</v>
      </c>
      <c r="C4" s="29">
        <f>SUM(C5,C56)</f>
        <v>41664</v>
      </c>
    </row>
    <row r="5" s="23" customFormat="1" ht="17.25" customHeight="1" spans="1:3">
      <c r="A5" s="167">
        <v>10301</v>
      </c>
      <c r="B5" s="28" t="s">
        <v>2010</v>
      </c>
      <c r="C5" s="29">
        <f>SUM(C6,C9:C17,C23:C24,C27:C30,C33:C35,C38:C42,C45:C46,C54:C55)</f>
        <v>41664</v>
      </c>
    </row>
    <row r="6" s="23" customFormat="1" ht="17.25" customHeight="1" spans="1:3">
      <c r="A6" s="167">
        <v>1030102</v>
      </c>
      <c r="B6" s="28" t="s">
        <v>2011</v>
      </c>
      <c r="C6" s="29">
        <f>SUM(C7:C8)</f>
        <v>0</v>
      </c>
    </row>
    <row r="7" s="23" customFormat="1" ht="17.25" customHeight="1" spans="1:3">
      <c r="A7" s="167">
        <v>103010201</v>
      </c>
      <c r="B7" s="30" t="s">
        <v>2012</v>
      </c>
      <c r="C7" s="29">
        <v>0</v>
      </c>
    </row>
    <row r="8" s="23" customFormat="1" ht="17.25" customHeight="1" spans="1:3">
      <c r="A8" s="167">
        <v>103010202</v>
      </c>
      <c r="B8" s="30" t="s">
        <v>2013</v>
      </c>
      <c r="C8" s="29">
        <v>0</v>
      </c>
    </row>
    <row r="9" s="23" customFormat="1" ht="17.25" customHeight="1" spans="1:3">
      <c r="A9" s="167">
        <v>1030106</v>
      </c>
      <c r="B9" s="28" t="s">
        <v>2014</v>
      </c>
      <c r="C9" s="29">
        <v>0</v>
      </c>
    </row>
    <row r="10" s="23" customFormat="1" ht="17.25" customHeight="1" spans="1:3">
      <c r="A10" s="167">
        <v>1030110</v>
      </c>
      <c r="B10" s="28" t="s">
        <v>2015</v>
      </c>
      <c r="C10" s="29">
        <v>0</v>
      </c>
    </row>
    <row r="11" s="23" customFormat="1" ht="17.25" customHeight="1" spans="1:3">
      <c r="A11" s="167">
        <v>1030112</v>
      </c>
      <c r="B11" s="28" t="s">
        <v>2016</v>
      </c>
      <c r="C11" s="29">
        <v>0</v>
      </c>
    </row>
    <row r="12" s="23" customFormat="1" ht="17.25" customHeight="1" spans="1:3">
      <c r="A12" s="167">
        <v>1030115</v>
      </c>
      <c r="B12" s="28" t="s">
        <v>2017</v>
      </c>
      <c r="C12" s="29">
        <v>0</v>
      </c>
    </row>
    <row r="13" s="23" customFormat="1" ht="17.25" customHeight="1" spans="1:3">
      <c r="A13" s="167">
        <v>1030121</v>
      </c>
      <c r="B13" s="28" t="s">
        <v>2018</v>
      </c>
      <c r="C13" s="29">
        <v>0</v>
      </c>
    </row>
    <row r="14" s="23" customFormat="1" ht="17.25" customHeight="1" spans="1:3">
      <c r="A14" s="167">
        <v>1030129</v>
      </c>
      <c r="B14" s="28" t="s">
        <v>2019</v>
      </c>
      <c r="C14" s="29">
        <v>0</v>
      </c>
    </row>
    <row r="15" s="23" customFormat="1" ht="17.25" customHeight="1" spans="1:3">
      <c r="A15" s="167">
        <v>1030146</v>
      </c>
      <c r="B15" s="28" t="s">
        <v>2020</v>
      </c>
      <c r="C15" s="29">
        <v>1101</v>
      </c>
    </row>
    <row r="16" s="23" customFormat="1" ht="17.25" customHeight="1" spans="1:3">
      <c r="A16" s="167">
        <v>1030147</v>
      </c>
      <c r="B16" s="28" t="s">
        <v>2021</v>
      </c>
      <c r="C16" s="29">
        <v>0</v>
      </c>
    </row>
    <row r="17" s="23" customFormat="1" ht="17.25" customHeight="1" spans="1:3">
      <c r="A17" s="167">
        <v>1030148</v>
      </c>
      <c r="B17" s="28" t="s">
        <v>2022</v>
      </c>
      <c r="C17" s="29">
        <f>SUM(C18:C22)</f>
        <v>38768</v>
      </c>
    </row>
    <row r="18" s="23" customFormat="1" ht="17.25" customHeight="1" spans="1:3">
      <c r="A18" s="167">
        <v>103014801</v>
      </c>
      <c r="B18" s="30" t="s">
        <v>2023</v>
      </c>
      <c r="C18" s="29">
        <v>20919</v>
      </c>
    </row>
    <row r="19" s="23" customFormat="1" ht="17.25" customHeight="1" spans="1:3">
      <c r="A19" s="167">
        <v>103014802</v>
      </c>
      <c r="B19" s="30" t="s">
        <v>2024</v>
      </c>
      <c r="C19" s="29">
        <v>1586</v>
      </c>
    </row>
    <row r="20" s="23" customFormat="1" ht="17.25" customHeight="1" spans="1:3">
      <c r="A20" s="167">
        <v>103014803</v>
      </c>
      <c r="B20" s="30" t="s">
        <v>2025</v>
      </c>
      <c r="C20" s="29">
        <v>15</v>
      </c>
    </row>
    <row r="21" s="23" customFormat="1" ht="17.25" customHeight="1" spans="1:3">
      <c r="A21" s="167">
        <v>103014898</v>
      </c>
      <c r="B21" s="30" t="s">
        <v>2026</v>
      </c>
      <c r="C21" s="29">
        <v>-11</v>
      </c>
    </row>
    <row r="22" s="23" customFormat="1" ht="17.25" customHeight="1" spans="1:3">
      <c r="A22" s="167">
        <v>103014899</v>
      </c>
      <c r="B22" s="30" t="s">
        <v>2027</v>
      </c>
      <c r="C22" s="29">
        <v>16259</v>
      </c>
    </row>
    <row r="23" s="23" customFormat="1" ht="17.25" customHeight="1" spans="1:3">
      <c r="A23" s="167">
        <v>1030149</v>
      </c>
      <c r="B23" s="28" t="s">
        <v>2028</v>
      </c>
      <c r="C23" s="29">
        <v>0</v>
      </c>
    </row>
    <row r="24" s="23" customFormat="1" ht="17.25" customHeight="1" spans="1:3">
      <c r="A24" s="167">
        <v>1030150</v>
      </c>
      <c r="B24" s="28" t="s">
        <v>2029</v>
      </c>
      <c r="C24" s="29">
        <f>SUM(C25:C26)</f>
        <v>0</v>
      </c>
    </row>
    <row r="25" s="23" customFormat="1" ht="17.25" customHeight="1" spans="1:3">
      <c r="A25" s="167">
        <v>103015001</v>
      </c>
      <c r="B25" s="30" t="s">
        <v>2030</v>
      </c>
      <c r="C25" s="29">
        <v>0</v>
      </c>
    </row>
    <row r="26" s="23" customFormat="1" ht="17.25" customHeight="1" spans="1:3">
      <c r="A26" s="167">
        <v>103015002</v>
      </c>
      <c r="B26" s="30" t="s">
        <v>2031</v>
      </c>
      <c r="C26" s="29">
        <v>0</v>
      </c>
    </row>
    <row r="27" s="23" customFormat="1" ht="17.25" customHeight="1" spans="1:3">
      <c r="A27" s="167">
        <v>1030152</v>
      </c>
      <c r="B27" s="28" t="s">
        <v>2032</v>
      </c>
      <c r="C27" s="29">
        <v>0</v>
      </c>
    </row>
    <row r="28" s="23" customFormat="1" ht="17.25" customHeight="1" spans="1:3">
      <c r="A28" s="167">
        <v>1030153</v>
      </c>
      <c r="B28" s="28" t="s">
        <v>2033</v>
      </c>
      <c r="C28" s="29">
        <v>0</v>
      </c>
    </row>
    <row r="29" s="23" customFormat="1" ht="17.25" customHeight="1" spans="1:3">
      <c r="A29" s="167">
        <v>1030154</v>
      </c>
      <c r="B29" s="28" t="s">
        <v>2034</v>
      </c>
      <c r="C29" s="29">
        <v>0</v>
      </c>
    </row>
    <row r="30" s="23" customFormat="1" ht="17.25" customHeight="1" spans="1:3">
      <c r="A30" s="167">
        <v>1030155</v>
      </c>
      <c r="B30" s="28" t="s">
        <v>2035</v>
      </c>
      <c r="C30" s="29">
        <f>SUM(C31:C32)</f>
        <v>0</v>
      </c>
    </row>
    <row r="31" s="23" customFormat="1" ht="17.25" customHeight="1" spans="1:3">
      <c r="A31" s="167">
        <v>103015501</v>
      </c>
      <c r="B31" s="30" t="s">
        <v>2036</v>
      </c>
      <c r="C31" s="29">
        <v>0</v>
      </c>
    </row>
    <row r="32" s="23" customFormat="1" ht="17.25" customHeight="1" spans="1:3">
      <c r="A32" s="167">
        <v>103015502</v>
      </c>
      <c r="B32" s="30" t="s">
        <v>2037</v>
      </c>
      <c r="C32" s="29">
        <v>0</v>
      </c>
    </row>
    <row r="33" s="23" customFormat="1" ht="17.25" customHeight="1" spans="1:3">
      <c r="A33" s="167">
        <v>1030156</v>
      </c>
      <c r="B33" s="28" t="s">
        <v>2038</v>
      </c>
      <c r="C33" s="29">
        <v>1142</v>
      </c>
    </row>
    <row r="34" s="23" customFormat="1" ht="17.25" customHeight="1" spans="1:3">
      <c r="A34" s="167">
        <v>1030157</v>
      </c>
      <c r="B34" s="28" t="s">
        <v>2039</v>
      </c>
      <c r="C34" s="29">
        <v>0</v>
      </c>
    </row>
    <row r="35" s="23" customFormat="1" ht="17.25" customHeight="1" spans="1:3">
      <c r="A35" s="167">
        <v>1030158</v>
      </c>
      <c r="B35" s="28" t="s">
        <v>2040</v>
      </c>
      <c r="C35" s="29">
        <f>SUM(C36:C37)</f>
        <v>0</v>
      </c>
    </row>
    <row r="36" s="23" customFormat="1" ht="17.25" customHeight="1" spans="1:3">
      <c r="A36" s="167">
        <v>103015801</v>
      </c>
      <c r="B36" s="30" t="s">
        <v>2041</v>
      </c>
      <c r="C36" s="29">
        <v>0</v>
      </c>
    </row>
    <row r="37" s="23" customFormat="1" ht="17.25" customHeight="1" spans="1:3">
      <c r="A37" s="167">
        <v>103015803</v>
      </c>
      <c r="B37" s="30" t="s">
        <v>2042</v>
      </c>
      <c r="C37" s="29">
        <v>0</v>
      </c>
    </row>
    <row r="38" s="23" customFormat="1" ht="17.25" customHeight="1" spans="1:3">
      <c r="A38" s="167">
        <v>1030159</v>
      </c>
      <c r="B38" s="28" t="s">
        <v>2043</v>
      </c>
      <c r="C38" s="29">
        <v>0</v>
      </c>
    </row>
    <row r="39" s="23" customFormat="1" ht="17.25" customHeight="1" spans="1:3">
      <c r="A39" s="167">
        <v>1030166</v>
      </c>
      <c r="B39" s="28" t="s">
        <v>2044</v>
      </c>
      <c r="C39" s="29">
        <v>0</v>
      </c>
    </row>
    <row r="40" s="23" customFormat="1" ht="17.25" customHeight="1" spans="1:3">
      <c r="A40" s="167">
        <v>1030168</v>
      </c>
      <c r="B40" s="28" t="s">
        <v>2045</v>
      </c>
      <c r="C40" s="29">
        <v>0</v>
      </c>
    </row>
    <row r="41" s="23" customFormat="1" ht="17.25" customHeight="1" spans="1:3">
      <c r="A41" s="167">
        <v>1030171</v>
      </c>
      <c r="B41" s="28" t="s">
        <v>2046</v>
      </c>
      <c r="C41" s="29">
        <v>0</v>
      </c>
    </row>
    <row r="42" s="23" customFormat="1" ht="17.25" customHeight="1" spans="1:3">
      <c r="A42" s="167">
        <v>1030175</v>
      </c>
      <c r="B42" s="28" t="s">
        <v>2047</v>
      </c>
      <c r="C42" s="29">
        <f>SUM(C43:C44)</f>
        <v>0</v>
      </c>
    </row>
    <row r="43" s="23" customFormat="1" ht="17.25" customHeight="1" spans="1:3">
      <c r="A43" s="167">
        <v>103017501</v>
      </c>
      <c r="B43" s="30" t="s">
        <v>2048</v>
      </c>
      <c r="C43" s="29">
        <v>0</v>
      </c>
    </row>
    <row r="44" s="23" customFormat="1" ht="17.25" customHeight="1" spans="1:3">
      <c r="A44" s="167">
        <v>103017502</v>
      </c>
      <c r="B44" s="30" t="s">
        <v>2049</v>
      </c>
      <c r="C44" s="29">
        <v>0</v>
      </c>
    </row>
    <row r="45" s="23" customFormat="1" ht="17.25" customHeight="1" spans="1:3">
      <c r="A45" s="167">
        <v>1030178</v>
      </c>
      <c r="B45" s="28" t="s">
        <v>2050</v>
      </c>
      <c r="C45" s="29">
        <v>653</v>
      </c>
    </row>
    <row r="46" s="23" customFormat="1" ht="17.25" customHeight="1" spans="1:3">
      <c r="A46" s="167">
        <v>1030180</v>
      </c>
      <c r="B46" s="28" t="s">
        <v>2051</v>
      </c>
      <c r="C46" s="29">
        <f>SUM(C47:C53)</f>
        <v>0</v>
      </c>
    </row>
    <row r="47" s="23" customFormat="1" ht="17.25" customHeight="1" spans="1:3">
      <c r="A47" s="167">
        <v>103018001</v>
      </c>
      <c r="B47" s="30" t="s">
        <v>2052</v>
      </c>
      <c r="C47" s="29">
        <v>0</v>
      </c>
    </row>
    <row r="48" s="23" customFormat="1" ht="17.25" customHeight="1" spans="1:3">
      <c r="A48" s="167">
        <v>103018002</v>
      </c>
      <c r="B48" s="30" t="s">
        <v>2053</v>
      </c>
      <c r="C48" s="29">
        <v>0</v>
      </c>
    </row>
    <row r="49" s="23" customFormat="1" ht="17.25" customHeight="1" spans="1:3">
      <c r="A49" s="167">
        <v>103018003</v>
      </c>
      <c r="B49" s="30" t="s">
        <v>2054</v>
      </c>
      <c r="C49" s="29">
        <v>0</v>
      </c>
    </row>
    <row r="50" s="23" customFormat="1" ht="17.25" customHeight="1" spans="1:3">
      <c r="A50" s="167">
        <v>103018004</v>
      </c>
      <c r="B50" s="30" t="s">
        <v>2055</v>
      </c>
      <c r="C50" s="29">
        <v>0</v>
      </c>
    </row>
    <row r="51" s="23" customFormat="1" ht="17.25" customHeight="1" spans="1:3">
      <c r="A51" s="167">
        <v>103018005</v>
      </c>
      <c r="B51" s="30" t="s">
        <v>2056</v>
      </c>
      <c r="C51" s="29">
        <v>0</v>
      </c>
    </row>
    <row r="52" s="23" customFormat="1" ht="17.25" customHeight="1" spans="1:3">
      <c r="A52" s="167">
        <v>103018006</v>
      </c>
      <c r="B52" s="30" t="s">
        <v>2057</v>
      </c>
      <c r="C52" s="29">
        <v>0</v>
      </c>
    </row>
    <row r="53" s="23" customFormat="1" ht="17.25" customHeight="1" spans="1:3">
      <c r="A53" s="167">
        <v>103018007</v>
      </c>
      <c r="B53" s="30" t="s">
        <v>2058</v>
      </c>
      <c r="C53" s="31">
        <v>0</v>
      </c>
    </row>
    <row r="54" s="23" customFormat="1" customHeight="1" spans="1:3">
      <c r="A54" s="167">
        <v>1030181</v>
      </c>
      <c r="B54" s="174" t="s">
        <v>2059</v>
      </c>
      <c r="C54" s="29">
        <v>0</v>
      </c>
    </row>
    <row r="55" s="23" customFormat="1" ht="17.25" customHeight="1" spans="1:3">
      <c r="A55" s="167">
        <v>1030199</v>
      </c>
      <c r="B55" s="28" t="s">
        <v>2060</v>
      </c>
      <c r="C55" s="34">
        <v>0</v>
      </c>
    </row>
    <row r="56" s="23" customFormat="1" ht="17.25" customHeight="1" spans="1:3">
      <c r="A56" s="167">
        <v>10310</v>
      </c>
      <c r="B56" s="28" t="s">
        <v>2061</v>
      </c>
      <c r="C56" s="29">
        <f>SUM(C57:C60,C64:C69,C72:C73)</f>
        <v>0</v>
      </c>
    </row>
    <row r="57" s="23" customFormat="1" ht="17.25" customHeight="1" spans="1:3">
      <c r="A57" s="167">
        <v>1031003</v>
      </c>
      <c r="B57" s="28" t="s">
        <v>2062</v>
      </c>
      <c r="C57" s="29">
        <v>0</v>
      </c>
    </row>
    <row r="58" s="23" customFormat="1" ht="17.25" customHeight="1" spans="1:3">
      <c r="A58" s="167">
        <v>1031004</v>
      </c>
      <c r="B58" s="28" t="s">
        <v>2063</v>
      </c>
      <c r="C58" s="29">
        <v>0</v>
      </c>
    </row>
    <row r="59" s="23" customFormat="1" ht="17.25" customHeight="1" spans="1:3">
      <c r="A59" s="167">
        <v>1031005</v>
      </c>
      <c r="B59" s="28" t="s">
        <v>2064</v>
      </c>
      <c r="C59" s="29">
        <v>0</v>
      </c>
    </row>
    <row r="60" s="23" customFormat="1" ht="17.25" customHeight="1" spans="1:3">
      <c r="A60" s="167">
        <v>1031006</v>
      </c>
      <c r="B60" s="28" t="s">
        <v>2065</v>
      </c>
      <c r="C60" s="29">
        <f>SUM(C61:C63)</f>
        <v>0</v>
      </c>
    </row>
    <row r="61" s="23" customFormat="1" ht="17.25" customHeight="1" spans="1:3">
      <c r="A61" s="167">
        <v>103100601</v>
      </c>
      <c r="B61" s="30" t="s">
        <v>2066</v>
      </c>
      <c r="C61" s="29">
        <v>0</v>
      </c>
    </row>
    <row r="62" s="23" customFormat="1" ht="17.25" customHeight="1" spans="1:3">
      <c r="A62" s="167">
        <v>103100602</v>
      </c>
      <c r="B62" s="30" t="s">
        <v>2067</v>
      </c>
      <c r="C62" s="29">
        <v>0</v>
      </c>
    </row>
    <row r="63" s="23" customFormat="1" ht="17.25" customHeight="1" spans="1:3">
      <c r="A63" s="167">
        <v>103100699</v>
      </c>
      <c r="B63" s="30" t="s">
        <v>2068</v>
      </c>
      <c r="C63" s="29">
        <v>0</v>
      </c>
    </row>
    <row r="64" s="23" customFormat="1" ht="17.25" customHeight="1" spans="1:3">
      <c r="A64" s="167">
        <v>1031008</v>
      </c>
      <c r="B64" s="28" t="s">
        <v>2069</v>
      </c>
      <c r="C64" s="29">
        <v>0</v>
      </c>
    </row>
    <row r="65" s="23" customFormat="1" ht="17.25" customHeight="1" spans="1:3">
      <c r="A65" s="167">
        <v>1031009</v>
      </c>
      <c r="B65" s="28" t="s">
        <v>2070</v>
      </c>
      <c r="C65" s="29">
        <v>0</v>
      </c>
    </row>
    <row r="66" s="23" customFormat="1" ht="17.25" customHeight="1" spans="1:3">
      <c r="A66" s="167">
        <v>1031010</v>
      </c>
      <c r="B66" s="28" t="s">
        <v>2071</v>
      </c>
      <c r="C66" s="29">
        <v>0</v>
      </c>
    </row>
    <row r="67" s="23" customFormat="1" ht="17.25" customHeight="1" spans="1:3">
      <c r="A67" s="167">
        <v>1031011</v>
      </c>
      <c r="B67" s="28" t="s">
        <v>2072</v>
      </c>
      <c r="C67" s="29">
        <v>0</v>
      </c>
    </row>
    <row r="68" s="23" customFormat="1" ht="17.25" customHeight="1" spans="1:3">
      <c r="A68" s="167">
        <v>1031012</v>
      </c>
      <c r="B68" s="28" t="s">
        <v>2073</v>
      </c>
      <c r="C68" s="29">
        <v>0</v>
      </c>
    </row>
    <row r="69" s="23" customFormat="1" ht="17.25" customHeight="1" spans="1:3">
      <c r="A69" s="167">
        <v>1031013</v>
      </c>
      <c r="B69" s="28" t="s">
        <v>2074</v>
      </c>
      <c r="C69" s="29">
        <f>SUM(C70:C71)</f>
        <v>0</v>
      </c>
    </row>
    <row r="70" s="23" customFormat="1" ht="17.25" customHeight="1" spans="1:3">
      <c r="A70" s="167">
        <v>103101301</v>
      </c>
      <c r="B70" s="30" t="s">
        <v>2075</v>
      </c>
      <c r="C70" s="29">
        <v>0</v>
      </c>
    </row>
    <row r="71" s="23" customFormat="1" ht="17.25" customHeight="1" spans="1:3">
      <c r="A71" s="167">
        <v>103101399</v>
      </c>
      <c r="B71" s="30" t="s">
        <v>2076</v>
      </c>
      <c r="C71" s="29">
        <v>0</v>
      </c>
    </row>
    <row r="72" s="23" customFormat="1" ht="17.25" customHeight="1" spans="1:3">
      <c r="A72" s="167">
        <v>1031014</v>
      </c>
      <c r="B72" s="28" t="s">
        <v>2077</v>
      </c>
      <c r="C72" s="29">
        <v>0</v>
      </c>
    </row>
    <row r="73" s="23" customFormat="1" ht="17.25" customHeight="1" spans="1:3">
      <c r="A73" s="167">
        <v>1031099</v>
      </c>
      <c r="B73" s="28" t="s">
        <v>2078</v>
      </c>
      <c r="C73" s="29">
        <f>SUM(C74:C75)</f>
        <v>0</v>
      </c>
    </row>
    <row r="74" s="23" customFormat="1" ht="17.25" customHeight="1" spans="1:3">
      <c r="A74" s="167">
        <v>103109998</v>
      </c>
      <c r="B74" s="30" t="s">
        <v>2079</v>
      </c>
      <c r="C74" s="29">
        <v>0</v>
      </c>
    </row>
    <row r="75" s="23" customFormat="1" ht="17.25" customHeight="1" spans="1:3">
      <c r="A75" s="167">
        <v>103109999</v>
      </c>
      <c r="B75" s="30" t="s">
        <v>2080</v>
      </c>
      <c r="C75" s="29">
        <v>0</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目录</vt:lpstr>
      <vt:lpstr>1、2021年度一般公共预算收入决算表</vt:lpstr>
      <vt:lpstr>2、2021年度一般公共预算本级支出决算表</vt:lpstr>
      <vt:lpstr>3、2021年度一般公共预算本级基本支出决算表</vt:lpstr>
      <vt:lpstr>4、2021年度一般公共预算支出决算表</vt:lpstr>
      <vt:lpstr>5、2021年度一般公共预算对下税收返还和转移支付决算分项目表</vt:lpstr>
      <vt:lpstr>6、2021年度一般公共预算对下税收返还和转移支付决算分地区表</vt:lpstr>
      <vt:lpstr>7、2021年度一般公共预算转移性收支决算表</vt:lpstr>
      <vt:lpstr>8、2021年度政府性基金收入决算表</vt:lpstr>
      <vt:lpstr>9、2021年度政府性基金支出决算表</vt:lpstr>
      <vt:lpstr>10、2021年度政府性基金本级支出决算表</vt:lpstr>
      <vt:lpstr>11、2021年度政府性基金转移性收支决算表</vt:lpstr>
      <vt:lpstr>12、2021年国有资本经营预算收支决算表</vt:lpstr>
      <vt:lpstr>13、2021年国有资本经营预算转移性收支决算表</vt:lpstr>
      <vt:lpstr>14、2021年度社会保险基金收支及结余情况表</vt:lpstr>
      <vt:lpstr>15、2021年度地方政府一般债务和专项债务限额和余额情况表</vt:lpstr>
      <vt:lpstr>16、2021年度地方政府专项债务分项目余额情况表</vt:lpstr>
      <vt:lpstr>17、2021年度地方政府一般债务限额和余额情况表</vt:lpstr>
      <vt:lpstr>18、2021年度地方政府专项债务限额和余额情况表</vt:lpstr>
      <vt:lpstr>19、2021年政府性债务情况总表</vt:lpstr>
      <vt:lpstr>20、2021年一般债券分配使用情况表</vt:lpstr>
      <vt:lpstr>21、2021年专项债券分配使用情况表</vt:lpstr>
      <vt:lpstr>22、2021年度国有资本经营收入决算表</vt:lpstr>
      <vt:lpstr>23、2021年度国有资本经营支出决算表</vt:lpstr>
      <vt:lpstr>24、2021年度国有资本经营预算本级支出决算表</vt:lpstr>
      <vt:lpstr>25、2021年度国有资本经营预算对下转移支付情况</vt:lpstr>
      <vt:lpstr>26、2021年度国有资本经营对下转移支付情况表（</vt:lpstr>
      <vt:lpstr>27、2021年度社会保险基金预算收入表</vt:lpstr>
      <vt:lpstr>28、2021年度社会保险基金预算支出表</vt:lpstr>
      <vt:lpstr>29、2021年“三公”经费决算公开表</vt:lpstr>
      <vt:lpstr>30、2021年靖州县政府性基金转移支出决算表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潇Wow</cp:lastModifiedBy>
  <dcterms:created xsi:type="dcterms:W3CDTF">2022-06-15T08:38:00Z</dcterms:created>
  <dcterms:modified xsi:type="dcterms:W3CDTF">2023-10-07T11:34:55Z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CCE072139EC9449C9CDE09567611A696</vt:lpwstr>
  </property>
  <property fmtid="{D5CDD505-2E9C-101B-9397-08002B2CF9AE}" pid="3" name="KSOProductBuildVer">
    <vt:lpwstr>2052-12.1.0.15374</vt:lpwstr>
  </property>
</Properties>
</file>