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26" activeTab="0"/>
  </bookViews>
  <sheets>
    <sheet name="目录" sheetId="1" r:id="rId1"/>
    <sheet name="收支总表" sheetId="2" r:id="rId2"/>
    <sheet name="收入完成情况表" sheetId="3" r:id="rId3"/>
    <sheet name="支出完成情况表" sheetId="4" r:id="rId4"/>
    <sheet name="政府性基金预算执行情况表" sheetId="5" r:id="rId5"/>
    <sheet name="社会保险基金执行情况" sheetId="6" r:id="rId6"/>
    <sheet name="部门预算执行情况表" sheetId="7" r:id="rId7"/>
    <sheet name="2019年一般公共预算收支总表" sheetId="8" r:id="rId8"/>
    <sheet name="2019年靖州县一般公共预算收入预算表" sheetId="9" r:id="rId9"/>
    <sheet name="2019年靖州县一般公共预算支出预算表" sheetId="10" r:id="rId10"/>
    <sheet name="2019年一般公共预算本级支出预算表（项级）" sheetId="11" r:id="rId11"/>
    <sheet name="2019年一般公共预算本级支出预算表（类级）" sheetId="12" r:id="rId12"/>
    <sheet name="2019年一般公共预算本级基本支出预算表" sheetId="13" r:id="rId13"/>
    <sheet name="2019年公共预算收入科目表" sheetId="14" r:id="rId14"/>
    <sheet name="2019年公共预算支出科目表" sheetId="15" r:id="rId15"/>
    <sheet name="2019年一般公共预算对下税收返还和转移支付预算分项目表" sheetId="16" r:id="rId16"/>
    <sheet name="2019年一般公共预算对下税收返还和转移支付预算分地区表" sheetId="17" r:id="rId17"/>
    <sheet name="2019年基金预算收入表" sheetId="18" r:id="rId18"/>
    <sheet name="2019年基金预算支出表" sheetId="19" r:id="rId19"/>
    <sheet name="2019本级政府性基金预算支出表" sheetId="20" r:id="rId20"/>
    <sheet name="2019年政府性基金转移支付预算表" sheetId="21" r:id="rId21"/>
    <sheet name="2019年国有资本经营预算收入表" sheetId="22" r:id="rId22"/>
    <sheet name="2019年国有资本经营预算支出表" sheetId="23" r:id="rId23"/>
    <sheet name="2019年本级国有资本经营预算支出表" sheetId="24" r:id="rId24"/>
    <sheet name="2019社会保险基金收入支出预算表" sheetId="25" r:id="rId25"/>
    <sheet name="2019年部门预算支出汇总表" sheetId="26" r:id="rId26"/>
    <sheet name="2019债务计划总表" sheetId="27" r:id="rId27"/>
    <sheet name="2019年地方政府债务限额表" sheetId="28" r:id="rId28"/>
    <sheet name="2019年地方政府债务余额表" sheetId="29" r:id="rId29"/>
  </sheets>
  <definedNames>
    <definedName name="_xlnm.Print_Titles" localSheetId="10">'2019年一般公共预算本级支出预算表（项级）'!$4:$5</definedName>
    <definedName name="_xlnm.Print_Titles" localSheetId="7">'2019年一般公共预算收支总表'!$1:$4</definedName>
    <definedName name="_xlnm.Print_Titles" localSheetId="19">'2019本级政府性基金预算支出表'!$3:$4</definedName>
    <definedName name="_xlnm.Print_Titles" localSheetId="2">'收入完成情况表'!$1:$3</definedName>
    <definedName name="_xlnm.Print_Titles" localSheetId="8">'2019年靖州县一般公共预算收入预算表'!$1:$4</definedName>
    <definedName name="_xlnm.Print_Titles" localSheetId="9">'2019年靖州县一般公共预算支出预算表'!$1:$4</definedName>
  </definedNames>
  <calcPr fullCalcOnLoad="1" iterate="1" iterateCount="100" iterateDelta="0.001"/>
</workbook>
</file>

<file path=xl/comments11.xml><?xml version="1.0" encoding="utf-8"?>
<comments xmlns="http://schemas.openxmlformats.org/spreadsheetml/2006/main">
  <authors>
    <author>Administrator</author>
    <author>YSG</author>
    <author>jeeg</author>
    <author>微软用户</author>
  </authors>
  <commentList>
    <comment ref="U390" authorId="0">
      <text>
        <r>
          <rPr>
            <b/>
            <sz val="9"/>
            <rFont val="宋体"/>
            <family val="0"/>
          </rPr>
          <t>Administrator:</t>
        </r>
        <r>
          <rPr>
            <sz val="9"/>
            <rFont val="宋体"/>
            <family val="0"/>
          </rPr>
          <t xml:space="preserve">
</t>
        </r>
      </text>
    </comment>
    <comment ref="U353" authorId="1">
      <text>
        <r>
          <rPr>
            <sz val="9"/>
            <rFont val="宋体"/>
            <family val="0"/>
          </rPr>
          <t>YSG:
10人*2000元/月*12个月=48万元    10人五险：27.25万元</t>
        </r>
      </text>
    </comment>
    <comment ref="U673" authorId="2">
      <text>
        <r>
          <rPr>
            <b/>
            <sz val="9"/>
            <rFont val="宋体"/>
            <family val="0"/>
          </rPr>
          <t>jeeg:</t>
        </r>
        <r>
          <rPr>
            <sz val="9"/>
            <rFont val="宋体"/>
            <family val="0"/>
          </rPr>
          <t xml:space="preserve">
5230人*20元/月*12个月</t>
        </r>
      </text>
    </comment>
    <comment ref="U710" authorId="1">
      <text>
        <r>
          <rPr>
            <sz val="9"/>
            <rFont val="宋体"/>
            <family val="0"/>
          </rPr>
          <t>YSG:
（已拨付）</t>
        </r>
      </text>
    </comment>
    <comment ref="U715" authorId="3">
      <text>
        <r>
          <rPr>
            <b/>
            <sz val="9"/>
            <rFont val="宋体"/>
            <family val="0"/>
          </rPr>
          <t>微软用户</t>
        </r>
        <r>
          <rPr>
            <b/>
            <sz val="9"/>
            <rFont val="Tahoma"/>
            <family val="2"/>
          </rPr>
          <t>:</t>
        </r>
        <r>
          <rPr>
            <sz val="9"/>
            <rFont val="Tahoma"/>
            <family val="2"/>
          </rPr>
          <t xml:space="preserve">
</t>
        </r>
        <r>
          <rPr>
            <sz val="9"/>
            <rFont val="宋体"/>
            <family val="0"/>
          </rPr>
          <t>前</t>
        </r>
        <r>
          <rPr>
            <sz val="9"/>
            <rFont val="Tahoma"/>
            <family val="2"/>
          </rPr>
          <t>6</t>
        </r>
        <r>
          <rPr>
            <sz val="9"/>
            <rFont val="宋体"/>
            <family val="0"/>
          </rPr>
          <t>名奖</t>
        </r>
        <r>
          <rPr>
            <sz val="9"/>
            <rFont val="Tahoma"/>
            <family val="2"/>
          </rPr>
          <t>2.45</t>
        </r>
        <r>
          <rPr>
            <sz val="9"/>
            <rFont val="宋体"/>
            <family val="0"/>
          </rPr>
          <t>万，基本奖</t>
        </r>
        <r>
          <rPr>
            <sz val="9"/>
            <rFont val="Tahoma"/>
            <family val="2"/>
          </rPr>
          <t>12</t>
        </r>
        <r>
          <rPr>
            <sz val="9"/>
            <rFont val="宋体"/>
            <family val="0"/>
          </rPr>
          <t>个</t>
        </r>
        <r>
          <rPr>
            <sz val="9"/>
            <rFont val="Tahoma"/>
            <family val="2"/>
          </rPr>
          <t>2.4</t>
        </r>
        <r>
          <rPr>
            <sz val="9"/>
            <rFont val="宋体"/>
            <family val="0"/>
          </rPr>
          <t>万，参合人数奖</t>
        </r>
        <r>
          <rPr>
            <sz val="9"/>
            <rFont val="Tahoma"/>
            <family val="2"/>
          </rPr>
          <t>0.2</t>
        </r>
        <r>
          <rPr>
            <sz val="9"/>
            <rFont val="宋体"/>
            <family val="0"/>
          </rPr>
          <t>元</t>
        </r>
        <r>
          <rPr>
            <sz val="9"/>
            <rFont val="Tahoma"/>
            <family val="2"/>
          </rPr>
          <t>/</t>
        </r>
        <r>
          <rPr>
            <sz val="9"/>
            <rFont val="宋体"/>
            <family val="0"/>
          </rPr>
          <t>人。</t>
        </r>
      </text>
    </comment>
    <comment ref="U717" authorId="1">
      <text>
        <r>
          <rPr>
            <sz val="9"/>
            <rFont val="宋体"/>
            <family val="0"/>
          </rPr>
          <t>YSG:
退休人员人均300元增加
根据工资调整申请增加103.68</t>
        </r>
      </text>
    </comment>
    <comment ref="U718" authorId="1">
      <text>
        <r>
          <rPr>
            <sz val="9"/>
            <rFont val="宋体"/>
            <family val="0"/>
          </rPr>
          <t xml:space="preserve">YSG:
退休人员人均300元增加
申请增加4.5万元 </t>
        </r>
      </text>
    </comment>
    <comment ref="U747" authorId="2">
      <text>
        <r>
          <rPr>
            <b/>
            <sz val="9"/>
            <rFont val="宋体"/>
            <family val="0"/>
          </rPr>
          <t>jeeg:</t>
        </r>
        <r>
          <rPr>
            <sz val="9"/>
            <rFont val="宋体"/>
            <family val="0"/>
          </rPr>
          <t xml:space="preserve">
“合理支持安排差额编制人员经费，给予适当的工资和办公经费保障，纳入财政预算”</t>
        </r>
      </text>
    </comment>
    <comment ref="U752" authorId="1">
      <text>
        <r>
          <rPr>
            <sz val="9"/>
            <rFont val="宋体"/>
            <family val="0"/>
          </rPr>
          <t>YSG:
(执行2014-2018年）</t>
        </r>
      </text>
    </comment>
    <comment ref="U827" authorId="1">
      <text>
        <r>
          <rPr>
            <sz val="9"/>
            <rFont val="宋体"/>
            <family val="0"/>
          </rPr>
          <t>YSG:
建议临时工加到300元标准</t>
        </r>
      </text>
    </comment>
  </commentList>
</comments>
</file>

<file path=xl/comments2.xml><?xml version="1.0" encoding="utf-8"?>
<comments xmlns="http://schemas.openxmlformats.org/spreadsheetml/2006/main">
  <authors>
    <author>User</author>
  </authors>
  <commentList>
    <comment ref="G9" authorId="0">
      <text>
        <r>
          <rPr>
            <b/>
            <sz val="9"/>
            <rFont val="宋体"/>
            <family val="0"/>
          </rPr>
          <t>User:</t>
        </r>
        <r>
          <rPr>
            <sz val="9"/>
            <rFont val="宋体"/>
            <family val="0"/>
          </rPr>
          <t xml:space="preserve">
其中：隐性债务利息336+350.5=686.5</t>
        </r>
      </text>
    </comment>
  </commentList>
</comments>
</file>

<file path=xl/comments4.xml><?xml version="1.0" encoding="utf-8"?>
<comments xmlns="http://schemas.openxmlformats.org/spreadsheetml/2006/main">
  <authors>
    <author>User</author>
  </authors>
  <commentList>
    <comment ref="C22" authorId="0">
      <text>
        <r>
          <rPr>
            <b/>
            <sz val="9"/>
            <rFont val="宋体"/>
            <family val="0"/>
          </rPr>
          <t>User:</t>
        </r>
        <r>
          <rPr>
            <sz val="9"/>
            <rFont val="宋体"/>
            <family val="0"/>
          </rPr>
          <t xml:space="preserve">
其中隐性债务3225万。</t>
        </r>
      </text>
    </comment>
  </commentList>
</comments>
</file>

<file path=xl/comments8.xml><?xml version="1.0" encoding="utf-8"?>
<comments xmlns="http://schemas.openxmlformats.org/spreadsheetml/2006/main">
  <authors>
    <author>jeeg</author>
  </authors>
  <commentList>
    <comment ref="A20" authorId="0">
      <text>
        <r>
          <rPr>
            <b/>
            <sz val="9"/>
            <rFont val="Tahoma"/>
            <family val="2"/>
          </rPr>
          <t>jeeg:</t>
        </r>
        <r>
          <rPr>
            <sz val="9"/>
            <rFont val="Tahoma"/>
            <family val="2"/>
          </rPr>
          <t xml:space="preserve">
</t>
        </r>
        <r>
          <rPr>
            <sz val="9"/>
            <rFont val="宋体"/>
            <family val="0"/>
          </rPr>
          <t>（公路局下放基数</t>
        </r>
        <r>
          <rPr>
            <sz val="9"/>
            <rFont val="Tahoma"/>
            <family val="2"/>
          </rPr>
          <t>480</t>
        </r>
        <r>
          <rPr>
            <sz val="9"/>
            <rFont val="宋体"/>
            <family val="0"/>
          </rPr>
          <t>万元、工商局下放基数</t>
        </r>
        <r>
          <rPr>
            <sz val="9"/>
            <rFont val="Tahoma"/>
            <family val="2"/>
          </rPr>
          <t>617.65</t>
        </r>
        <r>
          <rPr>
            <sz val="9"/>
            <rFont val="宋体"/>
            <family val="0"/>
          </rPr>
          <t>万元、质监局下放基数</t>
        </r>
        <r>
          <rPr>
            <sz val="9"/>
            <rFont val="Tahoma"/>
            <family val="2"/>
          </rPr>
          <t>160.95</t>
        </r>
        <r>
          <rPr>
            <sz val="9"/>
            <rFont val="宋体"/>
            <family val="0"/>
          </rPr>
          <t>万元）</t>
        </r>
      </text>
    </comment>
  </commentList>
</comments>
</file>

<file path=xl/comments9.xml><?xml version="1.0" encoding="utf-8"?>
<comments xmlns="http://schemas.openxmlformats.org/spreadsheetml/2006/main">
  <authors>
    <author>jeeg</author>
  </authors>
  <commentList>
    <comment ref="A20" authorId="0">
      <text>
        <r>
          <rPr>
            <b/>
            <sz val="9"/>
            <rFont val="Tahoma"/>
            <family val="2"/>
          </rPr>
          <t>jeeg:</t>
        </r>
        <r>
          <rPr>
            <sz val="9"/>
            <rFont val="Tahoma"/>
            <family val="2"/>
          </rPr>
          <t xml:space="preserve">
</t>
        </r>
        <r>
          <rPr>
            <sz val="9"/>
            <rFont val="宋体"/>
            <family val="0"/>
          </rPr>
          <t>（公路局下放基数</t>
        </r>
        <r>
          <rPr>
            <sz val="9"/>
            <rFont val="Tahoma"/>
            <family val="2"/>
          </rPr>
          <t>480</t>
        </r>
        <r>
          <rPr>
            <sz val="9"/>
            <rFont val="宋体"/>
            <family val="0"/>
          </rPr>
          <t>万元、工商局下放基数</t>
        </r>
        <r>
          <rPr>
            <sz val="9"/>
            <rFont val="Tahoma"/>
            <family val="2"/>
          </rPr>
          <t>617.65</t>
        </r>
        <r>
          <rPr>
            <sz val="9"/>
            <rFont val="宋体"/>
            <family val="0"/>
          </rPr>
          <t>万元、质监局下放基数</t>
        </r>
        <r>
          <rPr>
            <sz val="9"/>
            <rFont val="Tahoma"/>
            <family val="2"/>
          </rPr>
          <t>160.95</t>
        </r>
        <r>
          <rPr>
            <sz val="9"/>
            <rFont val="宋体"/>
            <family val="0"/>
          </rPr>
          <t>万元）</t>
        </r>
      </text>
    </comment>
  </commentList>
</comments>
</file>

<file path=xl/sharedStrings.xml><?xml version="1.0" encoding="utf-8"?>
<sst xmlns="http://schemas.openxmlformats.org/spreadsheetml/2006/main" count="2199" uniqueCount="1043">
  <si>
    <t>2018年预算执行情况和2019年预算草案目录</t>
  </si>
  <si>
    <t>一、2018年靖州县一般公共预算收支预计完成情况总表（草案）</t>
  </si>
  <si>
    <t>二、2018年靖州县一般公共预算收入预计完成情况表（草案）</t>
  </si>
  <si>
    <t>三、2018年靖州县一般公共预算支出预计完成情况表（草案）</t>
  </si>
  <si>
    <t>四、2018年靖州县政府性基金预算收支预计完成情况总表（草案）</t>
  </si>
  <si>
    <t>五、2018年社会保险基金预算收支预计完成情况总表(草案）</t>
  </si>
  <si>
    <t>六、2018年部门预算收支预计完成情况总表（草案）</t>
  </si>
  <si>
    <t>七、2019年靖州县一般公共预算收支总表（草案）</t>
  </si>
  <si>
    <t>八、2019年靖州县一般公共预算收入预算表（草案）</t>
  </si>
  <si>
    <t>九、2019年靖州县一般公共预算支出预算表（草案）</t>
  </si>
  <si>
    <t>十、2019年靖州县一般公共预算本级支出预算表（项级）（草案）</t>
  </si>
  <si>
    <t>十一、2019年靖州县一般公共预算本级支出预算表（类级）（草案）</t>
  </si>
  <si>
    <t>十二、2019年靖州县一般公共预算本级基本支出预算表（草案）</t>
  </si>
  <si>
    <t>十三、2019年靖州县公共预算收入科目表（草案）</t>
  </si>
  <si>
    <t>十四、2019年靖州县公共预算支出科目表（草案）</t>
  </si>
  <si>
    <t>十五、2019年靖州县一般公共预算对下税收返还和转移支付预算分项目表（草案）</t>
  </si>
  <si>
    <t>十六、2019年靖州县一般公共预算对下税收返还和转移支付预算分地区表（草案）</t>
  </si>
  <si>
    <t>十七、2019年靖州县政府性基金预算收入表（草案）</t>
  </si>
  <si>
    <t>十八、2019年靖州县政府性基金预算支出表（草案）</t>
  </si>
  <si>
    <t>十九、2019年靖州县本级政府性基金预算支出表（草案）</t>
  </si>
  <si>
    <t>二十、2019年靖州县政府性基金转移支付预算表（草案）</t>
  </si>
  <si>
    <t>二十一、2019年靖州县国有资本经营预算收入表（草案）</t>
  </si>
  <si>
    <t>二十二、2019年靖州县国有资本经营预算支出表（草案）</t>
  </si>
  <si>
    <t>二十三、2019年靖州县本级国有资本经营预算支出表（草案）</t>
  </si>
  <si>
    <t>二十四、2019年靖州县社会保险基金预算收入支出预算表（草案）</t>
  </si>
  <si>
    <t>二十五、2019年靖州县部门预算收支总表（草案）</t>
  </si>
  <si>
    <t>二十六、2019年靖州县政府债务预算总表（草案）</t>
  </si>
  <si>
    <t>二十七、2019年靖州县地方政府债务限额表（草案）</t>
  </si>
  <si>
    <t>二十八、2019年靖州县地方政府债务余额表（草案）</t>
  </si>
  <si>
    <t>2018年靖州县一般公共预算收支预计完成情况总表（草案）</t>
  </si>
  <si>
    <t>单位：万元</t>
  </si>
  <si>
    <t>收入项目</t>
  </si>
  <si>
    <t xml:space="preserve">2017年
决算数 </t>
  </si>
  <si>
    <t>2018年预计
完成数</t>
  </si>
  <si>
    <t>增长（%）</t>
  </si>
  <si>
    <t>支出项目</t>
  </si>
  <si>
    <t>一、地方财政收入</t>
  </si>
  <si>
    <t>一、一般公共预算支出</t>
  </si>
  <si>
    <t>二、上级补助收入</t>
  </si>
  <si>
    <t>二、上解支出</t>
  </si>
  <si>
    <t>（一）财力性补助收入</t>
  </si>
  <si>
    <t xml:space="preserve"> 1、返还性收入</t>
  </si>
  <si>
    <t xml:space="preserve"> 2、财力性转移支付收入</t>
  </si>
  <si>
    <t>（二）专项转移支付助收入</t>
  </si>
  <si>
    <t>三、债券还本</t>
  </si>
  <si>
    <t>三、债务转贷收入</t>
  </si>
  <si>
    <t>四、调出资金</t>
  </si>
  <si>
    <t>四、上年结余</t>
  </si>
  <si>
    <t>支出总计</t>
  </si>
  <si>
    <t>五、调入资金</t>
  </si>
  <si>
    <t>收入总计</t>
  </si>
  <si>
    <t>年终滚存结余</t>
  </si>
  <si>
    <t>2018年靖州县一般公共预算收入预计完成情况表（草案）</t>
  </si>
  <si>
    <t>2017年决算数</t>
  </si>
  <si>
    <t>2018年预计完成数</t>
  </si>
  <si>
    <t>较上年增减额</t>
  </si>
  <si>
    <t>一、地方财政预算收入</t>
  </si>
  <si>
    <t>（一）税收收入</t>
  </si>
  <si>
    <t xml:space="preserve">  1、增值税</t>
  </si>
  <si>
    <t xml:space="preserve">  2、营业税</t>
  </si>
  <si>
    <t xml:space="preserve">  3、企业所得税</t>
  </si>
  <si>
    <t xml:space="preserve">  4、个人所得税</t>
  </si>
  <si>
    <t xml:space="preserve">  5、资源税</t>
  </si>
  <si>
    <t xml:space="preserve">  6、城市维护建设税</t>
  </si>
  <si>
    <t xml:space="preserve">  7、房产税</t>
  </si>
  <si>
    <t xml:space="preserve">  8、印花税</t>
  </si>
  <si>
    <t xml:space="preserve">  9、城镇土地使用税</t>
  </si>
  <si>
    <t xml:space="preserve">  10、土地增值税</t>
  </si>
  <si>
    <t xml:space="preserve">  11、车船税</t>
  </si>
  <si>
    <t xml:space="preserve">  12、耕地占用税</t>
  </si>
  <si>
    <t xml:space="preserve">  13、契税</t>
  </si>
  <si>
    <t xml:space="preserve">  14、烟叶税</t>
  </si>
  <si>
    <t>（二）非税收入</t>
  </si>
  <si>
    <t xml:space="preserve">  1、专项收入</t>
  </si>
  <si>
    <t xml:space="preserve">    其中：排污费</t>
  </si>
  <si>
    <t xml:space="preserve">      水资源费收入</t>
  </si>
  <si>
    <t xml:space="preserve">      教育费附加</t>
  </si>
  <si>
    <t xml:space="preserve">      矿产资源专项收入</t>
  </si>
  <si>
    <t xml:space="preserve">      地方教育费附加收入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</si>
  <si>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</si>
  <si>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</si>
  <si>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</si>
  <si>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</si>
  <si>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</si>
  <si>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</si>
  <si>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t>
  </si>
  <si>
    <t xml:space="preserve">  2、行政事业性收费收入</t>
  </si>
  <si>
    <t xml:space="preserve">  3、罚没收入</t>
  </si>
  <si>
    <t xml:space="preserve">  4、国有资源(资产)有偿使用收入</t>
  </si>
  <si>
    <t xml:space="preserve">  5、其他收入</t>
  </si>
  <si>
    <t>二、上划省级收入</t>
  </si>
  <si>
    <r>
      <t xml:space="preserve">  1、上划省级增值税</t>
    </r>
    <r>
      <rPr>
        <sz val="10"/>
        <color indexed="9"/>
        <rFont val="楷体"/>
        <family val="3"/>
      </rPr>
      <t>5%）</t>
    </r>
  </si>
  <si>
    <t xml:space="preserve">  2、上划省级营业税</t>
  </si>
  <si>
    <t xml:space="preserve">  3、上划省级企业所得税</t>
  </si>
  <si>
    <t xml:space="preserve">  4、上划省级个人所得税</t>
  </si>
  <si>
    <t xml:space="preserve">  5、上划省级资源税</t>
  </si>
  <si>
    <t>　6、上划省级城镇土地使用税</t>
  </si>
  <si>
    <t xml:space="preserve">  7、环境保护税</t>
  </si>
  <si>
    <t>三、上划中央收入</t>
  </si>
  <si>
    <t xml:space="preserve">  1、上划中央增值税</t>
  </si>
  <si>
    <t xml:space="preserve">  2、上划中央消费税</t>
  </si>
  <si>
    <t>　3、上划中央企业所得税</t>
  </si>
  <si>
    <t xml:space="preserve">  4、上划中央个人所得税</t>
  </si>
  <si>
    <t xml:space="preserve">  5、上划中央营业税</t>
  </si>
  <si>
    <t>一般公共预算收入</t>
  </si>
  <si>
    <t>其中：税务部门完成收入</t>
  </si>
  <si>
    <t xml:space="preserve">     财政部门完成收入</t>
  </si>
  <si>
    <t>2018年靖州县一般公共预算支出预计完成情况表（草案）</t>
  </si>
  <si>
    <t>科目名称</t>
  </si>
  <si>
    <t>较上年
增减额</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</si>
  <si>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</si>
  <si>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</si>
  <si>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</si>
  <si>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</si>
  <si>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</si>
  <si>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</si>
  <si>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</si>
  <si>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</si>
  <si>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</si>
  <si>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</si>
  <si>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</si>
  <si>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</si>
  <si>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</si>
  <si>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</si>
  <si>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15、金融支出</t>
  </si>
  <si>
    <t>16、国土海洋气象等支出</t>
  </si>
  <si>
    <t>17、住房保障支出</t>
  </si>
  <si>
    <t>18、粮油物资储备支出</t>
  </si>
  <si>
    <t>19、债务付息支出</t>
  </si>
  <si>
    <t>20、其他支出</t>
  </si>
  <si>
    <t>一般公共预算支出小计</t>
  </si>
  <si>
    <t>21、债劵及债务还本支出</t>
  </si>
  <si>
    <t>22、上解支出</t>
  </si>
  <si>
    <t>2018年靖州县政府性基金预算收支预计完成情况总表（草案）</t>
  </si>
  <si>
    <t>2017年
决算数</t>
  </si>
  <si>
    <t>增长
（%）</t>
  </si>
  <si>
    <t>一、政府性基金本级收入</t>
  </si>
  <si>
    <t>一、政府性基金本级支出合计</t>
  </si>
  <si>
    <t xml:space="preserve">  1、污水处理费收入</t>
  </si>
  <si>
    <r>
      <t xml:space="preserve">  1、社会保障和就业支出</t>
    </r>
    <r>
      <rPr>
        <sz val="9"/>
        <color indexed="8"/>
        <rFont val="楷体"/>
        <family val="3"/>
      </rPr>
      <t>（移民后期扶持等社会保障事务支出）</t>
    </r>
  </si>
  <si>
    <t xml:space="preserve">  2、城市公用事业费附加</t>
  </si>
  <si>
    <r>
      <t xml:space="preserve">  2、城乡社区支出</t>
    </r>
    <r>
      <rPr>
        <sz val="9"/>
        <color indexed="8"/>
        <rFont val="楷体"/>
        <family val="3"/>
      </rPr>
      <t>（土地出让收入安排的各项支出）</t>
    </r>
  </si>
  <si>
    <t xml:space="preserve">  3、国有土地使用权出让收入</t>
  </si>
  <si>
    <r>
      <t xml:space="preserve">  3、农林水支出</t>
    </r>
    <r>
      <rPr>
        <sz val="9"/>
        <color indexed="8"/>
        <rFont val="楷体"/>
        <family val="3"/>
      </rPr>
      <t>（上级补助水利建设基金安排的各项支出）</t>
    </r>
  </si>
  <si>
    <t xml:space="preserve">  4、国有土地收益基金收入</t>
  </si>
  <si>
    <t xml:space="preserve">  4、资源勘探信息等支出</t>
  </si>
  <si>
    <t xml:space="preserve">  5、农业土地开发资金收入</t>
  </si>
  <si>
    <t xml:space="preserve">  5、其他支出</t>
  </si>
  <si>
    <t xml:space="preserve">  6、城市基础设施配套费收入</t>
  </si>
  <si>
    <t>二、政府性基金上级补助收入</t>
  </si>
  <si>
    <t>二、调出资金</t>
  </si>
  <si>
    <t>三、债务转贷支出</t>
  </si>
  <si>
    <t>四、政府性基金上年结余</t>
  </si>
  <si>
    <t>四、上解支出</t>
  </si>
  <si>
    <t>年终结余</t>
  </si>
  <si>
    <t>2018年社会保险基金预算收支预计完成情况总表(草案）</t>
  </si>
  <si>
    <t>项        目</t>
  </si>
  <si>
    <t>合计</t>
  </si>
  <si>
    <t>城乡居民基本养老保险基金</t>
  </si>
  <si>
    <t>机关事业单位基本养老保险基金</t>
  </si>
  <si>
    <t>职工基本医疗保险基金</t>
  </si>
  <si>
    <t>城乡居民基本医疗保险基金</t>
  </si>
  <si>
    <t>工伤保险基金</t>
  </si>
  <si>
    <t>失业保险</t>
  </si>
  <si>
    <t>生育保险
基金</t>
  </si>
  <si>
    <t>一、收入</t>
  </si>
  <si>
    <t xml:space="preserve">    其中： 1、保险费收入</t>
  </si>
  <si>
    <t xml:space="preserve">           2、利息收入</t>
  </si>
  <si>
    <t xml:space="preserve">           3、财政补贴收入</t>
  </si>
  <si>
    <t xml:space="preserve">           4、委托投资收益</t>
  </si>
  <si>
    <t xml:space="preserve">           5、其他收入</t>
  </si>
  <si>
    <t xml:space="preserve">           6、转移收入</t>
  </si>
  <si>
    <t xml:space="preserve">           7、上级补助收入</t>
  </si>
  <si>
    <t>二、支出</t>
  </si>
  <si>
    <t xml:space="preserve">   其中： 1、社会保险待遇支出</t>
  </si>
  <si>
    <t xml:space="preserve">           2、其他支出</t>
  </si>
  <si>
    <t xml:space="preserve">           3、转移支出</t>
  </si>
  <si>
    <t xml:space="preserve">           4、大病保险</t>
  </si>
  <si>
    <t xml:space="preserve">           5、上解支出</t>
  </si>
  <si>
    <t>三、本年收支结余</t>
  </si>
  <si>
    <t>五、年末滚存结余</t>
  </si>
  <si>
    <t>2018年部门预算收支预计完成情况总表（草案）</t>
  </si>
  <si>
    <t>收    入</t>
  </si>
  <si>
    <t>支     出</t>
  </si>
  <si>
    <t/>
  </si>
  <si>
    <t>项目</t>
  </si>
  <si>
    <t>项目(按功能分类)</t>
  </si>
  <si>
    <t>项目
(按支出性质和经济分类)</t>
  </si>
  <si>
    <t>栏次</t>
  </si>
  <si>
    <t>一、财政拨款收入</t>
  </si>
  <si>
    <t>一、一般公共服务支出</t>
  </si>
  <si>
    <t>一、基本支出</t>
  </si>
  <si>
    <t>　　其中：政府性基金预算财政拨款</t>
  </si>
  <si>
    <t>二、外交支出</t>
  </si>
  <si>
    <t xml:space="preserve">    人员经费</t>
  </si>
  <si>
    <t>三、国防支出</t>
  </si>
  <si>
    <t xml:space="preserve">    日常公用经费</t>
  </si>
  <si>
    <t>三、事业收入</t>
  </si>
  <si>
    <t>四、公共安全支出</t>
  </si>
  <si>
    <t>二、项目支出</t>
  </si>
  <si>
    <t>四、经营收入</t>
  </si>
  <si>
    <t>五、教育支出</t>
  </si>
  <si>
    <t xml:space="preserve">    基本建设类项目</t>
  </si>
  <si>
    <t>五、附属单位上缴收入</t>
  </si>
  <si>
    <t>六、科学技术支出</t>
  </si>
  <si>
    <t xml:space="preserve">    行政事业类项目</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</si>
  <si>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</si>
  <si>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</si>
  <si>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</si>
  <si>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</si>
  <si>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</si>
  <si>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</si>
  <si>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</si>
  <si>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</si>
  <si>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</si>
  <si>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</si>
  <si>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</si>
  <si>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</si>
  <si>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</si>
  <si>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</si>
  <si>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</si>
  <si>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</si>
  <si>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</si>
  <si>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</si>
  <si>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</si>
  <si>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对企事业单位的补贴</t>
  </si>
  <si>
    <t>十七、援助其他地区支出</t>
  </si>
  <si>
    <t xml:space="preserve">    债务利息支出</t>
  </si>
  <si>
    <t>十八、国土海洋气象等支出</t>
  </si>
  <si>
    <t xml:space="preserve">    基本建设支出</t>
  </si>
  <si>
    <t>十九、住房保障支出</t>
  </si>
  <si>
    <t xml:space="preserve">    其他资本性支出</t>
  </si>
  <si>
    <t>二十、粮油物资储备支出</t>
  </si>
  <si>
    <t xml:space="preserve">    其他支出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</si>
  <si>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</si>
  <si>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</si>
  <si>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</si>
  <si>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</si>
  <si>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</si>
  <si>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</si>
  <si>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</si>
  <si>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</si>
  <si>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</si>
  <si>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其中：交纳所得税</t>
  </si>
  <si>
    <t xml:space="preserve">      基本支出结转</t>
  </si>
  <si>
    <t xml:space="preserve">      提取职工福利基金</t>
  </si>
  <si>
    <t>　　　　　提取职工福利基金</t>
  </si>
  <si>
    <t xml:space="preserve">      项目支出结转和结余</t>
  </si>
  <si>
    <t xml:space="preserve">      转入事业基金</t>
  </si>
  <si>
    <t>　　　　　转入事业基金</t>
  </si>
  <si>
    <t xml:space="preserve">      经营结余</t>
  </si>
  <si>
    <t xml:space="preserve">      其他</t>
  </si>
  <si>
    <t>　　　　　其他</t>
  </si>
  <si>
    <t xml:space="preserve">    年末结转和结余</t>
  </si>
  <si>
    <t>　　年末结余</t>
  </si>
  <si>
    <t>总    计</t>
  </si>
  <si>
    <t>总      计</t>
  </si>
  <si>
    <r>
      <t>2019年靖州县一般公共预算收支总表</t>
    </r>
    <r>
      <rPr>
        <sz val="16"/>
        <rFont val="黑体"/>
        <family val="3"/>
      </rPr>
      <t>（草案）</t>
    </r>
  </si>
  <si>
    <t>收                 入</t>
  </si>
  <si>
    <t>支                   出</t>
  </si>
  <si>
    <t xml:space="preserve">2019年
计划数 </t>
  </si>
  <si>
    <t>二、上解上级支出</t>
  </si>
  <si>
    <t xml:space="preserve">  （一）返还性收入</t>
  </si>
  <si>
    <t xml:space="preserve">    1、原体制上解</t>
  </si>
  <si>
    <t xml:space="preserve">   增值税和消费税税收返还收入</t>
  </si>
  <si>
    <t xml:space="preserve">     1）老体制上解</t>
  </si>
  <si>
    <t xml:space="preserve">   消费税税收返还收入</t>
  </si>
  <si>
    <t xml:space="preserve">   所得税基数返还收入</t>
  </si>
  <si>
    <r>
      <t xml:space="preserve">     2）</t>
    </r>
    <r>
      <rPr>
        <sz val="9"/>
        <color indexed="9"/>
        <rFont val="楷体"/>
        <family val="3"/>
      </rPr>
      <t>2010年、2011年省财政体制改革减免上解</t>
    </r>
  </si>
  <si>
    <t xml:space="preserve">   成品油价格和税费改革返还收入</t>
  </si>
  <si>
    <t xml:space="preserve">    2、专项上解</t>
  </si>
  <si>
    <t xml:space="preserve">   其他税收返还收入</t>
  </si>
  <si>
    <t xml:space="preserve">  （二）一般性转移支付收入</t>
  </si>
  <si>
    <t xml:space="preserve">    均衡性转移支付补助收入</t>
  </si>
  <si>
    <t xml:space="preserve">    民族地区转移支付补助收入</t>
  </si>
  <si>
    <t xml:space="preserve">    调整工资转移支付补助收入</t>
  </si>
  <si>
    <t xml:space="preserve">    农村税费改革补助收入</t>
  </si>
  <si>
    <t xml:space="preserve">    县级基本财力保障机制奖补资金</t>
  </si>
  <si>
    <r>
      <t xml:space="preserve">    结算补助收入</t>
    </r>
    <r>
      <rPr>
        <sz val="8"/>
        <rFont val="楷体"/>
        <family val="3"/>
      </rPr>
      <t>（含特殊县困难补助）</t>
    </r>
  </si>
  <si>
    <t xml:space="preserve">   含企事业单位划转补助收入</t>
  </si>
  <si>
    <t xml:space="preserve">    生态功能区补助</t>
  </si>
  <si>
    <t xml:space="preserve">   其他一般性转移支付收入</t>
  </si>
  <si>
    <t xml:space="preserve"> （三） 专项转移支付</t>
  </si>
  <si>
    <t>三、债务还本支出</t>
  </si>
  <si>
    <t>四、预计新增财力</t>
  </si>
  <si>
    <t>四、增设预算周转金</t>
  </si>
  <si>
    <t xml:space="preserve">   1、城乡建设用地增减挂钩项目耕地开垦费收入和耕地占补平衡项目开垦费收入</t>
  </si>
  <si>
    <t xml:space="preserve">   2、盘活历年结余结转存量及其他资金</t>
  </si>
  <si>
    <t>五、上年结余</t>
  </si>
  <si>
    <r>
      <t>2019年靖州县一般公共预算收入预算表</t>
    </r>
    <r>
      <rPr>
        <sz val="16"/>
        <rFont val="黑体"/>
        <family val="3"/>
      </rPr>
      <t>（草案）</t>
    </r>
  </si>
  <si>
    <t>2019年靖州县一般公共预算支出预算表（草案）</t>
  </si>
  <si>
    <t>靖州县2019年公共财政预算支出计划明细表</t>
  </si>
  <si>
    <t>2019年一般公共预算本级支出预算表（草案）</t>
  </si>
  <si>
    <t>科目
编码</t>
  </si>
  <si>
    <t>机关工资福利支出</t>
  </si>
  <si>
    <t>机关商品服务支出</t>
  </si>
  <si>
    <t>机关资本性支出(一）</t>
  </si>
  <si>
    <t>机关资本性支出（二）</t>
  </si>
  <si>
    <t>对事业单位经常性补助</t>
  </si>
  <si>
    <t>对事业单位资本性补助</t>
  </si>
  <si>
    <t>对个人和家庭的
补   助</t>
  </si>
  <si>
    <t>对社会保障基金补助</t>
  </si>
  <si>
    <t>债务利息及费用支出</t>
  </si>
  <si>
    <t>债务还本支出</t>
  </si>
  <si>
    <t>转移性支出</t>
  </si>
  <si>
    <t>预备费及预留</t>
  </si>
  <si>
    <t>其他支出</t>
  </si>
  <si>
    <t>备 注</t>
  </si>
  <si>
    <t>小计</t>
  </si>
  <si>
    <t>全额工资（含津补贴、年终一次性奖金）</t>
  </si>
  <si>
    <t>差补工资</t>
  </si>
  <si>
    <t>社会保障缴费</t>
  </si>
  <si>
    <t>工资福利支出</t>
  </si>
  <si>
    <t>商品和服务支出</t>
  </si>
  <si>
    <t>合  计</t>
  </si>
  <si>
    <t>一般公共服务</t>
  </si>
  <si>
    <t>人大事务</t>
  </si>
  <si>
    <t>行政运行</t>
  </si>
  <si>
    <t>一般行政管理事务</t>
  </si>
  <si>
    <t>人大立法</t>
  </si>
  <si>
    <t>人大监督</t>
  </si>
  <si>
    <t>人大代表履职能力提升</t>
  </si>
  <si>
    <t>代表工作</t>
  </si>
  <si>
    <t>政协事务</t>
  </si>
  <si>
    <t>参政议政</t>
  </si>
  <si>
    <t>政府办公厅（室）及相关机构事务</t>
  </si>
  <si>
    <t>机关服务</t>
  </si>
  <si>
    <t>信访事务</t>
  </si>
  <si>
    <t>其他政府办公厅（室）及相关机构事务支出</t>
  </si>
  <si>
    <t>发展与改革事务</t>
  </si>
  <si>
    <t>物价管理</t>
  </si>
  <si>
    <t>统计信息事务</t>
  </si>
  <si>
    <t>专项统计业务</t>
  </si>
  <si>
    <t>统计抽样调查</t>
  </si>
  <si>
    <t>财政事务</t>
  </si>
  <si>
    <t>信息化建设</t>
  </si>
  <si>
    <t>财政委托业务支出</t>
  </si>
  <si>
    <t>税收事务</t>
  </si>
  <si>
    <t>审计事务</t>
  </si>
  <si>
    <t>审计业务</t>
  </si>
  <si>
    <t>人力资源事务</t>
  </si>
  <si>
    <t>公务员考核</t>
  </si>
  <si>
    <t>纪检监察事务</t>
  </si>
  <si>
    <t>一般行政管理事务支出</t>
  </si>
  <si>
    <t>大案要案查处</t>
  </si>
  <si>
    <t>商贸事务</t>
  </si>
  <si>
    <t>招商引资</t>
  </si>
  <si>
    <t>民族事务</t>
  </si>
  <si>
    <t>民族工作专项</t>
  </si>
  <si>
    <t>港澳台事务</t>
  </si>
  <si>
    <t>台湾事务</t>
  </si>
  <si>
    <t>档案事务</t>
  </si>
  <si>
    <t>民族党派及工商联事务</t>
  </si>
  <si>
    <t>群众团体事务</t>
  </si>
  <si>
    <t>工会事务</t>
  </si>
  <si>
    <t>党委办公厅（室）及相关机构事务</t>
  </si>
  <si>
    <t>专项业务</t>
  </si>
  <si>
    <t>组织事务</t>
  </si>
  <si>
    <t>宣传事务</t>
  </si>
  <si>
    <t>统战事务</t>
  </si>
  <si>
    <t>其他共产党事务</t>
  </si>
  <si>
    <t>市场监督管理事务</t>
  </si>
  <si>
    <t>2013801</t>
  </si>
  <si>
    <t>2013804</t>
  </si>
  <si>
    <t>市场监督管理专项</t>
  </si>
  <si>
    <t>2013805</t>
  </si>
  <si>
    <t>市场监管执法</t>
  </si>
  <si>
    <t>2013811</t>
  </si>
  <si>
    <t>标准化管理</t>
  </si>
  <si>
    <t>其他一般公共服务支出</t>
  </si>
  <si>
    <t>国家赔偿费用支出</t>
  </si>
  <si>
    <t>国   防</t>
  </si>
  <si>
    <t>国防动员</t>
  </si>
  <si>
    <t>兵役征集</t>
  </si>
  <si>
    <t>人民防空</t>
  </si>
  <si>
    <t>民兵</t>
  </si>
  <si>
    <t>公共安全</t>
  </si>
  <si>
    <t>武装警察部队</t>
  </si>
  <si>
    <t>公安</t>
  </si>
  <si>
    <t>特别业务</t>
  </si>
  <si>
    <t>其他公安支出</t>
  </si>
  <si>
    <t>国家安全</t>
  </si>
  <si>
    <t>检察</t>
  </si>
  <si>
    <t>法院</t>
  </si>
  <si>
    <t>司法</t>
  </si>
  <si>
    <t>基层司法业务</t>
  </si>
  <si>
    <t>法律援助</t>
  </si>
  <si>
    <t>其他公共安全支出</t>
  </si>
  <si>
    <t>教  育</t>
  </si>
  <si>
    <t>教育管理事务</t>
  </si>
  <si>
    <t>普通教育</t>
  </si>
  <si>
    <t>学前教育</t>
  </si>
  <si>
    <t>小学教育</t>
  </si>
  <si>
    <t>初中教育</t>
  </si>
  <si>
    <t>高中教育</t>
  </si>
  <si>
    <t>其他教育支出</t>
  </si>
  <si>
    <t>职业教育</t>
  </si>
  <si>
    <t>中专教育</t>
  </si>
  <si>
    <t>教师进修及干部继续教育</t>
  </si>
  <si>
    <t>教师进修</t>
  </si>
  <si>
    <t>干部教育</t>
  </si>
  <si>
    <t>教育费附加安排的支出</t>
  </si>
  <si>
    <t>教育附加安排的支出</t>
  </si>
  <si>
    <t>科学技术</t>
  </si>
  <si>
    <t>科学技术管理事务</t>
  </si>
  <si>
    <t>技术研究与开发</t>
  </si>
  <si>
    <t>其他技术研究与开发支出</t>
  </si>
  <si>
    <t>科学技术普及</t>
  </si>
  <si>
    <t>科普活动</t>
  </si>
  <si>
    <t>其他科学技术支出</t>
  </si>
  <si>
    <t>文化旅游体育与传媒支出</t>
  </si>
  <si>
    <t>文化和旅游</t>
  </si>
  <si>
    <t>图书馆</t>
  </si>
  <si>
    <t>文化活动</t>
  </si>
  <si>
    <t>群众文化</t>
  </si>
  <si>
    <t>文化创作与保护</t>
  </si>
  <si>
    <t>文化和旅游市场管理</t>
  </si>
  <si>
    <t>旅游宣传</t>
  </si>
  <si>
    <t>文物</t>
  </si>
  <si>
    <t>文物保护</t>
  </si>
  <si>
    <t>体育</t>
  </si>
  <si>
    <t>群众体育</t>
  </si>
  <si>
    <t>新闻出版电影</t>
  </si>
  <si>
    <t>电影</t>
  </si>
  <si>
    <t>广播电视</t>
  </si>
  <si>
    <t>电视</t>
  </si>
  <si>
    <t>其他文化体育与传媒支出</t>
  </si>
  <si>
    <t>社会保障和就业</t>
  </si>
  <si>
    <t>人力资源和社会保障管理事务</t>
  </si>
  <si>
    <t>劳动保障监察</t>
  </si>
  <si>
    <t>综合业务管理</t>
  </si>
  <si>
    <t>就业管理事务</t>
  </si>
  <si>
    <t>社会保险经办机构</t>
  </si>
  <si>
    <t>劳动关系和维权</t>
  </si>
  <si>
    <t>劳动人事争议调解仲裁</t>
  </si>
  <si>
    <t>民政管理事务</t>
  </si>
  <si>
    <t>行政区划和地名管理</t>
  </si>
  <si>
    <t>基层政权和社区建设</t>
  </si>
  <si>
    <t>行政事业单位离退休</t>
  </si>
  <si>
    <t>机关事业单位职业年金缴费支出</t>
  </si>
  <si>
    <t>对机关事业单位基本养老保险基金的补助</t>
  </si>
  <si>
    <t>企业改革补助</t>
  </si>
  <si>
    <t>其他企业改革发展补助</t>
  </si>
  <si>
    <t>就业补助</t>
  </si>
  <si>
    <t>扶持公共就业服务</t>
  </si>
  <si>
    <t>其他就业补助支出</t>
  </si>
  <si>
    <t>抚恤</t>
  </si>
  <si>
    <t>死亡抚恤</t>
  </si>
  <si>
    <t>在乡复员、退伍军人生活补助</t>
  </si>
  <si>
    <t>义务兵优待</t>
  </si>
  <si>
    <t>其他优抚支出</t>
  </si>
  <si>
    <t>退役安置</t>
  </si>
  <si>
    <t>退役士兵安置</t>
  </si>
  <si>
    <t>社会福利</t>
  </si>
  <si>
    <t>儿童福利</t>
  </si>
  <si>
    <t>老年福利</t>
  </si>
  <si>
    <t>社会福利事业单位</t>
  </si>
  <si>
    <t>残疾人事业</t>
  </si>
  <si>
    <t>残疾人康复</t>
  </si>
  <si>
    <t>其他残疾人事业支出</t>
  </si>
  <si>
    <t>最低生活保障</t>
  </si>
  <si>
    <t>城市最低生活保障金支出</t>
  </si>
  <si>
    <t>最低生活保障金支出</t>
  </si>
  <si>
    <t>农村最低生活保障金支出</t>
  </si>
  <si>
    <t>特困人员供养</t>
  </si>
  <si>
    <t>农村五保供养支出</t>
  </si>
  <si>
    <t>其他社会保障和就业支出</t>
  </si>
  <si>
    <t>其他生活救助</t>
  </si>
  <si>
    <t>其他农村生活救助支出</t>
  </si>
  <si>
    <t>财政对基本养老保险基金的补助</t>
  </si>
  <si>
    <t>财政对企业职工基本养老保险基金的补助</t>
  </si>
  <si>
    <t>财政对城乡居民基本养老保险基金的补助</t>
  </si>
  <si>
    <t>退役军人管理事务</t>
  </si>
  <si>
    <t>拥军拥属</t>
  </si>
  <si>
    <t>部队供应</t>
  </si>
  <si>
    <t>卫生健康支出</t>
  </si>
  <si>
    <t>卫生健康管理事务</t>
  </si>
  <si>
    <t>公立医院</t>
  </si>
  <si>
    <t>综合医院</t>
  </si>
  <si>
    <t>中医（民族）医院</t>
  </si>
  <si>
    <t>处理医疗欠费</t>
  </si>
  <si>
    <t>其他公立医院支出</t>
  </si>
  <si>
    <t>基层医疗卫生机构</t>
  </si>
  <si>
    <t>乡镇卫生院</t>
  </si>
  <si>
    <t>其他基层医疗卫生机构支出</t>
  </si>
  <si>
    <t>公共卫生</t>
  </si>
  <si>
    <t>疾病预防控制机构</t>
  </si>
  <si>
    <t>卫生监督机构</t>
  </si>
  <si>
    <t>妇幼保健机构</t>
  </si>
  <si>
    <t>基本公共卫生服务</t>
  </si>
  <si>
    <t>重大公共卫生专项</t>
  </si>
  <si>
    <t>突发公共卫生事件应急处理</t>
  </si>
  <si>
    <t>计划生育事务</t>
  </si>
  <si>
    <t>计划生育机构</t>
  </si>
  <si>
    <t>计划生育服务</t>
  </si>
  <si>
    <t>财政对基本医疗保险基金的补助</t>
  </si>
  <si>
    <t>财政对城镇职工基本医疗保险基金的补助</t>
  </si>
  <si>
    <t>财政对城乡居民基本医疗保险基金的补助</t>
  </si>
  <si>
    <t>医疗救助</t>
  </si>
  <si>
    <t>城乡医疗救助</t>
  </si>
  <si>
    <t>节能环保</t>
  </si>
  <si>
    <t>环境保护管理事务</t>
  </si>
  <si>
    <t>环境监测与监察</t>
  </si>
  <si>
    <t>其他环境监测与监察支出</t>
  </si>
  <si>
    <t>污染防治</t>
  </si>
  <si>
    <t>水体</t>
  </si>
  <si>
    <t>其他污染防治支出</t>
  </si>
  <si>
    <t>自然生态保护</t>
  </si>
  <si>
    <t>生态保护</t>
  </si>
  <si>
    <t>农村环境保护</t>
  </si>
  <si>
    <t>天然林保护</t>
  </si>
  <si>
    <t>森林管护</t>
  </si>
  <si>
    <t>退耕还林</t>
  </si>
  <si>
    <t>退耕还林现金</t>
  </si>
  <si>
    <t>城乡社区事务</t>
  </si>
  <si>
    <t>城乡社区管理事务</t>
  </si>
  <si>
    <t>工程建设与管理</t>
  </si>
  <si>
    <t>城乡社区规划与管理</t>
  </si>
  <si>
    <t>城乡社区公共设施</t>
  </si>
  <si>
    <t>小城镇基础设施建设</t>
  </si>
  <si>
    <t>其他城乡社区公共设施支出</t>
  </si>
  <si>
    <t>城乡社区环境卫生</t>
  </si>
  <si>
    <t>农林水事务</t>
  </si>
  <si>
    <t>农业</t>
  </si>
  <si>
    <t>事业运行</t>
  </si>
  <si>
    <t>农垦运行</t>
  </si>
  <si>
    <t>技术推广与培训</t>
  </si>
  <si>
    <t>病虫害控制</t>
  </si>
  <si>
    <t>农产品质量安全</t>
  </si>
  <si>
    <t>执法监管</t>
  </si>
  <si>
    <t>农业结构调整补贴</t>
  </si>
  <si>
    <t>农业生产支持补贴</t>
  </si>
  <si>
    <t>农业组织化与产业化经营</t>
  </si>
  <si>
    <t>农产品加工与促销</t>
  </si>
  <si>
    <t>其他农业支出</t>
  </si>
  <si>
    <t>林业</t>
  </si>
  <si>
    <t>森林培育</t>
  </si>
  <si>
    <t>林业技术推广</t>
  </si>
  <si>
    <t>森林生态效益补偿</t>
  </si>
  <si>
    <t>湿地保护</t>
  </si>
  <si>
    <t>林业防灾减灾</t>
  </si>
  <si>
    <t>其他林业支出</t>
  </si>
  <si>
    <t>水利</t>
  </si>
  <si>
    <t>水利工程建设</t>
  </si>
  <si>
    <t>防汛</t>
  </si>
  <si>
    <t>抗旱</t>
  </si>
  <si>
    <t>农田水利</t>
  </si>
  <si>
    <t>水利建设移民支出</t>
  </si>
  <si>
    <t>农村人畜饮水</t>
  </si>
  <si>
    <t>扶贫</t>
  </si>
  <si>
    <t>农村基础设施建设</t>
  </si>
  <si>
    <t>生产发展</t>
  </si>
  <si>
    <t>农业综合开发</t>
  </si>
  <si>
    <t>机构运行</t>
  </si>
  <si>
    <t>土地治理</t>
  </si>
  <si>
    <t>其他农业综合开发支出</t>
  </si>
  <si>
    <t>农村综合改革</t>
  </si>
  <si>
    <t>对村级一事一议的补助</t>
  </si>
  <si>
    <t>对村民委员会和村党支部的补助</t>
  </si>
  <si>
    <t>普惠金融发展支出</t>
  </si>
  <si>
    <t>农业保险保费补贴</t>
  </si>
  <si>
    <t>其他农林水事务支出</t>
  </si>
  <si>
    <t>交通运输</t>
  </si>
  <si>
    <t>公路水路运输</t>
  </si>
  <si>
    <t>公路建设</t>
  </si>
  <si>
    <t>公路养护</t>
  </si>
  <si>
    <t>公路和运输安全</t>
  </si>
  <si>
    <t>海事管理</t>
  </si>
  <si>
    <t>水路运输管理支出</t>
  </si>
  <si>
    <t xml:space="preserve">  石油价格改革对交通运输的补贴</t>
  </si>
  <si>
    <t>对城市公交的补贴</t>
  </si>
  <si>
    <t>对农村道路客运的补贴</t>
  </si>
  <si>
    <t>其他交通运输支出</t>
  </si>
  <si>
    <t>资源勘探电力
信息等事务</t>
  </si>
  <si>
    <t>支持中小企业发展和管理支出</t>
  </si>
  <si>
    <t>其他资源勘探信息等支出</t>
  </si>
  <si>
    <t>技术改造支出</t>
  </si>
  <si>
    <t>商业服务业等支出</t>
  </si>
  <si>
    <t>商业流通事务</t>
  </si>
  <si>
    <t>其他商业流通事务支出</t>
  </si>
  <si>
    <t>金融支出</t>
  </si>
  <si>
    <t>金融发展支出</t>
  </si>
  <si>
    <t>其他金融发展支出</t>
  </si>
  <si>
    <t>自然资源海洋气象等支出</t>
  </si>
  <si>
    <t>自然资源事务</t>
  </si>
  <si>
    <t>土地资源利用与保护</t>
  </si>
  <si>
    <t>气象事务</t>
  </si>
  <si>
    <t>气象装备保障维护</t>
  </si>
  <si>
    <t>住房保障支出</t>
  </si>
  <si>
    <t>保障性安居工程支出</t>
  </si>
  <si>
    <t>廉租住房</t>
  </si>
  <si>
    <t>农村危房改造</t>
  </si>
  <si>
    <t>住房改革支出</t>
  </si>
  <si>
    <t>住房公积金</t>
  </si>
  <si>
    <t>粮油物资储备事务</t>
  </si>
  <si>
    <t>粮油事务</t>
  </si>
  <si>
    <t>粮食专项业务活动</t>
  </si>
  <si>
    <t>粮食风险基金</t>
  </si>
  <si>
    <t>灾害防治及应急管理支出</t>
  </si>
  <si>
    <t>应急管理事务</t>
  </si>
  <si>
    <t>安全监管</t>
  </si>
  <si>
    <t>应急救援</t>
  </si>
  <si>
    <t>消防事务</t>
  </si>
  <si>
    <t>消防应急救援</t>
  </si>
  <si>
    <t>自然灾害防治</t>
  </si>
  <si>
    <t>地质灾害防治</t>
  </si>
  <si>
    <t>预备费</t>
  </si>
  <si>
    <t>债务付息支出</t>
  </si>
  <si>
    <t>地方政府债券付息</t>
  </si>
  <si>
    <t>地方政府一般债券债券付息</t>
  </si>
  <si>
    <t>地方政府其他一般债务付息</t>
  </si>
  <si>
    <t>年初预留</t>
  </si>
  <si>
    <r>
      <t>2019年靖州县一般公共预算本级支出预算表</t>
    </r>
    <r>
      <rPr>
        <sz val="16"/>
        <rFont val="黑体"/>
        <family val="3"/>
      </rPr>
      <t>（草案）</t>
    </r>
  </si>
  <si>
    <t>科目名称（款级）</t>
  </si>
  <si>
    <t>2019年计划数</t>
  </si>
  <si>
    <t>1、201一般公共服务</t>
  </si>
  <si>
    <t>2、203国防</t>
  </si>
  <si>
    <t>3、204公共安全</t>
  </si>
  <si>
    <t>4、205教育</t>
  </si>
  <si>
    <t>5、206科学技术</t>
  </si>
  <si>
    <t>6、207文化体育与传媒</t>
  </si>
  <si>
    <t>7、208社会保障和就业</t>
  </si>
  <si>
    <t>8、210医疗卫生</t>
  </si>
  <si>
    <t>9、211节能环保</t>
  </si>
  <si>
    <t>10、212城乡社区事务</t>
  </si>
  <si>
    <t>11、213农林水事务</t>
  </si>
  <si>
    <t>12、214交通运输</t>
  </si>
  <si>
    <t>13、215资源勘探电力信息等事务</t>
  </si>
  <si>
    <t>14、216商业服务业等事务</t>
  </si>
  <si>
    <t>15、217金融支出</t>
  </si>
  <si>
    <t>16、220国土资源气象等事务</t>
  </si>
  <si>
    <t>17、221住房保障支出</t>
  </si>
  <si>
    <t>18、222粮油物资储备事务</t>
  </si>
  <si>
    <t>19、227机动金</t>
  </si>
  <si>
    <t>20、227预备费</t>
  </si>
  <si>
    <t>21、232债劵及其他债务付息支出</t>
  </si>
  <si>
    <t>22、229其他支出</t>
  </si>
  <si>
    <t>2019年靖州县一般公共预算本级基本支出预算表（草案）</t>
  </si>
  <si>
    <r>
      <rPr>
        <sz val="10.5"/>
        <color indexed="8"/>
        <rFont val="宋体"/>
        <family val="0"/>
      </rPr>
      <t>单位：万元</t>
    </r>
    <r>
      <rPr>
        <sz val="10.5"/>
        <color indexed="8"/>
        <rFont val="Times New Roman"/>
        <family val="1"/>
      </rPr>
      <t xml:space="preserve">  </t>
    </r>
  </si>
  <si>
    <t>科目编码</t>
  </si>
  <si>
    <t>一般公共预算基本支出</t>
  </si>
  <si>
    <t>一般公共预算支出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</si>
  <si>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</si>
  <si>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</si>
  <si>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</si>
  <si>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</si>
  <si>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</si>
  <si>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</si>
  <si>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</si>
  <si>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</si>
  <si>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</si>
  <si>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</si>
  <si>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</si>
  <si>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</si>
  <si>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</si>
  <si>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</si>
  <si>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</si>
  <si>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</si>
  <si>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</si>
  <si>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</si>
  <si>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</si>
  <si>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</si>
  <si>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</si>
  <si>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</si>
  <si>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</si>
  <si>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</si>
  <si>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 xml:space="preserve">  工资福利支出</t>
  </si>
  <si>
    <t xml:space="preserve">  商品和服务支出</t>
  </si>
  <si>
    <t xml:space="preserve">  其他对事业单位补助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</si>
  <si>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</si>
  <si>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</si>
  <si>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</si>
  <si>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</si>
  <si>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</si>
  <si>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</si>
  <si>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</si>
  <si>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</si>
  <si>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</si>
  <si>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</si>
  <si>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</si>
  <si>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</si>
  <si>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</si>
  <si>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</si>
  <si>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</si>
  <si>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 xml:space="preserve">  对社会保险基金补助</t>
  </si>
  <si>
    <t xml:space="preserve">  补充全国社会保障基金</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</si>
  <si>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</si>
  <si>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</si>
  <si>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</si>
  <si>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</si>
  <si>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</si>
  <si>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</si>
  <si>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</si>
  <si>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 xml:space="preserve">  其他支出</t>
  </si>
  <si>
    <t>2019年地方财政预算收入科目汇总表（草案）</t>
  </si>
  <si>
    <t>2019年
预算数</t>
  </si>
  <si>
    <t>1.增值税</t>
  </si>
  <si>
    <t>2.企业所得税</t>
  </si>
  <si>
    <t>3.个人所得税</t>
  </si>
  <si>
    <t>4.资源税</t>
  </si>
  <si>
    <t>5.城市维护建设税</t>
  </si>
  <si>
    <t>6.房产税</t>
  </si>
  <si>
    <t>7.印花税</t>
  </si>
  <si>
    <t>8.城镇土地使用税</t>
  </si>
  <si>
    <t>9.土地增值税</t>
  </si>
  <si>
    <t>10.车船税</t>
  </si>
  <si>
    <t>11.耕地占用税</t>
  </si>
  <si>
    <t>12.契税</t>
  </si>
  <si>
    <t>13.烟叶税</t>
  </si>
  <si>
    <t>14.环境保护税</t>
  </si>
  <si>
    <t>15.专项收入</t>
  </si>
  <si>
    <t xml:space="preserve">   其中：教育附加</t>
  </si>
  <si>
    <t>16.行政事业性收费收入</t>
  </si>
  <si>
    <t>17.罚没收入</t>
  </si>
  <si>
    <t>18.国有资源(资产)有偿使用收入</t>
  </si>
  <si>
    <t>19.其他收入</t>
  </si>
  <si>
    <t>合   计</t>
  </si>
  <si>
    <t>其中：国税部门</t>
  </si>
  <si>
    <t xml:space="preserve">      地税部门</t>
  </si>
  <si>
    <t xml:space="preserve">      财政部门</t>
  </si>
  <si>
    <t>2019年一般公共预算支出科目汇总表（草案）</t>
  </si>
  <si>
    <t>1、一般公共服务</t>
  </si>
  <si>
    <t>2、国防</t>
  </si>
  <si>
    <t>3、公共安全</t>
  </si>
  <si>
    <t>4、教育</t>
  </si>
  <si>
    <t>5、科学技术</t>
  </si>
  <si>
    <t>6、文化体育与传媒</t>
  </si>
  <si>
    <t>7、社会保障和就业</t>
  </si>
  <si>
    <t>8、医疗卫生</t>
  </si>
  <si>
    <t>9、节能环保</t>
  </si>
  <si>
    <t>10、城乡社区事务</t>
  </si>
  <si>
    <t>11、农林水事务</t>
  </si>
  <si>
    <t>12、交通运输</t>
  </si>
  <si>
    <t>13、资源勘探电力信息等事务</t>
  </si>
  <si>
    <t>14、商业服务业等事务</t>
  </si>
  <si>
    <t>16、国土资源气象等事务</t>
  </si>
  <si>
    <t>18、粮油物资储备事务</t>
  </si>
  <si>
    <t>19、机动金</t>
  </si>
  <si>
    <t>20、预备费</t>
  </si>
  <si>
    <t>21、债劵及其他债务付息支出</t>
  </si>
  <si>
    <t>22、其他支出</t>
  </si>
  <si>
    <t>23、上解支出</t>
  </si>
  <si>
    <t>24、政府债券转贷及其他债务还本</t>
  </si>
  <si>
    <t>2019年一般公共预算对下税收返还和转移支付预算分项目表</t>
  </si>
  <si>
    <t>项  目</t>
  </si>
  <si>
    <t>2018年执行数</t>
  </si>
  <si>
    <t>2019年预算数</t>
  </si>
  <si>
    <t>专项转移支付合计</t>
  </si>
  <si>
    <t>一般公共服务支出</t>
  </si>
  <si>
    <t>教育支出</t>
  </si>
  <si>
    <t>科学技术支出</t>
  </si>
  <si>
    <t>文化体育与传媒支出</t>
  </si>
  <si>
    <t>医疗卫生与计划生育支出</t>
  </si>
  <si>
    <t>节能环保支出</t>
  </si>
  <si>
    <t>城乡社区支出</t>
  </si>
  <si>
    <t>农林水支出</t>
  </si>
  <si>
    <t>交通运输支出</t>
  </si>
  <si>
    <t>资源勘探信息等支出</t>
  </si>
  <si>
    <t xml:space="preserve">  其中：外经贸发展资金
</t>
  </si>
  <si>
    <t>粮油物资储备支出</t>
  </si>
  <si>
    <t>注：本县无对下税收返还和转移支付预算</t>
  </si>
  <si>
    <r>
      <t>2019</t>
    </r>
    <r>
      <rPr>
        <b/>
        <sz val="14"/>
        <rFont val="宋体"/>
        <family val="0"/>
      </rPr>
      <t>年一般公共预算对下税收返还和转移支付预算分地区表</t>
    </r>
  </si>
  <si>
    <t>地  区</t>
  </si>
  <si>
    <r>
      <t>2018</t>
    </r>
    <r>
      <rPr>
        <sz val="10"/>
        <rFont val="宋体"/>
        <family val="0"/>
      </rPr>
      <t>年执行数</t>
    </r>
  </si>
  <si>
    <r>
      <t>2019</t>
    </r>
    <r>
      <rPr>
        <sz val="10"/>
        <rFont val="宋体"/>
        <family val="0"/>
      </rPr>
      <t>年预算</t>
    </r>
  </si>
  <si>
    <t>税收返还</t>
  </si>
  <si>
    <t>一般性转移支付</t>
  </si>
  <si>
    <t>专项转移支付</t>
  </si>
  <si>
    <t>小 计</t>
  </si>
  <si>
    <t>靖州县</t>
  </si>
  <si>
    <t>2019年靖州县政府性基金预算收入表</t>
  </si>
  <si>
    <t>收       入</t>
  </si>
  <si>
    <t>项    目</t>
  </si>
  <si>
    <t>2019年
计划数</t>
  </si>
  <si>
    <t>一、国有土地收益基金收入</t>
  </si>
  <si>
    <t>二、农业土地开发资金收入</t>
  </si>
  <si>
    <t>三、国有土地使用权出让收入</t>
  </si>
  <si>
    <t>四、污水处理费收入</t>
  </si>
  <si>
    <t>五、城市基础设施配套收入</t>
  </si>
  <si>
    <t>本级收入合计</t>
  </si>
  <si>
    <t xml:space="preserve">    1.移民后扶基金</t>
  </si>
  <si>
    <t xml:space="preserve">    2.基本农田建设和保护</t>
  </si>
  <si>
    <t xml:space="preserve">    3.彩票公益金</t>
  </si>
  <si>
    <t xml:space="preserve">  政府性基金上级补助收入</t>
  </si>
  <si>
    <t>专项债劵收入</t>
  </si>
  <si>
    <t>上年结余收入</t>
  </si>
  <si>
    <t xml:space="preserve">    调入资金</t>
  </si>
  <si>
    <t>2019年靖州县政府性基金预算支出表</t>
  </si>
  <si>
    <t>支       出</t>
  </si>
  <si>
    <t>项   目</t>
  </si>
  <si>
    <t>一、社会保障和就业支出</t>
  </si>
  <si>
    <t>二、城乡社区支出</t>
  </si>
  <si>
    <t>三、农林水支出</t>
  </si>
  <si>
    <t>四、资源勘探电力信息等支出</t>
  </si>
  <si>
    <t>五、其他支出</t>
  </si>
  <si>
    <t>本级支出合计</t>
  </si>
  <si>
    <t xml:space="preserve">   转移性支出</t>
  </si>
  <si>
    <t xml:space="preserve">    政府性基金上解支出</t>
  </si>
  <si>
    <t xml:space="preserve">    地震灾后恢复重建补助支出</t>
  </si>
  <si>
    <t xml:space="preserve">    调出资金</t>
  </si>
  <si>
    <t>2019年靖州县本级政府性基金预算支出表</t>
  </si>
  <si>
    <t>备注</t>
  </si>
  <si>
    <t>大中型水库移民后期古驰基金支出</t>
  </si>
  <si>
    <t>移民补助</t>
  </si>
  <si>
    <t>基础设施建设和经济发展</t>
  </si>
  <si>
    <t>国有土地使用权出让收入及对应专项债务收入安排的支出</t>
  </si>
  <si>
    <t>征地和拆迁补偿支出</t>
  </si>
  <si>
    <t>人均2万元</t>
  </si>
  <si>
    <t>土地开发支出</t>
  </si>
  <si>
    <t>县委常委会【2014】第18号"燃气办工作经费提高到10万元/年”，专项审批</t>
  </si>
  <si>
    <t>补助被征地农民支出</t>
  </si>
  <si>
    <t>2016年县委常委会用于公用事业站人员工资和社保缴费。专项审批</t>
  </si>
  <si>
    <t>土地出让业务支出</t>
  </si>
  <si>
    <t>廉租住房支出</t>
  </si>
  <si>
    <t>2016年10月21日县委常委会</t>
  </si>
  <si>
    <t>国有土地收益基金及对应专项债务收入安排的支出</t>
  </si>
  <si>
    <t xml:space="preserve"> 含工资、电费   专项审批</t>
  </si>
  <si>
    <t>农业土地开发资金即对应专项债务收入安排的支出</t>
  </si>
  <si>
    <t>城市基础设施配套费及对应专项债务收入安排的支出</t>
  </si>
  <si>
    <t>城市公共设施</t>
  </si>
  <si>
    <t>根据分配方案拨付  用于清街靓城 据实拨付</t>
  </si>
  <si>
    <t>其他城市基础设施配套费安排的支出</t>
  </si>
  <si>
    <t>政府专题会 新增新增民俗广场、辰州北路至后山溪、二凉亭至造纸厂、塘湖至高速路口。根据合同审核拨付</t>
  </si>
  <si>
    <t>污水处理费及对应专项债务收入安排的支出</t>
  </si>
  <si>
    <t>污水基础设施建设和运营</t>
  </si>
  <si>
    <t>专项审批</t>
  </si>
  <si>
    <t>代征手续费</t>
  </si>
  <si>
    <t>大中型水库库区基金及对应专项债务收入安排的支出</t>
  </si>
  <si>
    <t>彩票公益金及对应专项债务收入安排的支出</t>
  </si>
  <si>
    <t>用于社会福利的彩票公益金支出</t>
  </si>
  <si>
    <t>用于体育事业的公益彩票金支出</t>
  </si>
  <si>
    <t>用于教育事业的公益彩票金支出</t>
  </si>
  <si>
    <t>用于残疾人事业的彩票公益金支出</t>
  </si>
  <si>
    <t>用于城乡医疗救助的彩票公益金支出</t>
  </si>
  <si>
    <t>政府性基金转移支付</t>
  </si>
  <si>
    <t>政府性基金上解支出</t>
  </si>
  <si>
    <t>2019年靖州县政府性基金转移支付预算表</t>
  </si>
  <si>
    <t xml:space="preserve">                                            单位：万元</t>
  </si>
  <si>
    <t>专项拨款补助</t>
  </si>
  <si>
    <t>注：县本级对下无政府性基金转移支付</t>
  </si>
  <si>
    <t>2019年靖州县国有资本经营预算收入表（草案）</t>
  </si>
  <si>
    <t>预算科目</t>
  </si>
  <si>
    <t>预算数</t>
  </si>
  <si>
    <t>国有资本经营预算收入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</si>
  <si>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</si>
  <si>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</si>
  <si>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</si>
  <si>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</si>
  <si>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</si>
  <si>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</si>
  <si>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</si>
  <si>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</si>
  <si>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</si>
  <si>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</si>
  <si>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</si>
  <si>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</si>
  <si>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</si>
  <si>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</si>
  <si>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</si>
  <si>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</si>
  <si>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</si>
  <si>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</si>
  <si>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</si>
  <si>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</si>
  <si>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</si>
  <si>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</si>
  <si>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</si>
  <si>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</si>
  <si>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</si>
  <si>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</si>
  <si>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</si>
  <si>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</si>
  <si>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</si>
  <si>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</si>
  <si>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</si>
  <si>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</si>
  <si>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</si>
  <si>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</si>
  <si>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</si>
  <si>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</si>
  <si>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</si>
  <si>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</si>
  <si>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</si>
  <si>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</si>
  <si>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</si>
  <si>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</si>
  <si>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</si>
  <si>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</si>
  <si>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</si>
  <si>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</si>
  <si>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</si>
  <si>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</si>
  <si>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</si>
  <si>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</si>
  <si>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注：因我县国有资本经营收入规模很小，我们将国有资本经营收入作为单位非税收入纳入公共财政预算管理，其收支预算编入公共财政预算收支计划，国有资本经营预算不再单独编制。</t>
  </si>
  <si>
    <t>2019年靖州县国有资本经营预算收入支出表（草案）</t>
  </si>
  <si>
    <t>国有资本经营预算支出</t>
  </si>
  <si>
    <t>社会保障和就业支出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</si>
  <si>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</si>
  <si>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</si>
  <si>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</si>
  <si>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</si>
  <si>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</si>
  <si>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</si>
  <si>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</si>
  <si>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</si>
  <si>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</si>
  <si>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</si>
  <si>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</si>
  <si>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</si>
  <si>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</si>
  <si>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</si>
  <si>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</si>
  <si>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</si>
  <si>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</si>
  <si>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</si>
  <si>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</si>
  <si>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</si>
  <si>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</si>
  <si>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</si>
  <si>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</si>
  <si>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</si>
  <si>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</si>
  <si>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</si>
  <si>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</si>
  <si>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</si>
  <si>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2019年靖州县本级国有资本经营预算支出表（草案）</t>
  </si>
  <si>
    <t>注：本表应当公开到功能分类项级科目</t>
  </si>
  <si>
    <t>本级国有资本经营预算支出</t>
  </si>
  <si>
    <t>靖州县2019年社会保险基金预算收入支出预算表（草案）</t>
  </si>
  <si>
    <t>失业保险基金</t>
  </si>
  <si>
    <t>生育保险基金</t>
  </si>
  <si>
    <t>其中：1、保险费收入</t>
  </si>
  <si>
    <t xml:space="preserve">      2、利息收入</t>
  </si>
  <si>
    <t xml:space="preserve">      3、财政补贴收入</t>
  </si>
  <si>
    <t xml:space="preserve">      4、委托投资收益</t>
  </si>
  <si>
    <t>×</t>
  </si>
  <si>
    <t xml:space="preserve">      5、其他收入</t>
  </si>
  <si>
    <t xml:space="preserve">      6、转移收入</t>
  </si>
  <si>
    <t xml:space="preserve">      7、中央调剂资金收入（省级专用）</t>
  </si>
  <si>
    <t xml:space="preserve">      8、中央调剂基金收入（中央专用)</t>
  </si>
  <si>
    <t>其中：1、社会保险待遇支出</t>
  </si>
  <si>
    <t xml:space="preserve">      2、其他支出</t>
  </si>
  <si>
    <t xml:space="preserve">      3、转移支出</t>
  </si>
  <si>
    <t xml:space="preserve">      4、中央调剂基金支出（中央专用）</t>
  </si>
  <si>
    <t xml:space="preserve">      5、中央调剂资金支出（省级专用）</t>
  </si>
  <si>
    <t>2019年靖州县部门预算收支总表（草案）</t>
  </si>
  <si>
    <t>单位:万元</t>
  </si>
  <si>
    <t>收                  入</t>
  </si>
  <si>
    <t>支                  出</t>
  </si>
  <si>
    <t>项         目</t>
  </si>
  <si>
    <t>本年预算</t>
  </si>
  <si>
    <t>一、公共财政拨款</t>
  </si>
  <si>
    <t xml:space="preserve">      经费拨款</t>
  </si>
  <si>
    <t>二、国防支出</t>
  </si>
  <si>
    <t xml:space="preserve">      工资福利支出</t>
  </si>
  <si>
    <t xml:space="preserve">      纳入公共预算管理的非税收入拨款</t>
  </si>
  <si>
    <t>三、公共安全支出</t>
  </si>
  <si>
    <t xml:space="preserve">      商品和服务支出</t>
  </si>
  <si>
    <t xml:space="preserve">        行政事业性收费收入</t>
  </si>
  <si>
    <t>四、教育支出</t>
  </si>
  <si>
    <t xml:space="preserve">      对个人和家庭的补助</t>
  </si>
  <si>
    <t xml:space="preserve">        专项收入</t>
  </si>
  <si>
    <t>五、科学技术支出</t>
  </si>
  <si>
    <t xml:space="preserve">        罚没收入</t>
  </si>
  <si>
    <t>六、文化体育与传媒支出</t>
  </si>
  <si>
    <t xml:space="preserve">      专项商品和服务支出</t>
  </si>
  <si>
    <t xml:space="preserve">        国有资本经营收入</t>
  </si>
  <si>
    <t>七、社会保障和就业支出</t>
  </si>
  <si>
    <t xml:space="preserve">      专项对个人和家庭的补助</t>
  </si>
  <si>
    <t xml:space="preserve">        国有资源（资产）有偿使用收入</t>
  </si>
  <si>
    <t>八、医疗卫生支出</t>
  </si>
  <si>
    <t xml:space="preserve">      基本建设支出</t>
  </si>
  <si>
    <t xml:space="preserve">        其他收入</t>
  </si>
  <si>
    <t>九、节能环保支出</t>
  </si>
  <si>
    <t xml:space="preserve">      其他资本性支出</t>
  </si>
  <si>
    <t>二、政府性基金拨款</t>
  </si>
  <si>
    <t>十、城乡社区支出</t>
  </si>
  <si>
    <t xml:space="preserve">      对企事业单位的补贴</t>
  </si>
  <si>
    <t>三、纳入专户管理的非税收入拨款</t>
  </si>
  <si>
    <t>十一、农林水支出</t>
  </si>
  <si>
    <t xml:space="preserve">      债务利息支出</t>
  </si>
  <si>
    <t xml:space="preserve">       服务性收费收入</t>
  </si>
  <si>
    <t>十二、交通运输支出</t>
  </si>
  <si>
    <t xml:space="preserve">      其他支出</t>
  </si>
  <si>
    <t xml:space="preserve">       政府性基金补助</t>
  </si>
  <si>
    <t>十三、资源勘探电力信息等支出</t>
  </si>
  <si>
    <t>三、其他支出</t>
  </si>
  <si>
    <t xml:space="preserve">       其他收入</t>
  </si>
  <si>
    <t>十四、商业服务业等支出</t>
  </si>
  <si>
    <t xml:space="preserve">      上缴上级支出</t>
  </si>
  <si>
    <t>四、上级财政补助收入</t>
  </si>
  <si>
    <t>十五、金融支出</t>
  </si>
  <si>
    <t xml:space="preserve">      事业单位经营服务支出</t>
  </si>
  <si>
    <t xml:space="preserve">      公共财政补助</t>
  </si>
  <si>
    <t>十六、国土海洋气象等支出</t>
  </si>
  <si>
    <t xml:space="preserve">      上缴政府统筹支出</t>
  </si>
  <si>
    <t xml:space="preserve">      政府性基金补助</t>
  </si>
  <si>
    <t>十七、住房保障支出</t>
  </si>
  <si>
    <t>五、用事业基金弥补收支差额</t>
  </si>
  <si>
    <t>十八、粮油物资储备支出</t>
  </si>
  <si>
    <t>十九、转移性支出</t>
  </si>
  <si>
    <t>二十、其他支出</t>
  </si>
  <si>
    <t>本 年 收 入 合 计</t>
  </si>
  <si>
    <t>本 年 支 出 合 计</t>
  </si>
  <si>
    <t>本　年　支　出　合　计</t>
  </si>
  <si>
    <t>七、上年结转</t>
  </si>
  <si>
    <t>收  入  总  计</t>
  </si>
  <si>
    <t>支  出  总  计</t>
  </si>
  <si>
    <t>2019年靖州县政府债务预算总表（草案）</t>
  </si>
  <si>
    <t>序号</t>
  </si>
  <si>
    <t>债务性质</t>
  </si>
  <si>
    <t>债务类型</t>
  </si>
  <si>
    <t>2018年
预计余额</t>
  </si>
  <si>
    <t>2019年计划还本</t>
  </si>
  <si>
    <t>2019年计划付息</t>
  </si>
  <si>
    <t>2019年计划新增(含借新还旧)</t>
  </si>
  <si>
    <t>2019年
累计余额</t>
  </si>
  <si>
    <t>自有资金还本或置换存量债务</t>
  </si>
  <si>
    <t>其他方式</t>
  </si>
  <si>
    <t>预算安排</t>
  </si>
  <si>
    <t>置换债券</t>
  </si>
  <si>
    <t>新增债券</t>
  </si>
  <si>
    <t>总   计</t>
  </si>
  <si>
    <t>纳入债务系统统计政府性债务</t>
  </si>
  <si>
    <t>一般债券</t>
  </si>
  <si>
    <t>一般债务</t>
  </si>
  <si>
    <t>专项债券</t>
  </si>
  <si>
    <t>外债转贷</t>
  </si>
  <si>
    <t>2018年-2030年还贷</t>
  </si>
  <si>
    <t>或有债务</t>
  </si>
  <si>
    <t>小  计</t>
  </si>
  <si>
    <t>未纳入债务系统统计政府性债务</t>
  </si>
  <si>
    <t>银行贷款</t>
  </si>
  <si>
    <t>应付工程款</t>
  </si>
  <si>
    <t>国家开发
发展基金</t>
  </si>
  <si>
    <t>2019年靖州县地方政府债务限额表（草案）</t>
  </si>
  <si>
    <t>金额</t>
  </si>
  <si>
    <t>一：2019年地方政府债务限额</t>
  </si>
  <si>
    <t>其中： 一般债务限额</t>
  </si>
  <si>
    <t xml:space="preserve">    专项债务限额</t>
  </si>
  <si>
    <t>2019年靖州县债务余额表（草案）</t>
  </si>
  <si>
    <t>一：2019年地方政府债务余额</t>
  </si>
</sst>
</file>

<file path=xl/styles.xml><?xml version="1.0" encoding="utf-8"?>
<styleSheet xmlns="http://schemas.openxmlformats.org/spreadsheetml/2006/main">
  <numFmts count="8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_-\ &quot;-&quot;_-"/>
    <numFmt numFmtId="177" formatCode="yy\.mm\.dd"/>
    <numFmt numFmtId="178" formatCode="_-* #,##0_-;\-* #,##0_-;_-* &quot;-&quot;_-;_-@_-"/>
    <numFmt numFmtId="179" formatCode="&quot;$&quot;#,##0.00_);\(&quot;$&quot;#,##0.00\)"/>
    <numFmt numFmtId="180" formatCode="_(* #,##0.0,_);_(* \(#,##0.0,\);_(* &quot;-&quot;_);_(@_)"/>
    <numFmt numFmtId="181" formatCode="_-* #,##0.00_-;\-* #,##0.00_-;_-* &quot;-&quot;??_-;_-@_-"/>
    <numFmt numFmtId="182" formatCode="#,##0_);[Blue]\(#,##0\)"/>
    <numFmt numFmtId="183" formatCode="[Blue]#,##0_);[Blue]\(#,##0\)"/>
    <numFmt numFmtId="184" formatCode="#,##0.000000"/>
    <numFmt numFmtId="185" formatCode="0.0%;\(0.0%\)"/>
    <numFmt numFmtId="186" formatCode="_-&quot;$&quot;* #,##0_-;\-&quot;$&quot;* #,##0_-;_-&quot;$&quot;* &quot;-&quot;_-;_-@_-"/>
    <numFmt numFmtId="187" formatCode="&quot;$&quot;#,##0;[Red]&quot;$&quot;&quot;$&quot;&quot;$&quot;&quot;$&quot;&quot;$&quot;&quot;$&quot;&quot;$&quot;\-#,##0"/>
    <numFmt numFmtId="188" formatCode="_(&quot;$&quot;* #,##0.00_);_(&quot;$&quot;* \(#,##0.00\);_(&quot;$&quot;* &quot;-&quot;??_);_(@_)"/>
    <numFmt numFmtId="189" formatCode="_-* #,##0.0000000000_-;\-* #,##0.0000000000_-;_-* &quot;-&quot;??_-;_-@_-"/>
    <numFmt numFmtId="190" formatCode="\$#,##0.00;\(\$#,##0.00\)"/>
    <numFmt numFmtId="191" formatCode="#,##0.00&quot;￥&quot;;\-#,##0.00&quot;￥&quot;"/>
    <numFmt numFmtId="192" formatCode="#,##0.0_);\(#,##0.0\)"/>
    <numFmt numFmtId="193" formatCode="0.0%"/>
    <numFmt numFmtId="194" formatCode="[Blue]0.0%;[Blue]\(0.0%\)"/>
    <numFmt numFmtId="195" formatCode="&quot;$&quot;#,##0;\-&quot;$&quot;#,##0"/>
    <numFmt numFmtId="196" formatCode="_-&quot;$&quot;\ * #,##0_-;_-&quot;$&quot;\ * #,##0\-;_-&quot;$&quot;\ * &quot;-&quot;_-;_-@_-"/>
    <numFmt numFmtId="197" formatCode="&quot;\&quot;#,##0.00;[Red]&quot;\&quot;\-#,##0.00"/>
    <numFmt numFmtId="198" formatCode="_-* #,##0.00&quot;$&quot;_-;\-* #,##0.00&quot;$&quot;_-;_-* &quot;-&quot;??&quot;$&quot;_-;_-@_-"/>
    <numFmt numFmtId="199" formatCode="\(#,##0\)\ "/>
    <numFmt numFmtId="200" formatCode="_-#,###,_-;\(#,###,\);_-\ \ &quot;-&quot;_-;_-@_-"/>
    <numFmt numFmtId="201" formatCode="_-&quot;$&quot;* #,##0.00_-;\-&quot;$&quot;* #,##0.00_-;_-&quot;$&quot;* &quot;-&quot;??_-;_-@_-"/>
    <numFmt numFmtId="202" formatCode="0.000%"/>
    <numFmt numFmtId="203" formatCode="[Red]0.0%;[Red]\(0.0%\)"/>
    <numFmt numFmtId="204" formatCode="&quot;$&quot;#,##0_);[Red]\(&quot;$&quot;#,##0\)"/>
    <numFmt numFmtId="205" formatCode="_-#,###.00,_-;\(#,###.00,\);_-\ \ &quot;-&quot;_-;_-@_-"/>
    <numFmt numFmtId="206" formatCode="_-#,##0_-;\(#,##0\);_-\ \ &quot;-&quot;_-;_-@_-"/>
    <numFmt numFmtId="207" formatCode="_-* #,##0&quot;￥&quot;_-;\-* #,##0&quot;￥&quot;_-;_-* &quot;-&quot;&quot;￥&quot;_-;_-@_-"/>
    <numFmt numFmtId="208" formatCode="mmm/dd/yyyy;_-\ &quot;N/A&quot;_-;_-\ &quot;-&quot;_-"/>
    <numFmt numFmtId="209" formatCode="_-#0&quot;.&quot;0000_-;\(#0&quot;.&quot;0000\);_-\ \ &quot;-&quot;_-;_-@_-"/>
    <numFmt numFmtId="210" formatCode="_-#,##0.00_-;\(#,##0.00\);_-\ \ &quot;-&quot;_-;_-@_-"/>
    <numFmt numFmtId="211" formatCode="mmm/yyyy;_-\ &quot;N/A&quot;_-;_-\ &quot;-&quot;_-"/>
    <numFmt numFmtId="212" formatCode="_-#0&quot;.&quot;0,_-;\(#0&quot;.&quot;0,\);_-\ \ &quot;-&quot;_-;_-@_-"/>
    <numFmt numFmtId="213" formatCode="&quot;?#,##0;\(&quot;?#,##0\)"/>
    <numFmt numFmtId="214" formatCode="#,##0;\-#,##0;&quot;-&quot;"/>
    <numFmt numFmtId="215" formatCode="#\ ??/??"/>
    <numFmt numFmtId="216" formatCode="&quot;$&quot;\ #,##0.00_-;[Red]&quot;$&quot;\ #,##0.00\-"/>
    <numFmt numFmtId="217" formatCode="#,##0;[Red]\(#,##0\)"/>
    <numFmt numFmtId="218" formatCode="_-* #,##0_$_-;\-* #,##0_$_-;_-* &quot;-&quot;_$_-;_-@_-"/>
    <numFmt numFmtId="219" formatCode="#,##0;\(#,##0\)"/>
    <numFmt numFmtId="220" formatCode="&quot;$&quot;#,##0_);\(&quot;$&quot;#,##0\)"/>
    <numFmt numFmtId="221" formatCode="&quot;\&quot;#,##0;&quot;\&quot;\-#,##0"/>
    <numFmt numFmtId="222" formatCode="\$#,##0;\(\$#,##0\)"/>
    <numFmt numFmtId="223" formatCode="_([$€-2]* #,##0.00_);_([$€-2]* \(#,##0.00\);_([$€-2]* &quot;-&quot;??_)"/>
    <numFmt numFmtId="224" formatCode="_-* #,##0.00&quot;￥&quot;_-;\-* #,##0.00&quot;￥&quot;_-;_-* &quot;-&quot;??&quot;￥&quot;_-;_-@_-"/>
    <numFmt numFmtId="225" formatCode="&quot;$&quot;#,##0.00_);[Red]\(&quot;$&quot;#,##0.00\)"/>
    <numFmt numFmtId="226" formatCode="0%;\(0%\)"/>
    <numFmt numFmtId="227" formatCode="_(&quot;$&quot;* #,##0_);_(&quot;$&quot;* \(#,##0\);_(&quot;$&quot;* &quot;-&quot;_);_(@_)"/>
    <numFmt numFmtId="228" formatCode="\ \ @"/>
    <numFmt numFmtId="229" formatCode="#,##0_);\(#,##0_)"/>
    <numFmt numFmtId="230" formatCode="_-* #,##0.00_$_-;\-* #,##0.00_$_-;_-* &quot;-&quot;??_$_-;_-@_-"/>
    <numFmt numFmtId="231" formatCode="0.0"/>
    <numFmt numFmtId="232" formatCode="_-* #,##0&quot;$&quot;_-;\-* #,##0&quot;$&quot;_-;_-* &quot;-&quot;&quot;$&quot;_-;_-@_-"/>
    <numFmt numFmtId="233"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34" formatCode="_ &quot;\&quot;* #,##0_ ;_ &quot;\&quot;* \-#,##0_ ;_ &quot;\&quot;* &quot;-&quot;_ ;_ @_ "/>
    <numFmt numFmtId="235" formatCode="_ &quot;\&quot;* #,##0.00_ ;_ &quot;\&quot;* \-#,##0.00_ ;_ &quot;\&quot;* &quot;-&quot;??_ ;_ @_ "/>
    <numFmt numFmtId="236" formatCode="#,##0_ "/>
    <numFmt numFmtId="237" formatCode="0_ "/>
    <numFmt numFmtId="238" formatCode="#,##0.00_ "/>
    <numFmt numFmtId="239" formatCode="0.00_ "/>
    <numFmt numFmtId="240" formatCode="#,##0.0000"/>
    <numFmt numFmtId="241" formatCode="#,##0.00_ ;\-#,##0.00;;"/>
    <numFmt numFmtId="242" formatCode="0.00_);[Red]\(0.00\)"/>
    <numFmt numFmtId="243" formatCode="0.0_);[Red]\(0.0\)"/>
    <numFmt numFmtId="244" formatCode="#,##0.00_);[Red]\(#,##0.00\)"/>
    <numFmt numFmtId="245" formatCode="#0.00"/>
    <numFmt numFmtId="246" formatCode="#,##0_);[Red]\(#,##0\)"/>
    <numFmt numFmtId="247" formatCode="#,##0_ ;[Red]\-#,##0\ "/>
    <numFmt numFmtId="248" formatCode="#,##0.00_ ;[Red]\-#,##0.00\ "/>
    <numFmt numFmtId="249" formatCode="0_);[Red]\(0\)"/>
  </numFmts>
  <fonts count="202">
    <font>
      <sz val="11"/>
      <color theme="1"/>
      <name val="Calibri"/>
      <family val="0"/>
    </font>
    <font>
      <sz val="11"/>
      <name val="宋体"/>
      <family val="0"/>
    </font>
    <font>
      <b/>
      <sz val="22"/>
      <color indexed="8"/>
      <name val="宋体"/>
      <family val="0"/>
    </font>
    <font>
      <sz val="10"/>
      <color indexed="8"/>
      <name val="宋体"/>
      <family val="0"/>
    </font>
    <font>
      <b/>
      <sz val="11"/>
      <name val="宋体"/>
      <family val="0"/>
    </font>
    <font>
      <sz val="9"/>
      <name val="SimSun"/>
      <family val="0"/>
    </font>
    <font>
      <b/>
      <sz val="18"/>
      <name val="SimSun"/>
      <family val="0"/>
    </font>
    <font>
      <sz val="11"/>
      <color indexed="8"/>
      <name val="宋体"/>
      <family val="0"/>
    </font>
    <font>
      <sz val="11"/>
      <color indexed="8"/>
      <name val="黑体"/>
      <family val="3"/>
    </font>
    <font>
      <sz val="11"/>
      <color indexed="8"/>
      <name val="楷体"/>
      <family val="3"/>
    </font>
    <font>
      <b/>
      <sz val="16"/>
      <color indexed="8"/>
      <name val="黑体"/>
      <family val="3"/>
    </font>
    <font>
      <b/>
      <sz val="11"/>
      <color indexed="8"/>
      <name val="宋体"/>
      <family val="0"/>
    </font>
    <font>
      <b/>
      <sz val="11"/>
      <color indexed="8"/>
      <name val="黑体"/>
      <family val="3"/>
    </font>
    <font>
      <b/>
      <sz val="10"/>
      <color indexed="8"/>
      <name val="楷体"/>
      <family val="3"/>
    </font>
    <font>
      <b/>
      <sz val="11"/>
      <color indexed="8"/>
      <name val="楷体"/>
      <family val="3"/>
    </font>
    <font>
      <sz val="10"/>
      <color indexed="8"/>
      <name val="楷体"/>
      <family val="3"/>
    </font>
    <font>
      <sz val="10"/>
      <name val="楷体"/>
      <family val="3"/>
    </font>
    <font>
      <sz val="10"/>
      <color indexed="8"/>
      <name val="黑体"/>
      <family val="3"/>
    </font>
    <font>
      <b/>
      <sz val="16"/>
      <name val="黑体"/>
      <family val="3"/>
    </font>
    <font>
      <b/>
      <sz val="9"/>
      <name val="宋体"/>
      <family val="0"/>
    </font>
    <font>
      <b/>
      <sz val="10"/>
      <name val="宋体"/>
      <family val="0"/>
    </font>
    <font>
      <sz val="9"/>
      <name val="宋体"/>
      <family val="0"/>
    </font>
    <font>
      <sz val="9"/>
      <color indexed="8"/>
      <name val="宋体"/>
      <family val="0"/>
    </font>
    <font>
      <sz val="12"/>
      <name val="宋体"/>
      <family val="0"/>
    </font>
    <font>
      <b/>
      <sz val="18"/>
      <name val="宋体"/>
      <family val="0"/>
    </font>
    <font>
      <sz val="10"/>
      <name val="宋体"/>
      <family val="0"/>
    </font>
    <font>
      <sz val="16"/>
      <name val="黑体"/>
      <family val="3"/>
    </font>
    <font>
      <b/>
      <sz val="12"/>
      <name val="宋体"/>
      <family val="0"/>
    </font>
    <font>
      <sz val="14"/>
      <name val="宋体"/>
      <family val="0"/>
    </font>
    <font>
      <b/>
      <sz val="11"/>
      <name val="黑体"/>
      <family val="3"/>
    </font>
    <font>
      <b/>
      <sz val="10"/>
      <name val="黑体"/>
      <family val="3"/>
    </font>
    <font>
      <sz val="11"/>
      <name val="楷体"/>
      <family val="3"/>
    </font>
    <font>
      <b/>
      <sz val="11"/>
      <name val="楷体"/>
      <family val="3"/>
    </font>
    <font>
      <b/>
      <sz val="10"/>
      <name val="楷体"/>
      <family val="3"/>
    </font>
    <font>
      <b/>
      <sz val="8"/>
      <name val="楷体"/>
      <family val="3"/>
    </font>
    <font>
      <sz val="9"/>
      <name val="楷体"/>
      <family val="3"/>
    </font>
    <font>
      <sz val="9.75"/>
      <name val="楷体"/>
      <family val="3"/>
    </font>
    <font>
      <sz val="10"/>
      <name val="黑体"/>
      <family val="3"/>
    </font>
    <font>
      <sz val="9"/>
      <name val="黑体"/>
      <family val="3"/>
    </font>
    <font>
      <b/>
      <sz val="9"/>
      <name val="楷体"/>
      <family val="3"/>
    </font>
    <font>
      <b/>
      <sz val="9"/>
      <name val="楷体_"/>
      <family val="0"/>
    </font>
    <font>
      <sz val="9"/>
      <name val="楷体_"/>
      <family val="0"/>
    </font>
    <font>
      <b/>
      <sz val="9"/>
      <color indexed="8"/>
      <name val="楷体"/>
      <family val="3"/>
    </font>
    <font>
      <sz val="12"/>
      <name val="楷体"/>
      <family val="3"/>
    </font>
    <font>
      <b/>
      <sz val="12"/>
      <name val="黑体"/>
      <family val="3"/>
    </font>
    <font>
      <sz val="12"/>
      <name val="黑体"/>
      <family val="3"/>
    </font>
    <font>
      <sz val="10"/>
      <name val="Arial"/>
      <family val="2"/>
    </font>
    <font>
      <b/>
      <sz val="14"/>
      <name val="Arial"/>
      <family val="2"/>
    </font>
    <font>
      <b/>
      <sz val="12"/>
      <color indexed="8"/>
      <name val="宋体"/>
      <family val="0"/>
    </font>
    <font>
      <sz val="12"/>
      <color indexed="8"/>
      <name val="宋体"/>
      <family val="0"/>
    </font>
    <font>
      <sz val="14"/>
      <color indexed="8"/>
      <name val="宋体"/>
      <family val="0"/>
    </font>
    <font>
      <b/>
      <sz val="16"/>
      <name val="华文宋体"/>
      <family val="0"/>
    </font>
    <font>
      <b/>
      <sz val="14"/>
      <name val="宋体"/>
      <family val="0"/>
    </font>
    <font>
      <b/>
      <sz val="10"/>
      <color indexed="8"/>
      <name val="宋体"/>
      <family val="0"/>
    </font>
    <font>
      <sz val="16"/>
      <color indexed="8"/>
      <name val="黑体"/>
      <family val="3"/>
    </font>
    <font>
      <b/>
      <sz val="12"/>
      <color indexed="8"/>
      <name val="楷体_GB2312"/>
      <family val="0"/>
    </font>
    <font>
      <sz val="10.5"/>
      <color indexed="8"/>
      <name val="宋体"/>
      <family val="0"/>
    </font>
    <font>
      <sz val="11"/>
      <color indexed="10"/>
      <name val="宋体"/>
      <family val="0"/>
    </font>
    <font>
      <b/>
      <sz val="11"/>
      <name val="楷体_GB2312"/>
      <family val="0"/>
    </font>
    <font>
      <sz val="11"/>
      <name val="黑体"/>
      <family val="3"/>
    </font>
    <font>
      <sz val="8"/>
      <name val="楷体"/>
      <family val="3"/>
    </font>
    <font>
      <sz val="10"/>
      <name val="新宋体"/>
      <family val="3"/>
    </font>
    <font>
      <sz val="10"/>
      <name val="华文楷体"/>
      <family val="0"/>
    </font>
    <font>
      <sz val="9.75"/>
      <name val="新宋体"/>
      <family val="3"/>
    </font>
    <font>
      <sz val="10"/>
      <name val="SimSun"/>
      <family val="0"/>
    </font>
    <font>
      <b/>
      <sz val="10"/>
      <name val="华文楷体"/>
      <family val="0"/>
    </font>
    <font>
      <sz val="7.5"/>
      <name val="楷体"/>
      <family val="3"/>
    </font>
    <font>
      <sz val="7.5"/>
      <name val="黑体"/>
      <family val="3"/>
    </font>
    <font>
      <sz val="10"/>
      <name val="楷体_"/>
      <family val="0"/>
    </font>
    <font>
      <sz val="10"/>
      <color indexed="9"/>
      <name val="楷体"/>
      <family val="3"/>
    </font>
    <font>
      <sz val="24"/>
      <color indexed="8"/>
      <name val="宋体"/>
      <family val="0"/>
    </font>
    <font>
      <sz val="12"/>
      <color indexed="8"/>
      <name val="Arial Narrow"/>
      <family val="2"/>
    </font>
    <font>
      <b/>
      <sz val="10"/>
      <color indexed="8"/>
      <name val="黑体"/>
      <family val="3"/>
    </font>
    <font>
      <sz val="12"/>
      <color indexed="8"/>
      <name val="楷体"/>
      <family val="3"/>
    </font>
    <font>
      <b/>
      <sz val="12"/>
      <name val="楷体"/>
      <family val="3"/>
    </font>
    <font>
      <b/>
      <sz val="22"/>
      <name val="黑体"/>
      <family val="3"/>
    </font>
    <font>
      <sz val="11"/>
      <color indexed="20"/>
      <name val="宋体"/>
      <family val="0"/>
    </font>
    <font>
      <sz val="11"/>
      <color indexed="9"/>
      <name val="宋体"/>
      <family val="0"/>
    </font>
    <font>
      <sz val="10"/>
      <color indexed="16"/>
      <name val="MS Serif"/>
      <family val="1"/>
    </font>
    <font>
      <sz val="10"/>
      <color indexed="8"/>
      <name val="Arial"/>
      <family val="2"/>
    </font>
    <font>
      <sz val="12"/>
      <name val="Times New Roman"/>
      <family val="1"/>
    </font>
    <font>
      <b/>
      <sz val="11"/>
      <color indexed="62"/>
      <name val="宋体"/>
      <family val="0"/>
    </font>
    <font>
      <i/>
      <sz val="9"/>
      <name val="Times New Roman"/>
      <family val="1"/>
    </font>
    <font>
      <b/>
      <sz val="15"/>
      <color indexed="62"/>
      <name val="宋体"/>
      <family val="0"/>
    </font>
    <font>
      <sz val="11"/>
      <color indexed="17"/>
      <name val="宋体"/>
      <family val="0"/>
    </font>
    <font>
      <b/>
      <sz val="11"/>
      <color indexed="52"/>
      <name val="宋体"/>
      <family val="0"/>
    </font>
    <font>
      <sz val="12"/>
      <color indexed="17"/>
      <name val="宋体"/>
      <family val="0"/>
    </font>
    <font>
      <i/>
      <sz val="11"/>
      <color indexed="23"/>
      <name val="宋体"/>
      <family val="0"/>
    </font>
    <font>
      <b/>
      <sz val="18"/>
      <color indexed="62"/>
      <name val="宋体"/>
      <family val="0"/>
    </font>
    <font>
      <sz val="10"/>
      <color indexed="20"/>
      <name val="宋体"/>
      <family val="0"/>
    </font>
    <font>
      <sz val="12"/>
      <name val="????"/>
      <family val="2"/>
    </font>
    <font>
      <sz val="12"/>
      <color indexed="20"/>
      <name val="楷体_GB2312"/>
      <family val="0"/>
    </font>
    <font>
      <sz val="8"/>
      <name val="Arial"/>
      <family val="2"/>
    </font>
    <font>
      <b/>
      <sz val="18"/>
      <color indexed="56"/>
      <name val="宋体"/>
      <family val="0"/>
    </font>
    <font>
      <sz val="8"/>
      <name val="Times New Roman"/>
      <family val="1"/>
    </font>
    <font>
      <b/>
      <sz val="10"/>
      <name val="Arial"/>
      <family val="2"/>
    </font>
    <font>
      <sz val="11"/>
      <color indexed="62"/>
      <name val="宋体"/>
      <family val="0"/>
    </font>
    <font>
      <sz val="11"/>
      <color indexed="16"/>
      <name val="宋体"/>
      <family val="0"/>
    </font>
    <font>
      <sz val="10"/>
      <color indexed="8"/>
      <name val="MS Sans Serif"/>
      <family val="2"/>
    </font>
    <font>
      <sz val="8"/>
      <color indexed="16"/>
      <name val="Century Schoolbook"/>
      <family val="2"/>
    </font>
    <font>
      <sz val="10"/>
      <name val="Geneva"/>
      <family val="2"/>
    </font>
    <font>
      <sz val="10.5"/>
      <color indexed="20"/>
      <name val="宋体"/>
      <family val="0"/>
    </font>
    <font>
      <sz val="9"/>
      <name val="Times New Roman"/>
      <family val="1"/>
    </font>
    <font>
      <sz val="12"/>
      <color indexed="9"/>
      <name val="宋体"/>
      <family val="0"/>
    </font>
    <font>
      <u val="single"/>
      <sz val="11"/>
      <color indexed="20"/>
      <name val="宋体"/>
      <family val="0"/>
    </font>
    <font>
      <u val="single"/>
      <sz val="11"/>
      <color indexed="12"/>
      <name val="宋体"/>
      <family val="0"/>
    </font>
    <font>
      <sz val="10"/>
      <name val="Helv"/>
      <family val="2"/>
    </font>
    <font>
      <sz val="11"/>
      <color indexed="12"/>
      <name val="Times New Roman"/>
      <family val="1"/>
    </font>
    <font>
      <b/>
      <i/>
      <sz val="12"/>
      <name val="Times New Roman"/>
      <family val="1"/>
    </font>
    <font>
      <sz val="11"/>
      <color indexed="5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b/>
      <sz val="12"/>
      <name val="Arial"/>
      <family val="2"/>
    </font>
    <font>
      <sz val="10"/>
      <name val="Times New Roman"/>
      <family val="1"/>
    </font>
    <font>
      <sz val="10.5"/>
      <color indexed="17"/>
      <name val="宋体"/>
      <family val="0"/>
    </font>
    <font>
      <sz val="11"/>
      <color indexed="53"/>
      <name val="宋体"/>
      <family val="0"/>
    </font>
    <font>
      <sz val="12"/>
      <color indexed="17"/>
      <name val="楷体_GB2312"/>
      <family val="0"/>
    </font>
    <font>
      <b/>
      <sz val="11"/>
      <color indexed="56"/>
      <name val="宋体"/>
      <family val="0"/>
    </font>
    <font>
      <sz val="11"/>
      <color indexed="19"/>
      <name val="宋体"/>
      <family val="0"/>
    </font>
    <font>
      <sz val="10"/>
      <name val="MS Sans Serif"/>
      <family val="2"/>
    </font>
    <font>
      <b/>
      <sz val="11"/>
      <color indexed="16"/>
      <name val="Times New Roman"/>
      <family val="1"/>
    </font>
    <font>
      <b/>
      <sz val="12"/>
      <name val="MS Sans Serif"/>
      <family val="2"/>
    </font>
    <font>
      <u val="single"/>
      <sz val="10"/>
      <color indexed="12"/>
      <name val="MS Sans Serif"/>
      <family val="2"/>
    </font>
    <font>
      <sz val="11"/>
      <color indexed="60"/>
      <name val="宋体"/>
      <family val="0"/>
    </font>
    <font>
      <sz val="10"/>
      <name val="Tms Rmn"/>
      <family val="1"/>
    </font>
    <font>
      <b/>
      <sz val="15"/>
      <color indexed="56"/>
      <name val="宋体"/>
      <family val="0"/>
    </font>
    <font>
      <sz val="12"/>
      <name val="MS Sans Serif"/>
      <family val="2"/>
    </font>
    <font>
      <b/>
      <sz val="10"/>
      <name val="MS Sans Serif"/>
      <family val="2"/>
    </font>
    <font>
      <sz val="10"/>
      <name val="MS Serif"/>
      <family val="1"/>
    </font>
    <font>
      <u val="single"/>
      <sz val="10"/>
      <color indexed="14"/>
      <name val="MS Sans Serif"/>
      <family val="2"/>
    </font>
    <font>
      <sz val="12"/>
      <color indexed="9"/>
      <name val="Helv"/>
      <family val="2"/>
    </font>
    <font>
      <u val="single"/>
      <sz val="10"/>
      <color indexed="36"/>
      <name val="Arial"/>
      <family val="2"/>
    </font>
    <font>
      <b/>
      <sz val="9"/>
      <name val="Times New Roman"/>
      <family val="1"/>
    </font>
    <font>
      <b/>
      <sz val="13"/>
      <name val="Times New Roman"/>
      <family val="1"/>
    </font>
    <font>
      <b/>
      <sz val="10"/>
      <name val="Helv"/>
      <family val="2"/>
    </font>
    <font>
      <sz val="12"/>
      <color indexed="20"/>
      <name val="宋体"/>
      <family val="0"/>
    </font>
    <font>
      <u val="single"/>
      <sz val="12"/>
      <color indexed="36"/>
      <name val="宋体"/>
      <family val="0"/>
    </font>
    <font>
      <b/>
      <sz val="8"/>
      <name val="Arial"/>
      <family val="2"/>
    </font>
    <font>
      <b/>
      <sz val="13"/>
      <color indexed="56"/>
      <name val="宋体"/>
      <family val="0"/>
    </font>
    <font>
      <sz val="12"/>
      <color indexed="16"/>
      <name val="宋体"/>
      <family val="0"/>
    </font>
    <font>
      <b/>
      <sz val="8"/>
      <color indexed="8"/>
      <name val="Helv"/>
      <family val="2"/>
    </font>
    <font>
      <b/>
      <sz val="11"/>
      <name val="Helv"/>
      <family val="2"/>
    </font>
    <font>
      <b/>
      <sz val="13"/>
      <name val="Tms Rmn"/>
      <family val="1"/>
    </font>
    <font>
      <u val="singleAccounting"/>
      <vertAlign val="subscript"/>
      <sz val="10"/>
      <name val="Times New Roman"/>
      <family val="1"/>
    </font>
    <font>
      <sz val="12"/>
      <name val="Helv"/>
      <family val="2"/>
    </font>
    <font>
      <b/>
      <sz val="10"/>
      <name val="Tms Rmn"/>
      <family val="1"/>
    </font>
    <font>
      <sz val="11"/>
      <name val="Times New Roman"/>
      <family val="1"/>
    </font>
    <font>
      <sz val="10"/>
      <name val="Courier"/>
      <family val="3"/>
    </font>
    <font>
      <b/>
      <sz val="12"/>
      <name val="Helv"/>
      <family val="2"/>
    </font>
    <font>
      <u val="single"/>
      <sz val="10"/>
      <color indexed="12"/>
      <name val="Arial"/>
      <family val="2"/>
    </font>
    <font>
      <sz val="18"/>
      <name val="Times New Roman"/>
      <family val="1"/>
    </font>
    <font>
      <i/>
      <sz val="12"/>
      <name val="Times New Roman"/>
      <family val="1"/>
    </font>
    <font>
      <b/>
      <i/>
      <sz val="10"/>
      <name val="Times New Roman"/>
      <family val="1"/>
    </font>
    <font>
      <sz val="7"/>
      <name val="Small Fonts"/>
      <family val="2"/>
    </font>
    <font>
      <sz val="11"/>
      <color indexed="8"/>
      <name val="Times New Roman"/>
      <family val="1"/>
    </font>
    <font>
      <b/>
      <sz val="14"/>
      <name val="楷体"/>
      <family val="3"/>
    </font>
    <font>
      <sz val="10"/>
      <color indexed="8"/>
      <name val="Tahoma"/>
      <family val="2"/>
    </font>
    <font>
      <sz val="11"/>
      <name val="돋움"/>
      <family val="0"/>
    </font>
    <font>
      <sz val="12"/>
      <name val="Courier"/>
      <family val="3"/>
    </font>
    <font>
      <sz val="10"/>
      <color indexed="17"/>
      <name val="宋体"/>
      <family val="0"/>
    </font>
    <font>
      <u val="single"/>
      <sz val="12"/>
      <color indexed="12"/>
      <name val="宋体"/>
      <family val="0"/>
    </font>
    <font>
      <b/>
      <sz val="9"/>
      <name val="Arial"/>
      <family val="2"/>
    </font>
    <font>
      <sz val="12"/>
      <name val="官帕眉"/>
      <family val="0"/>
    </font>
    <font>
      <sz val="10.5"/>
      <color indexed="8"/>
      <name val="Times New Roman"/>
      <family val="1"/>
    </font>
    <font>
      <sz val="9"/>
      <color indexed="9"/>
      <name val="楷体"/>
      <family val="3"/>
    </font>
    <font>
      <sz val="9"/>
      <color indexed="8"/>
      <name val="楷体"/>
      <family val="3"/>
    </font>
    <font>
      <b/>
      <sz val="9"/>
      <name val="Tahoma"/>
      <family val="2"/>
    </font>
    <font>
      <sz val="9"/>
      <name val="Tahoma"/>
      <family val="2"/>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sz val="10"/>
      <color theme="1"/>
      <name val="Calibri"/>
      <family val="0"/>
    </font>
    <font>
      <b/>
      <sz val="11"/>
      <name val="Calibri"/>
      <family val="0"/>
    </font>
    <font>
      <sz val="11"/>
      <name val="Calibri"/>
      <family val="0"/>
    </font>
    <font>
      <sz val="9"/>
      <color rgb="FF000000"/>
      <name val="宋体"/>
      <family val="0"/>
    </font>
    <font>
      <b/>
      <sz val="12"/>
      <color rgb="FF000000"/>
      <name val="宋体"/>
      <family val="0"/>
    </font>
    <font>
      <sz val="12"/>
      <color rgb="FF000000"/>
      <name val="宋体"/>
      <family val="0"/>
    </font>
    <font>
      <sz val="14"/>
      <color rgb="FF000000"/>
      <name val="宋体"/>
      <family val="0"/>
    </font>
    <font>
      <sz val="12"/>
      <color theme="1"/>
      <name val="宋体"/>
      <family val="0"/>
    </font>
    <font>
      <b/>
      <sz val="12"/>
      <color theme="1"/>
      <name val="楷体_GB2312"/>
      <family val="0"/>
    </font>
    <font>
      <sz val="10.5"/>
      <color theme="1"/>
      <name val="宋体"/>
      <family val="0"/>
    </font>
    <font>
      <sz val="11"/>
      <color rgb="FFFF0000"/>
      <name val="宋体"/>
      <family val="0"/>
    </font>
    <font>
      <sz val="11"/>
      <color theme="1"/>
      <name val="宋体"/>
      <family val="0"/>
    </font>
    <font>
      <b/>
      <sz val="8"/>
      <name val="Calibri"/>
      <family val="2"/>
    </font>
  </fonts>
  <fills count="61">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rgb="FFFFCC99"/>
        <bgColor indexed="64"/>
      </patternFill>
    </fill>
    <fill>
      <patternFill patternType="solid">
        <fgColor indexed="22"/>
        <bgColor indexed="64"/>
      </patternFill>
    </fill>
    <fill>
      <patternFill patternType="solid">
        <fgColor indexed="11"/>
        <bgColor indexed="64"/>
      </patternFill>
    </fill>
    <fill>
      <patternFill patternType="solid">
        <fgColor rgb="FFFFC7CE"/>
        <bgColor indexed="64"/>
      </patternFill>
    </fill>
    <fill>
      <patternFill patternType="solid">
        <fgColor indexed="55"/>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indexed="47"/>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9"/>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
      <patternFill patternType="solid">
        <fgColor indexed="12"/>
        <bgColor indexed="64"/>
      </patternFill>
    </fill>
    <fill>
      <patternFill patternType="solid">
        <fgColor indexed="26"/>
        <bgColor indexed="64"/>
      </patternFill>
    </fill>
    <fill>
      <patternFill patternType="solid">
        <fgColor indexed="15"/>
        <bgColor indexed="64"/>
      </patternFill>
    </fill>
    <fill>
      <patternFill patternType="solid">
        <fgColor indexed="49"/>
        <bgColor indexed="64"/>
      </patternFill>
    </fill>
    <fill>
      <patternFill patternType="lightUp">
        <fgColor indexed="9"/>
        <bgColor indexed="22"/>
      </patternFill>
    </fill>
    <fill>
      <patternFill patternType="solid">
        <fgColor indexed="54"/>
        <bgColor indexed="64"/>
      </patternFill>
    </fill>
    <fill>
      <patternFill patternType="solid">
        <fgColor indexed="44"/>
        <bgColor indexed="64"/>
      </patternFill>
    </fill>
    <fill>
      <patternFill patternType="solid">
        <fgColor indexed="30"/>
        <bgColor indexed="64"/>
      </patternFill>
    </fill>
    <fill>
      <patternFill patternType="lightUp">
        <fgColor indexed="9"/>
        <bgColor indexed="29"/>
      </patternFill>
    </fill>
    <fill>
      <patternFill patternType="solid">
        <fgColor indexed="53"/>
        <bgColor indexed="64"/>
      </patternFill>
    </fill>
    <fill>
      <patternFill patternType="solid">
        <fgColor indexed="51"/>
        <bgColor indexed="64"/>
      </patternFill>
    </fill>
    <fill>
      <patternFill patternType="gray0625"/>
    </fill>
    <fill>
      <patternFill patternType="solid">
        <fgColor indexed="62"/>
        <bgColor indexed="64"/>
      </patternFill>
    </fill>
    <fill>
      <patternFill patternType="solid">
        <fgColor indexed="25"/>
        <bgColor indexed="64"/>
      </patternFill>
    </fill>
    <fill>
      <patternFill patternType="solid">
        <fgColor indexed="57"/>
        <bgColor indexed="64"/>
      </patternFill>
    </fill>
    <fill>
      <patternFill patternType="lightUp">
        <fgColor indexed="9"/>
        <bgColor indexed="55"/>
      </patternFill>
    </fill>
    <fill>
      <patternFill patternType="mediumGray">
        <fgColor indexed="22"/>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style="thin"/>
      <top/>
      <bottom/>
    </border>
    <border>
      <left style="thin"/>
      <right style="thin"/>
      <top style="thin"/>
      <bottom style="thin"/>
    </border>
    <border>
      <left style="thin"/>
      <right style="thin"/>
      <top style="thin"/>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right style="thin"/>
      <top/>
      <bottom/>
    </border>
    <border>
      <left style="thin"/>
      <right style="thin"/>
      <top/>
      <bottom style="thin"/>
    </border>
    <border>
      <left/>
      <right/>
      <top style="medium"/>
      <bottom style="medium"/>
    </border>
    <border>
      <left/>
      <right/>
      <top/>
      <bottom style="medium"/>
    </border>
    <border>
      <left style="double">
        <color indexed="63"/>
      </left>
      <right style="double">
        <color indexed="63"/>
      </right>
      <top style="double">
        <color indexed="63"/>
      </top>
      <bottom style="double">
        <color indexed="63"/>
      </bottom>
    </border>
    <border>
      <left/>
      <right/>
      <top/>
      <bottom style="thin"/>
    </border>
    <border>
      <left>
        <color indexed="63"/>
      </left>
      <right>
        <color indexed="63"/>
      </right>
      <top style="thin">
        <color indexed="62"/>
      </top>
      <bottom style="double">
        <color indexed="62"/>
      </bottom>
    </border>
    <border>
      <left/>
      <right/>
      <top style="thin"/>
      <bottom style="thin"/>
    </border>
    <border>
      <left/>
      <right/>
      <top style="thin"/>
      <bottom style="double"/>
    </border>
    <border>
      <left style="thin">
        <color indexed="22"/>
      </left>
      <right style="thin">
        <color indexed="22"/>
      </right>
      <top style="thin">
        <color indexed="22"/>
      </top>
      <bottom style="thin">
        <color indexed="22"/>
      </bottom>
    </border>
    <border>
      <left style="hair"/>
      <right style="hair"/>
      <top style="hair"/>
      <bottom style="hair"/>
    </border>
    <border>
      <left/>
      <right/>
      <top/>
      <bottom style="thin">
        <color indexed="8"/>
      </bottom>
    </border>
    <border>
      <left style="thin"/>
      <right/>
      <top style="thin"/>
      <bottom style="thin"/>
    </border>
    <border>
      <left/>
      <right style="thin"/>
      <top style="thin"/>
      <bottom style="thin"/>
    </border>
    <border>
      <left style="thin"/>
      <right/>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style="thin"/>
      <right style="thin"/>
      <top style="thin"/>
      <bottom style="thin">
        <color indexed="8"/>
      </bottom>
    </border>
    <border>
      <left style="thin">
        <color indexed="8"/>
      </left>
      <right style="thin">
        <color indexed="8"/>
      </right>
      <top style="thin">
        <color indexed="8"/>
      </top>
      <bottom style="thin"/>
    </border>
    <border>
      <left style="thin"/>
      <right style="thin"/>
      <top style="thin"/>
      <bottom>
        <color indexed="63"/>
      </bottom>
    </border>
    <border>
      <left style="thin"/>
      <right>
        <color indexed="63"/>
      </right>
      <top style="thin"/>
      <bottom/>
    </border>
    <border>
      <left/>
      <right/>
      <top style="thin"/>
      <bottom/>
    </border>
  </borders>
  <cellStyleXfs count="8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41" fontId="7" fillId="0" borderId="0" applyFont="0" applyFill="0" applyBorder="0" applyAlignment="0" applyProtection="0"/>
    <xf numFmtId="0" fontId="86" fillId="2" borderId="0" applyNumberFormat="0" applyBorder="0" applyAlignment="0" applyProtection="0"/>
    <xf numFmtId="44" fontId="7" fillId="0" borderId="0" applyFont="0" applyFill="0" applyBorder="0" applyAlignment="0" applyProtection="0"/>
    <xf numFmtId="0" fontId="95" fillId="0" borderId="0" applyNumberFormat="0" applyFill="0">
      <alignment/>
      <protection/>
    </xf>
    <xf numFmtId="0" fontId="0" fillId="3" borderId="0" applyNumberFormat="0" applyBorder="0" applyAlignment="0" applyProtection="0"/>
    <xf numFmtId="0" fontId="170" fillId="4" borderId="1" applyNumberFormat="0" applyAlignment="0" applyProtection="0"/>
    <xf numFmtId="181" fontId="7" fillId="0" borderId="0" applyFont="0" applyFill="0" applyBorder="0" applyAlignment="0" applyProtection="0"/>
    <xf numFmtId="43" fontId="7" fillId="0" borderId="0" applyFont="0" applyFill="0" applyBorder="0" applyAlignment="0" applyProtection="0"/>
    <xf numFmtId="0" fontId="98" fillId="0" borderId="0">
      <alignment/>
      <protection/>
    </xf>
    <xf numFmtId="0" fontId="94" fillId="0" borderId="0">
      <alignment horizontal="center" wrapText="1"/>
      <protection locked="0"/>
    </xf>
    <xf numFmtId="0" fontId="49" fillId="5" borderId="0" applyNumberFormat="0" applyBorder="0" applyAlignment="0" applyProtection="0"/>
    <xf numFmtId="41" fontId="7" fillId="0" borderId="0" applyFont="0" applyFill="0" applyBorder="0" applyAlignment="0" applyProtection="0"/>
    <xf numFmtId="185" fontId="46" fillId="0" borderId="0" applyFill="0" applyBorder="0" applyAlignment="0">
      <protection/>
    </xf>
    <xf numFmtId="178" fontId="7" fillId="0" borderId="0" applyFont="0" applyFill="0" applyBorder="0" applyAlignment="0" applyProtection="0"/>
    <xf numFmtId="0" fontId="0" fillId="6" borderId="0" applyNumberFormat="0" applyBorder="0" applyAlignment="0" applyProtection="0"/>
    <xf numFmtId="0" fontId="23" fillId="0" borderId="0">
      <alignment/>
      <protection/>
    </xf>
    <xf numFmtId="0" fontId="85" fillId="5" borderId="2" applyNumberFormat="0" applyAlignment="0" applyProtection="0"/>
    <xf numFmtId="0" fontId="171" fillId="7" borderId="0" applyNumberFormat="0" applyBorder="0" applyAlignment="0" applyProtection="0"/>
    <xf numFmtId="43" fontId="7" fillId="0" borderId="0" applyFont="0" applyFill="0" applyBorder="0" applyAlignment="0" applyProtection="0"/>
    <xf numFmtId="0" fontId="103" fillId="8" borderId="0" applyNumberFormat="0" applyBorder="0" applyAlignment="0" applyProtection="0"/>
    <xf numFmtId="0" fontId="76" fillId="9" borderId="0" applyNumberFormat="0" applyBorder="0" applyAlignment="0" applyProtection="0"/>
    <xf numFmtId="177" fontId="46" fillId="0" borderId="3" applyFill="0" applyProtection="0">
      <alignment horizontal="right"/>
    </xf>
    <xf numFmtId="0" fontId="107" fillId="0" borderId="0" applyNumberFormat="0" applyFill="0" applyBorder="0" applyAlignment="0">
      <protection locked="0"/>
    </xf>
    <xf numFmtId="0" fontId="172" fillId="0" borderId="0" applyNumberFormat="0" applyFill="0" applyBorder="0" applyAlignment="0" applyProtection="0"/>
    <xf numFmtId="0" fontId="173" fillId="6" borderId="0" applyNumberFormat="0" applyBorder="0" applyAlignment="0" applyProtection="0"/>
    <xf numFmtId="0" fontId="76" fillId="9" borderId="0" applyNumberFormat="0" applyBorder="0" applyAlignment="0" applyProtection="0"/>
    <xf numFmtId="0" fontId="90" fillId="0" borderId="0">
      <alignment/>
      <protection/>
    </xf>
    <xf numFmtId="9" fontId="7" fillId="0" borderId="0" applyFont="0" applyFill="0" applyBorder="0" applyAlignment="0" applyProtection="0"/>
    <xf numFmtId="0" fontId="90" fillId="0" borderId="0">
      <alignment/>
      <protection/>
    </xf>
    <xf numFmtId="0" fontId="174" fillId="0" borderId="0" applyNumberFormat="0" applyFill="0" applyBorder="0" applyAlignment="0" applyProtection="0"/>
    <xf numFmtId="0" fontId="80" fillId="0" borderId="0">
      <alignment/>
      <protection/>
    </xf>
    <xf numFmtId="0" fontId="7" fillId="10" borderId="4" applyNumberFormat="0" applyFont="0" applyAlignment="0" applyProtection="0"/>
    <xf numFmtId="0" fontId="23" fillId="0" borderId="0">
      <alignment vertical="center"/>
      <protection locked="0"/>
    </xf>
    <xf numFmtId="0" fontId="77" fillId="11" borderId="0" applyNumberFormat="0" applyBorder="0" applyAlignment="0" applyProtection="0"/>
    <xf numFmtId="0" fontId="102" fillId="0" borderId="0">
      <alignment horizontal="left"/>
      <protection/>
    </xf>
    <xf numFmtId="0" fontId="173" fillId="12" borderId="0" applyNumberFormat="0" applyBorder="0" applyAlignment="0" applyProtection="0"/>
    <xf numFmtId="0" fontId="78" fillId="0" borderId="0" applyNumberFormat="0" applyAlignment="0">
      <protection/>
    </xf>
    <xf numFmtId="182" fontId="46" fillId="0" borderId="0" applyFill="0" applyBorder="0" applyAlignment="0">
      <protection/>
    </xf>
    <xf numFmtId="0" fontId="175" fillId="0" borderId="0" applyNumberFormat="0" applyFill="0" applyBorder="0" applyAlignment="0" applyProtection="0"/>
    <xf numFmtId="0" fontId="91" fillId="9" borderId="0" applyNumberFormat="0" applyBorder="0" applyAlignment="0" applyProtection="0"/>
    <xf numFmtId="0" fontId="76" fillId="9" borderId="0" applyNumberFormat="0" applyBorder="0" applyAlignment="0" applyProtection="0"/>
    <xf numFmtId="9" fontId="7" fillId="0" borderId="0" applyFont="0" applyFill="0" applyBorder="0" applyAlignment="0" applyProtection="0"/>
    <xf numFmtId="0" fontId="176" fillId="0" borderId="0" applyNumberFormat="0" applyFill="0" applyBorder="0" applyAlignment="0" applyProtection="0"/>
    <xf numFmtId="0" fontId="84" fillId="3" borderId="0" applyNumberFormat="0" applyBorder="0" applyAlignment="0" applyProtection="0"/>
    <xf numFmtId="0" fontId="91" fillId="9" borderId="0" applyNumberFormat="0" applyBorder="0" applyAlignment="0" applyProtection="0"/>
    <xf numFmtId="0" fontId="49" fillId="0" borderId="0">
      <alignment vertical="center"/>
      <protection/>
    </xf>
    <xf numFmtId="183" fontId="46" fillId="0" borderId="0" applyFill="0" applyBorder="0" applyAlignment="0">
      <protection/>
    </xf>
    <xf numFmtId="0" fontId="177" fillId="0" borderId="0" applyNumberFormat="0" applyFill="0" applyBorder="0" applyAlignment="0" applyProtection="0"/>
    <xf numFmtId="0" fontId="76" fillId="9" borderId="0" applyNumberFormat="0" applyBorder="0" applyAlignment="0" applyProtection="0"/>
    <xf numFmtId="24" fontId="7" fillId="0" borderId="0" applyFont="0" applyFill="0" applyBorder="0" applyAlignment="0" applyProtection="0"/>
    <xf numFmtId="0" fontId="178" fillId="0" borderId="0" applyNumberFormat="0" applyFill="0" applyBorder="0" applyAlignment="0" applyProtection="0"/>
    <xf numFmtId="0" fontId="106" fillId="0" borderId="0">
      <alignment/>
      <protection/>
    </xf>
    <xf numFmtId="0" fontId="179" fillId="0" borderId="5" applyNumberFormat="0" applyFill="0" applyAlignment="0" applyProtection="0"/>
    <xf numFmtId="0" fontId="23" fillId="0" borderId="0">
      <alignment/>
      <protection/>
    </xf>
    <xf numFmtId="176" fontId="82" fillId="0" borderId="0" applyFill="0" applyBorder="0" applyProtection="0">
      <alignment horizontal="right"/>
    </xf>
    <xf numFmtId="189" fontId="7" fillId="0" borderId="0" applyFont="0" applyFill="0" applyBorder="0" applyAlignment="0" applyProtection="0"/>
    <xf numFmtId="0" fontId="180" fillId="0" borderId="6" applyNumberFormat="0" applyFill="0" applyAlignment="0" applyProtection="0"/>
    <xf numFmtId="9" fontId="7" fillId="0" borderId="0" applyFont="0" applyFill="0" applyBorder="0" applyAlignment="0" applyProtection="0"/>
    <xf numFmtId="0" fontId="173" fillId="13" borderId="0" applyNumberFormat="0" applyBorder="0" applyAlignment="0" applyProtection="0"/>
    <xf numFmtId="0" fontId="175" fillId="0" borderId="7" applyNumberFormat="0" applyFill="0" applyAlignment="0" applyProtection="0"/>
    <xf numFmtId="41" fontId="7" fillId="0" borderId="0" applyFont="0" applyFill="0" applyBorder="0" applyAlignment="0" applyProtection="0"/>
    <xf numFmtId="9" fontId="7" fillId="0" borderId="0" applyFont="0" applyFill="0" applyBorder="0" applyAlignment="0" applyProtection="0"/>
    <xf numFmtId="0" fontId="173" fillId="14" borderId="0" applyNumberFormat="0" applyBorder="0" applyAlignment="0" applyProtection="0"/>
    <xf numFmtId="0" fontId="80" fillId="0" borderId="0">
      <alignment/>
      <protection/>
    </xf>
    <xf numFmtId="0" fontId="181" fillId="15" borderId="8" applyNumberFormat="0" applyAlignment="0" applyProtection="0"/>
    <xf numFmtId="0" fontId="182" fillId="15" borderId="1" applyNumberFormat="0" applyAlignment="0" applyProtection="0"/>
    <xf numFmtId="0" fontId="23" fillId="0" borderId="0">
      <alignment/>
      <protection/>
    </xf>
    <xf numFmtId="0" fontId="96" fillId="16" borderId="2" applyNumberFormat="0" applyAlignment="0" applyProtection="0"/>
    <xf numFmtId="0" fontId="7" fillId="17" borderId="0" applyNumberFormat="0" applyBorder="0" applyAlignment="0" applyProtection="0"/>
    <xf numFmtId="0" fontId="183" fillId="18" borderId="9" applyNumberFormat="0" applyAlignment="0" applyProtection="0"/>
    <xf numFmtId="0" fontId="0" fillId="19" borderId="0" applyNumberFormat="0" applyBorder="0" applyAlignment="0" applyProtection="0"/>
    <xf numFmtId="182" fontId="46" fillId="0" borderId="0" applyFill="0" applyBorder="0" applyAlignment="0">
      <protection/>
    </xf>
    <xf numFmtId="0" fontId="173" fillId="20" borderId="0" applyNumberFormat="0" applyBorder="0" applyAlignment="0" applyProtection="0"/>
    <xf numFmtId="0" fontId="46" fillId="0" borderId="0">
      <alignment/>
      <protection locked="0"/>
    </xf>
    <xf numFmtId="0" fontId="84" fillId="3" borderId="0" applyNumberFormat="0" applyBorder="0" applyAlignment="0" applyProtection="0"/>
    <xf numFmtId="186" fontId="7" fillId="0" borderId="0" applyFont="0" applyFill="0" applyBorder="0" applyAlignment="0" applyProtection="0"/>
    <xf numFmtId="0" fontId="184" fillId="0" borderId="10" applyNumberFormat="0" applyFill="0" applyAlignment="0" applyProtection="0"/>
    <xf numFmtId="0" fontId="76" fillId="9" borderId="0" applyNumberFormat="0" applyBorder="0" applyAlignment="0" applyProtection="0"/>
    <xf numFmtId="0" fontId="80" fillId="0" borderId="0">
      <alignment/>
      <protection/>
    </xf>
    <xf numFmtId="0" fontId="185" fillId="0" borderId="11" applyNumberFormat="0" applyFill="0" applyAlignment="0" applyProtection="0"/>
    <xf numFmtId="0" fontId="101" fillId="17" borderId="0" applyNumberFormat="0" applyBorder="0" applyAlignment="0" applyProtection="0"/>
    <xf numFmtId="183" fontId="46" fillId="0" borderId="0" applyFill="0" applyBorder="0" applyAlignment="0">
      <protection/>
    </xf>
    <xf numFmtId="0" fontId="186" fillId="21" borderId="0" applyNumberFormat="0" applyBorder="0" applyAlignment="0" applyProtection="0"/>
    <xf numFmtId="0" fontId="7" fillId="3" borderId="0" applyNumberFormat="0" applyBorder="0" applyAlignment="0" applyProtection="0"/>
    <xf numFmtId="0" fontId="119" fillId="0" borderId="12" applyNumberFormat="0" applyFill="0" applyAlignment="0" applyProtection="0"/>
    <xf numFmtId="0" fontId="187" fillId="22" borderId="0" applyNumberFormat="0" applyBorder="0" applyAlignment="0" applyProtection="0"/>
    <xf numFmtId="0" fontId="0" fillId="23" borderId="0" applyNumberFormat="0" applyBorder="0" applyAlignment="0" applyProtection="0"/>
    <xf numFmtId="0" fontId="23" fillId="0" borderId="0">
      <alignment vertical="center"/>
      <protection/>
    </xf>
    <xf numFmtId="0" fontId="173" fillId="24" borderId="0" applyNumberFormat="0" applyBorder="0" applyAlignment="0" applyProtection="0"/>
    <xf numFmtId="0" fontId="0" fillId="25" borderId="0" applyNumberFormat="0" applyBorder="0" applyAlignment="0" applyProtection="0"/>
    <xf numFmtId="0" fontId="109" fillId="0" borderId="13" applyNumberFormat="0" applyFill="0" applyAlignment="0" applyProtection="0"/>
    <xf numFmtId="183" fontId="46" fillId="0" borderId="0" applyFill="0" applyBorder="0" applyAlignment="0">
      <protection/>
    </xf>
    <xf numFmtId="0" fontId="0" fillId="26" borderId="0" applyNumberFormat="0" applyBorder="0" applyAlignment="0" applyProtection="0"/>
    <xf numFmtId="0" fontId="111" fillId="5" borderId="14" applyNumberFormat="0" applyAlignment="0" applyProtection="0"/>
    <xf numFmtId="193" fontId="7" fillId="0" borderId="0" applyFont="0" applyFill="0" applyBorder="0" applyAlignment="0" applyProtection="0"/>
    <xf numFmtId="0" fontId="122" fillId="27" borderId="15">
      <alignment/>
      <protection/>
    </xf>
    <xf numFmtId="0" fontId="0" fillId="9" borderId="0" applyNumberFormat="0" applyBorder="0" applyAlignment="0" applyProtection="0"/>
    <xf numFmtId="0" fontId="0" fillId="28" borderId="0" applyNumberFormat="0" applyBorder="0" applyAlignment="0" applyProtection="0"/>
    <xf numFmtId="0" fontId="173" fillId="29" borderId="0" applyNumberFormat="0" applyBorder="0" applyAlignment="0" applyProtection="0"/>
    <xf numFmtId="0" fontId="46" fillId="0" borderId="0">
      <alignment/>
      <protection/>
    </xf>
    <xf numFmtId="0" fontId="173" fillId="30" borderId="0" applyNumberFormat="0" applyBorder="0" applyAlignment="0" applyProtection="0"/>
    <xf numFmtId="0" fontId="7" fillId="0" borderId="0" applyNumberFormat="0" applyFont="0" applyFill="0" applyBorder="0" applyAlignment="0" applyProtection="0"/>
    <xf numFmtId="0" fontId="0" fillId="17" borderId="0" applyNumberFormat="0" applyBorder="0" applyAlignment="0" applyProtection="0"/>
    <xf numFmtId="0" fontId="85" fillId="5" borderId="2" applyNumberFormat="0" applyAlignment="0" applyProtection="0"/>
    <xf numFmtId="0" fontId="23" fillId="0" borderId="0">
      <alignment/>
      <protection/>
    </xf>
    <xf numFmtId="0" fontId="23" fillId="0" borderId="0">
      <alignment/>
      <protection/>
    </xf>
    <xf numFmtId="0" fontId="46" fillId="0" borderId="0">
      <alignment/>
      <protection/>
    </xf>
    <xf numFmtId="0" fontId="0" fillId="31" borderId="0" applyNumberFormat="0" applyBorder="0" applyAlignment="0" applyProtection="0"/>
    <xf numFmtId="0" fontId="173" fillId="32" borderId="0" applyNumberFormat="0" applyBorder="0" applyAlignment="0" applyProtection="0"/>
    <xf numFmtId="0" fontId="0" fillId="33" borderId="0" applyNumberFormat="0" applyBorder="0" applyAlignment="0" applyProtection="0"/>
    <xf numFmtId="184" fontId="46" fillId="0" borderId="0">
      <alignment/>
      <protection locked="0"/>
    </xf>
    <xf numFmtId="0" fontId="173" fillId="34" borderId="0" applyNumberFormat="0" applyBorder="0" applyAlignment="0" applyProtection="0"/>
    <xf numFmtId="0" fontId="101" fillId="17" borderId="0" applyNumberFormat="0" applyBorder="0" applyAlignment="0" applyProtection="0"/>
    <xf numFmtId="0" fontId="173" fillId="35" borderId="0" applyNumberFormat="0" applyBorder="0" applyAlignment="0" applyProtection="0"/>
    <xf numFmtId="0" fontId="125" fillId="36" borderId="0" applyNumberFormat="0" applyBorder="0" applyAlignment="0" applyProtection="0"/>
    <xf numFmtId="0" fontId="84" fillId="3" borderId="0" applyNumberFormat="0" applyBorder="0" applyAlignment="0" applyProtection="0"/>
    <xf numFmtId="0" fontId="7" fillId="0" borderId="0" applyNumberFormat="0" applyFont="0" applyFill="0" applyBorder="0" applyAlignment="0">
      <protection/>
    </xf>
    <xf numFmtId="0" fontId="0" fillId="37" borderId="0" applyNumberFormat="0" applyBorder="0" applyAlignment="0" applyProtection="0"/>
    <xf numFmtId="0" fontId="106" fillId="0" borderId="0">
      <alignment/>
      <protection/>
    </xf>
    <xf numFmtId="0" fontId="80" fillId="0" borderId="0">
      <alignment/>
      <protection/>
    </xf>
    <xf numFmtId="184" fontId="46" fillId="0" borderId="0">
      <alignment/>
      <protection locked="0"/>
    </xf>
    <xf numFmtId="178" fontId="7" fillId="0" borderId="0" applyFont="0" applyFill="0" applyBorder="0" applyAlignment="0" applyProtection="0"/>
    <xf numFmtId="0" fontId="173" fillId="38"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38" fontId="7" fillId="0" borderId="0" applyFont="0" applyFill="0" applyBorder="0" applyAlignment="0" applyProtection="0"/>
    <xf numFmtId="9" fontId="7" fillId="0" borderId="0" applyFont="0" applyFill="0" applyBorder="0" applyAlignment="0" applyProtection="0"/>
    <xf numFmtId="0" fontId="76" fillId="9" borderId="0" applyNumberFormat="0" applyBorder="0" applyAlignment="0" applyProtection="0"/>
    <xf numFmtId="49" fontId="115" fillId="0" borderId="0" applyProtection="0">
      <alignment horizontal="left"/>
    </xf>
    <xf numFmtId="0" fontId="46" fillId="0" borderId="0">
      <alignment/>
      <protection/>
    </xf>
    <xf numFmtId="0" fontId="46" fillId="0" borderId="0">
      <alignment/>
      <protection/>
    </xf>
    <xf numFmtId="194" fontId="46" fillId="0" borderId="0" applyFill="0" applyBorder="0" applyAlignment="0">
      <protection/>
    </xf>
    <xf numFmtId="0" fontId="46" fillId="0" borderId="0">
      <alignment/>
      <protection/>
    </xf>
    <xf numFmtId="0" fontId="84" fillId="3" borderId="0" applyNumberFormat="0" applyBorder="0" applyAlignment="0" applyProtection="0"/>
    <xf numFmtId="0" fontId="92" fillId="39" borderId="16">
      <alignment/>
      <protection/>
    </xf>
    <xf numFmtId="0" fontId="46" fillId="0" borderId="0">
      <alignment/>
      <protection/>
    </xf>
    <xf numFmtId="197" fontId="7" fillId="0" borderId="0" applyFont="0" applyFill="0" applyBorder="0" applyAlignment="0" applyProtection="0"/>
    <xf numFmtId="0" fontId="23" fillId="0" borderId="0">
      <alignment/>
      <protection/>
    </xf>
    <xf numFmtId="187" fontId="46" fillId="0" borderId="0">
      <alignment/>
      <protection/>
    </xf>
    <xf numFmtId="0" fontId="46" fillId="0" borderId="0">
      <alignment/>
      <protection/>
    </xf>
    <xf numFmtId="0" fontId="46" fillId="0" borderId="0">
      <alignment/>
      <protection/>
    </xf>
    <xf numFmtId="0" fontId="7" fillId="0" borderId="0" applyFont="0" applyFill="0" applyBorder="0" applyAlignment="0" applyProtection="0"/>
    <xf numFmtId="0" fontId="103" fillId="5" borderId="0" applyNumberFormat="0" applyBorder="0" applyAlignment="0" applyProtection="0"/>
    <xf numFmtId="188" fontId="7" fillId="0" borderId="0" applyFont="0" applyFill="0" applyBorder="0" applyAlignment="0" applyProtection="0"/>
    <xf numFmtId="198" fontId="7" fillId="0" borderId="0" applyFont="0" applyFill="0" applyBorder="0" applyAlignment="0" applyProtection="0"/>
    <xf numFmtId="40" fontId="7" fillId="0" borderId="0" applyFont="0" applyFill="0" applyBorder="0" applyAlignment="0" applyProtection="0"/>
    <xf numFmtId="10" fontId="7" fillId="0" borderId="0" applyFont="0" applyFill="0" applyBorder="0" applyAlignment="0" applyProtection="0"/>
    <xf numFmtId="0" fontId="128" fillId="0" borderId="0" applyNumberFormat="0" applyFill="0">
      <alignment horizontal="left" vertical="center"/>
      <protection/>
    </xf>
    <xf numFmtId="0" fontId="57" fillId="0" borderId="0" applyNumberFormat="0" applyFill="0" applyBorder="0" applyAlignment="0" applyProtection="0"/>
    <xf numFmtId="0" fontId="77" fillId="40" borderId="0" applyNumberFormat="0" applyBorder="0" applyAlignment="0" applyProtection="0"/>
    <xf numFmtId="0" fontId="77" fillId="0" borderId="0" applyNumberFormat="0" applyFill="0" applyBorder="0" applyAlignment="0" applyProtection="0"/>
    <xf numFmtId="0" fontId="90" fillId="0" borderId="0">
      <alignment/>
      <protection/>
    </xf>
    <xf numFmtId="0" fontId="7" fillId="11" borderId="0" applyNumberFormat="0" applyBorder="0" applyAlignment="0" applyProtection="0"/>
    <xf numFmtId="0" fontId="46" fillId="0" borderId="0">
      <alignment/>
      <protection/>
    </xf>
    <xf numFmtId="0" fontId="84" fillId="3" borderId="0" applyNumberFormat="0" applyBorder="0" applyAlignment="0" applyProtection="0"/>
    <xf numFmtId="0" fontId="103" fillId="5" borderId="0" applyNumberFormat="0" applyBorder="0" applyAlignment="0" applyProtection="0"/>
    <xf numFmtId="0" fontId="133" fillId="0" borderId="0" applyNumberFormat="0" applyFill="0" applyBorder="0" applyAlignment="0" applyProtection="0"/>
    <xf numFmtId="192" fontId="132" fillId="41" borderId="0">
      <alignment/>
      <protection/>
    </xf>
    <xf numFmtId="0" fontId="80" fillId="0" borderId="0">
      <alignment/>
      <protection/>
    </xf>
    <xf numFmtId="0" fontId="46" fillId="0" borderId="0">
      <alignment/>
      <protection/>
    </xf>
    <xf numFmtId="0" fontId="106" fillId="0" borderId="0">
      <alignment/>
      <protection/>
    </xf>
    <xf numFmtId="0" fontId="90" fillId="0" borderId="0">
      <alignment/>
      <protection/>
    </xf>
    <xf numFmtId="0" fontId="90" fillId="0" borderId="0">
      <alignment/>
      <protection/>
    </xf>
    <xf numFmtId="38" fontId="108" fillId="0" borderId="0">
      <alignment/>
      <protection/>
    </xf>
    <xf numFmtId="0" fontId="90" fillId="0" borderId="0">
      <alignment/>
      <protection/>
    </xf>
    <xf numFmtId="183" fontId="46" fillId="0" borderId="0" applyFill="0" applyBorder="0" applyAlignment="0">
      <protection/>
    </xf>
    <xf numFmtId="0" fontId="46" fillId="0" borderId="0">
      <alignment/>
      <protection/>
    </xf>
    <xf numFmtId="0" fontId="76" fillId="9" borderId="0" applyNumberFormat="0" applyBorder="0" applyAlignment="0" applyProtection="0"/>
    <xf numFmtId="40" fontId="7" fillId="0" borderId="0" applyFont="0" applyFill="0" applyBorder="0" applyAlignment="0" applyProtection="0"/>
    <xf numFmtId="0" fontId="90" fillId="0" borderId="0">
      <alignment/>
      <protection/>
    </xf>
    <xf numFmtId="0" fontId="106" fillId="0" borderId="0">
      <alignment/>
      <protection/>
    </xf>
    <xf numFmtId="0" fontId="116" fillId="2" borderId="0" applyNumberFormat="0" applyBorder="0" applyAlignment="0" applyProtection="0"/>
    <xf numFmtId="0" fontId="90" fillId="0" borderId="0">
      <alignment/>
      <protection/>
    </xf>
    <xf numFmtId="0" fontId="90" fillId="0" borderId="0">
      <alignment/>
      <protection/>
    </xf>
    <xf numFmtId="0" fontId="123" fillId="0" borderId="16">
      <alignment horizontal="center"/>
      <protection/>
    </xf>
    <xf numFmtId="0" fontId="46" fillId="0" borderId="0">
      <alignment/>
      <protection/>
    </xf>
    <xf numFmtId="187" fontId="46" fillId="0" borderId="0">
      <alignment/>
      <protection/>
    </xf>
    <xf numFmtId="0" fontId="90" fillId="0" borderId="0">
      <alignment/>
      <protection/>
    </xf>
    <xf numFmtId="0" fontId="90" fillId="0" borderId="0">
      <alignment/>
      <protection/>
    </xf>
    <xf numFmtId="0" fontId="46" fillId="0" borderId="0">
      <alignment/>
      <protection/>
    </xf>
    <xf numFmtId="0" fontId="80" fillId="0" borderId="0">
      <alignment/>
      <protection/>
    </xf>
    <xf numFmtId="0" fontId="131" fillId="0" borderId="0" applyNumberFormat="0" applyFill="0" applyBorder="0" applyAlignment="0" applyProtection="0"/>
    <xf numFmtId="0" fontId="90" fillId="0" borderId="0">
      <alignment/>
      <protection/>
    </xf>
    <xf numFmtId="0" fontId="76" fillId="9" borderId="0" applyNumberFormat="0" applyBorder="0" applyAlignment="0" applyProtection="0"/>
    <xf numFmtId="0" fontId="84" fillId="3" borderId="0" applyNumberFormat="0" applyBorder="0" applyAlignment="0" applyProtection="0"/>
    <xf numFmtId="0" fontId="46" fillId="0" borderId="0">
      <alignment/>
      <protection/>
    </xf>
    <xf numFmtId="0" fontId="80" fillId="0" borderId="0">
      <alignment/>
      <protection/>
    </xf>
    <xf numFmtId="0" fontId="136" fillId="0" borderId="0">
      <alignment/>
      <protection/>
    </xf>
    <xf numFmtId="187" fontId="46" fillId="0" borderId="0">
      <alignment/>
      <protection/>
    </xf>
    <xf numFmtId="0" fontId="46" fillId="0" borderId="0">
      <alignment/>
      <protection/>
    </xf>
    <xf numFmtId="0" fontId="106" fillId="0" borderId="0">
      <alignment/>
      <protection/>
    </xf>
    <xf numFmtId="0" fontId="46" fillId="0" borderId="0">
      <alignment/>
      <protection/>
    </xf>
    <xf numFmtId="0" fontId="7" fillId="9" borderId="0" applyNumberFormat="0" applyBorder="0" applyAlignment="0" applyProtection="0"/>
    <xf numFmtId="0" fontId="90" fillId="0" borderId="0">
      <alignment/>
      <protection/>
    </xf>
    <xf numFmtId="201" fontId="7" fillId="0" borderId="0" applyFont="0" applyFill="0" applyBorder="0" applyAlignment="0" applyProtection="0"/>
    <xf numFmtId="0" fontId="76" fillId="9" borderId="0" applyNumberFormat="0" applyBorder="0" applyAlignment="0" applyProtection="0"/>
    <xf numFmtId="0" fontId="46" fillId="0" borderId="0">
      <alignment/>
      <protection locked="0"/>
    </xf>
    <xf numFmtId="0" fontId="90" fillId="0" borderId="0">
      <alignment/>
      <protection/>
    </xf>
    <xf numFmtId="10" fontId="7" fillId="0" borderId="0" applyFont="0" applyFill="0" applyBorder="0" applyAlignment="0" applyProtection="0"/>
    <xf numFmtId="0" fontId="92" fillId="5" borderId="0" applyNumberFormat="0" applyBorder="0" applyAlignment="0" applyProtection="0"/>
    <xf numFmtId="0" fontId="90" fillId="0" borderId="0">
      <alignment/>
      <protection/>
    </xf>
    <xf numFmtId="0" fontId="79" fillId="0" borderId="0">
      <alignment vertical="top"/>
      <protection/>
    </xf>
    <xf numFmtId="9" fontId="7" fillId="0" borderId="0" applyFont="0" applyFill="0" applyBorder="0" applyAlignment="0" applyProtection="0"/>
    <xf numFmtId="0" fontId="139" fillId="0" borderId="17">
      <alignment horizontal="center"/>
      <protection/>
    </xf>
    <xf numFmtId="0" fontId="140" fillId="0" borderId="18" applyNumberFormat="0" applyFill="0" applyAlignment="0" applyProtection="0"/>
    <xf numFmtId="0" fontId="90" fillId="0" borderId="0">
      <alignment/>
      <protection/>
    </xf>
    <xf numFmtId="0" fontId="46" fillId="0" borderId="0">
      <alignment/>
      <protection/>
    </xf>
    <xf numFmtId="0" fontId="46" fillId="0" borderId="0">
      <alignment/>
      <protection/>
    </xf>
    <xf numFmtId="0" fontId="141" fillId="9" borderId="0" applyNumberFormat="0" applyBorder="0" applyAlignment="0" applyProtection="0"/>
    <xf numFmtId="0" fontId="90" fillId="0" borderId="0">
      <alignment/>
      <protection/>
    </xf>
    <xf numFmtId="0" fontId="23" fillId="0" borderId="0" applyNumberFormat="0" applyFill="0" applyBorder="0" applyAlignment="0" applyProtection="0"/>
    <xf numFmtId="0" fontId="46" fillId="0" borderId="0">
      <alignment/>
      <protection/>
    </xf>
    <xf numFmtId="0" fontId="80" fillId="0" borderId="0">
      <alignment/>
      <protection/>
    </xf>
    <xf numFmtId="0" fontId="46" fillId="0" borderId="0">
      <alignment/>
      <protection locked="0"/>
    </xf>
    <xf numFmtId="0" fontId="127" fillId="0" borderId="19" applyNumberFormat="0" applyFill="0" applyAlignment="0" applyProtection="0"/>
    <xf numFmtId="0" fontId="89" fillId="9" borderId="0" applyNumberFormat="0" applyBorder="0" applyAlignment="0" applyProtection="0"/>
    <xf numFmtId="0" fontId="46" fillId="0" borderId="0">
      <alignment/>
      <protection/>
    </xf>
    <xf numFmtId="0" fontId="46" fillId="0" borderId="0">
      <alignment/>
      <protection locked="0"/>
    </xf>
    <xf numFmtId="0" fontId="84" fillId="3" borderId="0" applyNumberFormat="0" applyBorder="0" applyAlignment="0" applyProtection="0"/>
    <xf numFmtId="0" fontId="77" fillId="38" borderId="0" applyNumberFormat="0" applyBorder="0" applyAlignment="0" applyProtection="0"/>
    <xf numFmtId="0" fontId="80" fillId="0" borderId="0">
      <alignment/>
      <protection/>
    </xf>
    <xf numFmtId="0" fontId="80" fillId="0" borderId="0">
      <alignment/>
      <protection/>
    </xf>
    <xf numFmtId="0" fontId="46" fillId="0" borderId="0">
      <alignment/>
      <protection/>
    </xf>
    <xf numFmtId="40" fontId="142" fillId="0" borderId="0" applyBorder="0">
      <alignment horizontal="right"/>
      <protection/>
    </xf>
    <xf numFmtId="0" fontId="106" fillId="0" borderId="0">
      <alignment/>
      <protection/>
    </xf>
    <xf numFmtId="0" fontId="86" fillId="3" borderId="0" applyNumberFormat="0" applyBorder="0" applyAlignment="0" applyProtection="0"/>
    <xf numFmtId="0" fontId="106" fillId="0" borderId="0">
      <alignment/>
      <protection/>
    </xf>
    <xf numFmtId="0" fontId="80" fillId="0" borderId="0">
      <alignment/>
      <protection/>
    </xf>
    <xf numFmtId="203" fontId="46" fillId="0" borderId="0" applyFill="0" applyBorder="0" applyAlignment="0">
      <protection/>
    </xf>
    <xf numFmtId="184" fontId="46" fillId="0" borderId="0">
      <alignment/>
      <protection locked="0"/>
    </xf>
    <xf numFmtId="0" fontId="46" fillId="0" borderId="0">
      <alignment/>
      <protection/>
    </xf>
    <xf numFmtId="0" fontId="49" fillId="42" borderId="0" applyNumberFormat="0" applyBorder="0" applyAlignment="0" applyProtection="0"/>
    <xf numFmtId="0" fontId="46" fillId="0" borderId="0">
      <alignment/>
      <protection/>
    </xf>
    <xf numFmtId="184" fontId="46" fillId="0" borderId="0">
      <alignment/>
      <protection locked="0"/>
    </xf>
    <xf numFmtId="0" fontId="100" fillId="0" borderId="0">
      <alignment/>
      <protection/>
    </xf>
    <xf numFmtId="184" fontId="46" fillId="0" borderId="0">
      <alignment/>
      <protection locked="0"/>
    </xf>
    <xf numFmtId="0" fontId="127" fillId="0" borderId="19" applyNumberFormat="0" applyFill="0" applyAlignment="0" applyProtection="0"/>
    <xf numFmtId="0" fontId="116" fillId="2" borderId="0" applyNumberFormat="0" applyBorder="0" applyAlignment="0" applyProtection="0"/>
    <xf numFmtId="49" fontId="7" fillId="0" borderId="0" applyFont="0" applyFill="0" applyBorder="0" applyAlignment="0" applyProtection="0"/>
    <xf numFmtId="184" fontId="46" fillId="0" borderId="0">
      <alignment/>
      <protection locked="0"/>
    </xf>
    <xf numFmtId="0" fontId="7" fillId="3" borderId="0" applyNumberFormat="0" applyBorder="0" applyAlignment="0" applyProtection="0"/>
    <xf numFmtId="0" fontId="140" fillId="0" borderId="18" applyNumberFormat="0" applyFill="0" applyAlignment="0" applyProtection="0"/>
    <xf numFmtId="0" fontId="80" fillId="0" borderId="0" applyNumberFormat="0" applyFill="0" applyBorder="0" applyAlignment="0" applyProtection="0"/>
    <xf numFmtId="0" fontId="46" fillId="0" borderId="0">
      <alignment/>
      <protection/>
    </xf>
    <xf numFmtId="0" fontId="123" fillId="0" borderId="0">
      <alignment horizontal="center" vertical="center"/>
      <protection/>
    </xf>
    <xf numFmtId="0" fontId="106" fillId="0" borderId="0">
      <alignment/>
      <protection/>
    </xf>
    <xf numFmtId="0" fontId="80" fillId="0" borderId="0">
      <alignment/>
      <protection/>
    </xf>
    <xf numFmtId="0" fontId="7" fillId="0" borderId="0" applyNumberFormat="0" applyFont="0" applyFill="0" applyBorder="0" applyProtection="0">
      <alignment horizontal="center" vertical="center" wrapText="1"/>
    </xf>
    <xf numFmtId="0" fontId="100" fillId="0" borderId="0">
      <alignment/>
      <protection/>
    </xf>
    <xf numFmtId="0" fontId="79" fillId="0" borderId="0">
      <alignment vertical="top"/>
      <protection/>
    </xf>
    <xf numFmtId="0" fontId="79" fillId="0" borderId="0">
      <alignment vertical="top"/>
      <protection/>
    </xf>
    <xf numFmtId="0" fontId="79" fillId="0" borderId="0">
      <alignment vertical="top"/>
      <protection/>
    </xf>
    <xf numFmtId="0" fontId="143" fillId="0" borderId="0">
      <alignment/>
      <protection/>
    </xf>
    <xf numFmtId="0" fontId="80" fillId="0" borderId="0">
      <alignment/>
      <protection/>
    </xf>
    <xf numFmtId="9" fontId="7" fillId="0" borderId="0" applyFont="0" applyFill="0" applyBorder="0" applyAlignment="0" applyProtection="0"/>
    <xf numFmtId="0" fontId="46" fillId="0" borderId="0">
      <alignment/>
      <protection/>
    </xf>
    <xf numFmtId="188" fontId="7" fillId="0" borderId="0" applyFont="0" applyFill="0" applyBorder="0" applyAlignment="0" applyProtection="0"/>
    <xf numFmtId="4" fontId="99" fillId="0" borderId="0">
      <alignment horizontal="right"/>
      <protection/>
    </xf>
    <xf numFmtId="0" fontId="76" fillId="9" borderId="0" applyNumberFormat="0" applyBorder="0" applyAlignment="0" applyProtection="0"/>
    <xf numFmtId="0" fontId="106" fillId="0" borderId="0">
      <alignment/>
      <protection/>
    </xf>
    <xf numFmtId="0" fontId="80" fillId="0" borderId="0">
      <alignment/>
      <protection/>
    </xf>
    <xf numFmtId="0" fontId="46" fillId="0" borderId="0">
      <alignment/>
      <protection/>
    </xf>
    <xf numFmtId="0" fontId="80" fillId="0" borderId="0">
      <alignment/>
      <protection/>
    </xf>
    <xf numFmtId="0" fontId="46" fillId="0" borderId="0">
      <alignment/>
      <protection/>
    </xf>
    <xf numFmtId="0" fontId="46" fillId="0" borderId="0">
      <alignment/>
      <protection/>
    </xf>
    <xf numFmtId="0" fontId="46" fillId="0" borderId="0">
      <alignment/>
      <protection locked="0"/>
    </xf>
    <xf numFmtId="0" fontId="106" fillId="0" borderId="0">
      <alignment/>
      <protection/>
    </xf>
    <xf numFmtId="0" fontId="46" fillId="0" borderId="0">
      <alignment/>
      <protection locked="0"/>
    </xf>
    <xf numFmtId="0" fontId="80" fillId="0" borderId="0">
      <alignment/>
      <protection/>
    </xf>
    <xf numFmtId="191" fontId="23" fillId="43" borderId="0">
      <alignment/>
      <protection/>
    </xf>
    <xf numFmtId="0" fontId="90" fillId="0" borderId="0">
      <alignment/>
      <protection/>
    </xf>
    <xf numFmtId="0" fontId="91" fillId="9" borderId="0" applyNumberFormat="0" applyBorder="0" applyAlignment="0" applyProtection="0"/>
    <xf numFmtId="0" fontId="129" fillId="0" borderId="0" applyNumberFormat="0" applyFill="0" applyBorder="0" applyAlignment="0" applyProtection="0"/>
    <xf numFmtId="0" fontId="46" fillId="0" borderId="0">
      <alignment/>
      <protection/>
    </xf>
    <xf numFmtId="0" fontId="46" fillId="0" borderId="0">
      <alignment/>
      <protection locked="0"/>
    </xf>
    <xf numFmtId="0" fontId="76" fillId="9" borderId="0" applyNumberFormat="0" applyBorder="0" applyAlignment="0" applyProtection="0"/>
    <xf numFmtId="0" fontId="90" fillId="0" borderId="0">
      <alignment/>
      <protection/>
    </xf>
    <xf numFmtId="0" fontId="46" fillId="0" borderId="0">
      <alignment/>
      <protection/>
    </xf>
    <xf numFmtId="0" fontId="77" fillId="44" borderId="0" applyNumberFormat="0" applyBorder="0" applyAlignment="0" applyProtection="0"/>
    <xf numFmtId="0" fontId="80" fillId="0" borderId="0">
      <alignment/>
      <protection/>
    </xf>
    <xf numFmtId="0" fontId="46" fillId="0" borderId="0">
      <alignment/>
      <protection/>
    </xf>
    <xf numFmtId="0" fontId="46" fillId="0" borderId="0">
      <alignment/>
      <protection/>
    </xf>
    <xf numFmtId="0" fontId="46" fillId="0" borderId="0">
      <alignment/>
      <protection/>
    </xf>
    <xf numFmtId="0" fontId="7" fillId="25" borderId="0" applyNumberFormat="0" applyBorder="0" applyAlignment="0" applyProtection="0"/>
    <xf numFmtId="0" fontId="49" fillId="25" borderId="0" applyNumberFormat="0" applyBorder="0" applyAlignment="0" applyProtection="0"/>
    <xf numFmtId="0" fontId="46" fillId="0" borderId="0">
      <alignment/>
      <protection/>
    </xf>
    <xf numFmtId="0" fontId="7" fillId="6" borderId="0" applyNumberFormat="0" applyBorder="0" applyAlignment="0" applyProtection="0"/>
    <xf numFmtId="0" fontId="48" fillId="45" borderId="0" applyNumberFormat="0" applyBorder="0" applyAlignment="0" applyProtection="0"/>
    <xf numFmtId="0" fontId="106" fillId="0" borderId="0">
      <alignment/>
      <protection/>
    </xf>
    <xf numFmtId="0" fontId="77" fillId="11" borderId="0" applyNumberFormat="0" applyBorder="0" applyAlignment="0" applyProtection="0"/>
    <xf numFmtId="0" fontId="23" fillId="0" borderId="0">
      <alignment vertical="center"/>
      <protection/>
    </xf>
    <xf numFmtId="0" fontId="16" fillId="0" borderId="3" applyNumberFormat="0" applyFill="0" applyProtection="0">
      <alignment horizontal="center"/>
    </xf>
    <xf numFmtId="0" fontId="80" fillId="0" borderId="0">
      <alignment/>
      <protection/>
    </xf>
    <xf numFmtId="0" fontId="46" fillId="0" borderId="0">
      <alignment/>
      <protection/>
    </xf>
    <xf numFmtId="0" fontId="90" fillId="0" borderId="0">
      <alignment/>
      <protection/>
    </xf>
    <xf numFmtId="0" fontId="46" fillId="0" borderId="0">
      <alignment/>
      <protection/>
    </xf>
    <xf numFmtId="0" fontId="103" fillId="46" borderId="0" applyNumberFormat="0" applyBorder="0" applyAlignment="0" applyProtection="0"/>
    <xf numFmtId="0" fontId="80" fillId="0" borderId="0">
      <alignment/>
      <protection/>
    </xf>
    <xf numFmtId="0" fontId="46" fillId="0" borderId="0">
      <alignment/>
      <protection/>
    </xf>
    <xf numFmtId="0" fontId="46" fillId="0" borderId="0">
      <alignment/>
      <protection/>
    </xf>
    <xf numFmtId="0" fontId="7" fillId="2" borderId="0" applyNumberFormat="0" applyBorder="0" applyAlignment="0" applyProtection="0"/>
    <xf numFmtId="0" fontId="46" fillId="0" borderId="0">
      <alignment/>
      <protection/>
    </xf>
    <xf numFmtId="186" fontId="7" fillId="0" borderId="0" applyFont="0" applyFill="0" applyBorder="0" applyAlignment="0" applyProtection="0"/>
    <xf numFmtId="0" fontId="77" fillId="6" borderId="0" applyNumberFormat="0" applyBorder="0" applyAlignment="0" applyProtection="0"/>
    <xf numFmtId="0" fontId="46" fillId="0" borderId="0">
      <alignment/>
      <protection/>
    </xf>
    <xf numFmtId="193" fontId="7" fillId="0" borderId="0" applyFont="0" applyFill="0" applyBorder="0" applyAlignment="0" applyProtection="0"/>
    <xf numFmtId="0" fontId="137" fillId="17" borderId="0" applyNumberFormat="0" applyBorder="0" applyAlignment="0" applyProtection="0"/>
    <xf numFmtId="0" fontId="46" fillId="0" borderId="0">
      <alignment/>
      <protection locked="0"/>
    </xf>
    <xf numFmtId="0" fontId="106" fillId="0" borderId="0">
      <alignment/>
      <protection/>
    </xf>
    <xf numFmtId="0" fontId="79" fillId="0" borderId="0">
      <alignment vertical="top"/>
      <protection/>
    </xf>
    <xf numFmtId="0" fontId="80" fillId="0" borderId="0">
      <alignment/>
      <protection/>
    </xf>
    <xf numFmtId="195" fontId="126" fillId="0" borderId="0">
      <alignment/>
      <protection/>
    </xf>
    <xf numFmtId="0" fontId="46" fillId="0" borderId="0">
      <alignment/>
      <protection/>
    </xf>
    <xf numFmtId="0" fontId="46" fillId="0" borderId="0">
      <alignment vertical="top"/>
      <protection/>
    </xf>
    <xf numFmtId="0" fontId="90" fillId="0" borderId="0">
      <alignment/>
      <protection/>
    </xf>
    <xf numFmtId="0" fontId="103" fillId="47" borderId="0" applyNumberFormat="0" applyBorder="0" applyAlignment="0" applyProtection="0"/>
    <xf numFmtId="0" fontId="80" fillId="0" borderId="0">
      <alignment/>
      <protection/>
    </xf>
    <xf numFmtId="0" fontId="46" fillId="0" borderId="0">
      <alignment/>
      <protection/>
    </xf>
    <xf numFmtId="0" fontId="23" fillId="0" borderId="0" applyNumberFormat="0" applyFill="0" applyBorder="0" applyAlignment="0" applyProtection="0"/>
    <xf numFmtId="0" fontId="106" fillId="0" borderId="0">
      <alignment/>
      <protection/>
    </xf>
    <xf numFmtId="0" fontId="80" fillId="0" borderId="0">
      <alignment/>
      <protection/>
    </xf>
    <xf numFmtId="43" fontId="7" fillId="0" borderId="0" applyFont="0" applyFill="0" applyBorder="0" applyAlignment="0" applyProtection="0"/>
    <xf numFmtId="0" fontId="119" fillId="0" borderId="0" applyNumberFormat="0" applyFill="0" applyBorder="0" applyAlignment="0" applyProtection="0"/>
    <xf numFmtId="0" fontId="23" fillId="0" borderId="0">
      <alignment vertical="center"/>
      <protection/>
    </xf>
    <xf numFmtId="0" fontId="80" fillId="0" borderId="0">
      <alignment/>
      <protection/>
    </xf>
    <xf numFmtId="0" fontId="76" fillId="9" borderId="0" applyNumberFormat="0" applyBorder="0" applyAlignment="0" applyProtection="0"/>
    <xf numFmtId="0" fontId="103" fillId="8" borderId="0" applyNumberFormat="0" applyBorder="0" applyAlignment="0" applyProtection="0"/>
    <xf numFmtId="0" fontId="23" fillId="0" borderId="0">
      <alignment/>
      <protection/>
    </xf>
    <xf numFmtId="0" fontId="46" fillId="0" borderId="0">
      <alignment/>
      <protection locked="0"/>
    </xf>
    <xf numFmtId="0" fontId="80" fillId="0" borderId="0">
      <alignment/>
      <protection/>
    </xf>
    <xf numFmtId="4" fontId="102" fillId="0" borderId="0">
      <alignment horizontal="right"/>
      <protection/>
    </xf>
    <xf numFmtId="0" fontId="46" fillId="0" borderId="0">
      <alignment/>
      <protection/>
    </xf>
    <xf numFmtId="0" fontId="77" fillId="48" borderId="0" applyNumberFormat="0" applyBorder="0" applyAlignment="0" applyProtection="0"/>
    <xf numFmtId="0" fontId="48" fillId="49" borderId="0" applyNumberFormat="0" applyBorder="0" applyAlignment="0" applyProtection="0"/>
    <xf numFmtId="181" fontId="7" fillId="0" borderId="0" applyFont="0" applyFill="0" applyBorder="0" applyAlignment="0" applyProtection="0"/>
    <xf numFmtId="206" fontId="115" fillId="0" borderId="0" applyFill="0" applyBorder="0" applyProtection="0">
      <alignment horizontal="right"/>
    </xf>
    <xf numFmtId="210" fontId="115" fillId="0" borderId="0" applyFill="0" applyBorder="0" applyProtection="0">
      <alignment horizontal="right"/>
    </xf>
    <xf numFmtId="0" fontId="76" fillId="9" borderId="0" applyNumberFormat="0" applyBorder="0" applyAlignment="0" applyProtection="0"/>
    <xf numFmtId="208" fontId="145" fillId="0" borderId="0" applyFill="0" applyBorder="0" applyProtection="0">
      <alignment horizontal="center"/>
    </xf>
    <xf numFmtId="192" fontId="146" fillId="43" borderId="0">
      <alignment/>
      <protection/>
    </xf>
    <xf numFmtId="211" fontId="145" fillId="0" borderId="0" applyFill="0" applyBorder="0" applyProtection="0">
      <alignment horizontal="center"/>
    </xf>
    <xf numFmtId="0" fontId="77" fillId="14" borderId="0" applyNumberFormat="0" applyBorder="0" applyAlignment="0" applyProtection="0"/>
    <xf numFmtId="14" fontId="94" fillId="0" borderId="0">
      <alignment horizontal="center" wrapText="1"/>
      <protection locked="0"/>
    </xf>
    <xf numFmtId="0" fontId="23" fillId="0" borderId="0">
      <alignment horizontal="left" wrapText="1"/>
      <protection/>
    </xf>
    <xf numFmtId="200" fontId="115" fillId="0" borderId="0" applyFill="0" applyBorder="0" applyProtection="0">
      <alignment horizontal="right"/>
    </xf>
    <xf numFmtId="3" fontId="7" fillId="0" borderId="0" applyFont="0" applyFill="0" applyBorder="0" applyAlignment="0" applyProtection="0"/>
    <xf numFmtId="176" fontId="82" fillId="0" borderId="0" applyFill="0" applyBorder="0" applyProtection="0">
      <alignment horizontal="right"/>
    </xf>
    <xf numFmtId="0" fontId="125" fillId="36" borderId="0" applyNumberFormat="0" applyBorder="0" applyAlignment="0" applyProtection="0"/>
    <xf numFmtId="205" fontId="115" fillId="0" borderId="0" applyFill="0" applyBorder="0" applyProtection="0">
      <alignment horizontal="right"/>
    </xf>
    <xf numFmtId="184" fontId="46" fillId="0" borderId="0">
      <alignment/>
      <protection locked="0"/>
    </xf>
    <xf numFmtId="0" fontId="76" fillId="9" borderId="0" applyNumberFormat="0" applyBorder="0" applyAlignment="0" applyProtection="0"/>
    <xf numFmtId="212" fontId="115" fillId="0" borderId="0" applyFill="0" applyBorder="0" applyProtection="0">
      <alignment horizontal="right"/>
    </xf>
    <xf numFmtId="209" fontId="115" fillId="0" borderId="0" applyFill="0" applyBorder="0" applyProtection="0">
      <alignment horizontal="right"/>
    </xf>
    <xf numFmtId="0" fontId="7" fillId="3"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6" fillId="9"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7" borderId="0" applyNumberFormat="0" applyBorder="0" applyAlignment="0" applyProtection="0"/>
    <xf numFmtId="196" fontId="7" fillId="0" borderId="0" applyFont="0" applyFill="0" applyBorder="0" applyAlignment="0" applyProtection="0"/>
    <xf numFmtId="0" fontId="23" fillId="0" borderId="0">
      <alignment vertical="center"/>
      <protection/>
    </xf>
    <xf numFmtId="0" fontId="77" fillId="50" borderId="0" applyNumberFormat="0" applyBorder="0" applyAlignment="0" applyProtection="0"/>
    <xf numFmtId="0" fontId="7" fillId="17" borderId="0" applyNumberFormat="0" applyBorder="0" applyAlignment="0" applyProtection="0"/>
    <xf numFmtId="207" fontId="7" fillId="0" borderId="0" applyFon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6" borderId="0" applyNumberFormat="0" applyBorder="0" applyAlignment="0" applyProtection="0"/>
    <xf numFmtId="0" fontId="118" fillId="3" borderId="0" applyNumberFormat="0" applyBorder="0" applyAlignment="0" applyProtection="0"/>
    <xf numFmtId="0" fontId="76" fillId="9" borderId="0" applyNumberFormat="0" applyBorder="0" applyAlignment="0" applyProtection="0"/>
    <xf numFmtId="0" fontId="7" fillId="16" borderId="0" applyNumberFormat="0" applyBorder="0" applyAlignment="0" applyProtection="0"/>
    <xf numFmtId="0" fontId="7" fillId="47" borderId="0" applyNumberFormat="0" applyBorder="0" applyAlignment="0" applyProtection="0"/>
    <xf numFmtId="0" fontId="46" fillId="0" borderId="0">
      <alignment/>
      <protection/>
    </xf>
    <xf numFmtId="0" fontId="7" fillId="6" borderId="0" applyNumberFormat="0" applyBorder="0" applyAlignment="0" applyProtection="0"/>
    <xf numFmtId="0" fontId="46" fillId="0" borderId="0">
      <alignment/>
      <protection/>
    </xf>
    <xf numFmtId="0" fontId="7" fillId="17" borderId="0" applyNumberFormat="0" applyBorder="0" applyAlignment="0" applyProtection="0"/>
    <xf numFmtId="213" fontId="23" fillId="0" borderId="0">
      <alignment/>
      <protection/>
    </xf>
    <xf numFmtId="0" fontId="57" fillId="0" borderId="0" applyNumberFormat="0" applyFill="0" applyBorder="0" applyAlignment="0" applyProtection="0"/>
    <xf numFmtId="0" fontId="7" fillId="47" borderId="0" applyNumberFormat="0" applyBorder="0" applyAlignment="0" applyProtection="0"/>
    <xf numFmtId="0" fontId="57" fillId="0" borderId="0" applyNumberFormat="0" applyFill="0" applyBorder="0" applyAlignment="0" applyProtection="0"/>
    <xf numFmtId="0" fontId="7" fillId="51" borderId="0" applyNumberFormat="0" applyBorder="0" applyAlignment="0" applyProtection="0"/>
    <xf numFmtId="0" fontId="7" fillId="0" borderId="0">
      <alignment vertical="center"/>
      <protection/>
    </xf>
    <xf numFmtId="0" fontId="101" fillId="17" borderId="0" applyNumberFormat="0" applyBorder="0" applyAlignment="0" applyProtection="0"/>
    <xf numFmtId="0" fontId="7" fillId="47" borderId="0" applyNumberFormat="0" applyBorder="0" applyAlignment="0" applyProtection="0"/>
    <xf numFmtId="0" fontId="23" fillId="0" borderId="0">
      <alignment vertical="center"/>
      <protection/>
    </xf>
    <xf numFmtId="0" fontId="7" fillId="47" borderId="0" applyNumberFormat="0" applyBorder="0" applyAlignment="0" applyProtection="0"/>
    <xf numFmtId="0" fontId="103" fillId="4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37" fontId="7" fillId="0" borderId="0" applyFont="0" applyFill="0" applyBorder="0" applyAlignment="0" applyProtection="0"/>
    <xf numFmtId="0" fontId="7" fillId="17" borderId="0" applyNumberFormat="0" applyBorder="0" applyAlignment="0" applyProtection="0"/>
    <xf numFmtId="0" fontId="118" fillId="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18" fillId="3" borderId="0" applyNumberFormat="0" applyBorder="0" applyAlignment="0" applyProtection="0"/>
    <xf numFmtId="0" fontId="7" fillId="51" borderId="0" applyNumberFormat="0" applyBorder="0" applyAlignment="0" applyProtection="0"/>
    <xf numFmtId="0" fontId="101" fillId="17" borderId="0" applyNumberFormat="0" applyBorder="0" applyAlignment="0" applyProtection="0"/>
    <xf numFmtId="0" fontId="7" fillId="51" borderId="0" applyNumberFormat="0" applyBorder="0" applyAlignment="0" applyProtection="0"/>
    <xf numFmtId="0" fontId="77" fillId="6" borderId="0" applyNumberFormat="0" applyBorder="0" applyAlignment="0" applyProtection="0"/>
    <xf numFmtId="0" fontId="77" fillId="14" borderId="0" applyNumberFormat="0" applyBorder="0" applyAlignment="0" applyProtection="0"/>
    <xf numFmtId="0" fontId="77" fillId="44" borderId="0" applyNumberFormat="0" applyBorder="0" applyAlignment="0" applyProtection="0"/>
    <xf numFmtId="0" fontId="23" fillId="0" borderId="0">
      <alignment horizontal="left" wrapText="1"/>
      <protection/>
    </xf>
    <xf numFmtId="0" fontId="76" fillId="9" borderId="0" applyNumberFormat="0" applyBorder="0" applyAlignment="0" applyProtection="0"/>
    <xf numFmtId="0" fontId="46" fillId="0" borderId="0">
      <alignment/>
      <protection/>
    </xf>
    <xf numFmtId="0" fontId="77" fillId="14" borderId="0" applyNumberFormat="0" applyBorder="0" applyAlignment="0" applyProtection="0"/>
    <xf numFmtId="0" fontId="77" fillId="38" borderId="0" applyNumberFormat="0" applyBorder="0" applyAlignment="0" applyProtection="0"/>
    <xf numFmtId="0" fontId="118" fillId="3" borderId="0" applyNumberFormat="0" applyBorder="0" applyAlignment="0" applyProtection="0"/>
    <xf numFmtId="0" fontId="147" fillId="52" borderId="20">
      <alignment/>
      <protection locked="0"/>
    </xf>
    <xf numFmtId="0" fontId="77" fillId="48" borderId="0" applyNumberFormat="0" applyBorder="0" applyAlignment="0" applyProtection="0"/>
    <xf numFmtId="0" fontId="46" fillId="0" borderId="21" applyNumberFormat="0" applyFill="0" applyProtection="0">
      <alignment horizontal="left"/>
    </xf>
    <xf numFmtId="0" fontId="119" fillId="0" borderId="0" applyNumberFormat="0" applyFill="0" applyBorder="0" applyAlignment="0" applyProtection="0"/>
    <xf numFmtId="41" fontId="7" fillId="0" borderId="0" applyFont="0" applyFill="0" applyBorder="0" applyAlignment="0" applyProtection="0"/>
    <xf numFmtId="0" fontId="77" fillId="48" borderId="0" applyNumberFormat="0" applyBorder="0" applyAlignment="0" applyProtection="0"/>
    <xf numFmtId="0" fontId="23" fillId="0" borderId="0">
      <alignment vertical="center"/>
      <protection/>
    </xf>
    <xf numFmtId="0" fontId="77" fillId="11" borderId="0" applyNumberFormat="0" applyBorder="0" applyAlignment="0" applyProtection="0"/>
    <xf numFmtId="0" fontId="77" fillId="6" borderId="0" applyNumberFormat="0" applyBorder="0" applyAlignment="0" applyProtection="0"/>
    <xf numFmtId="0" fontId="77" fillId="14" borderId="0" applyNumberFormat="0" applyBorder="0" applyAlignment="0" applyProtection="0"/>
    <xf numFmtId="0" fontId="125" fillId="36" borderId="0" applyNumberFormat="0" applyBorder="0" applyAlignment="0" applyProtection="0"/>
    <xf numFmtId="0" fontId="76" fillId="9" borderId="0" applyNumberFormat="0" applyBorder="0" applyAlignment="0" applyProtection="0"/>
    <xf numFmtId="0" fontId="77" fillId="1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179" fontId="7" fillId="0" borderId="0" applyFont="0" applyFill="0" applyBorder="0" applyAlignment="0" applyProtection="0"/>
    <xf numFmtId="0" fontId="77" fillId="38" borderId="0" applyNumberFormat="0" applyBorder="0" applyAlignment="0" applyProtection="0"/>
    <xf numFmtId="0" fontId="106" fillId="0" borderId="0">
      <alignment/>
      <protection locked="0"/>
    </xf>
    <xf numFmtId="191" fontId="23" fillId="41" borderId="0">
      <alignment/>
      <protection/>
    </xf>
    <xf numFmtId="0" fontId="101" fillId="17" borderId="0" applyNumberFormat="0" applyBorder="0" applyAlignment="0" applyProtection="0"/>
    <xf numFmtId="0" fontId="49" fillId="25" borderId="0" applyNumberFormat="0" applyBorder="0" applyAlignment="0" applyProtection="0"/>
    <xf numFmtId="0" fontId="103" fillId="47" borderId="0" applyNumberFormat="0" applyBorder="0" applyAlignment="0" applyProtection="0"/>
    <xf numFmtId="0" fontId="77" fillId="53" borderId="0" applyNumberFormat="0" applyBorder="0" applyAlignment="0" applyProtection="0"/>
    <xf numFmtId="10" fontId="7" fillId="0" borderId="0" applyFont="0" applyFill="0" applyBorder="0" applyAlignment="0" applyProtection="0"/>
    <xf numFmtId="0" fontId="103" fillId="54" borderId="0" applyNumberFormat="0" applyBorder="0" applyAlignment="0" applyProtection="0"/>
    <xf numFmtId="0" fontId="77" fillId="40" borderId="0" applyNumberFormat="0" applyBorder="0" applyAlignment="0" applyProtection="0"/>
    <xf numFmtId="0" fontId="49" fillId="42" borderId="0" applyNumberFormat="0" applyBorder="0" applyAlignment="0" applyProtection="0"/>
    <xf numFmtId="187" fontId="46" fillId="0" borderId="0">
      <alignment/>
      <protection/>
    </xf>
    <xf numFmtId="0" fontId="116" fillId="2" borderId="0" applyNumberFormat="0" applyBorder="0" applyAlignment="0" applyProtection="0"/>
    <xf numFmtId="202" fontId="7" fillId="0" borderId="0" applyFont="0" applyFill="0" applyBorder="0" applyAlignment="0" applyProtection="0"/>
    <xf numFmtId="0" fontId="49" fillId="3" borderId="0" applyNumberFormat="0" applyBorder="0" applyAlignment="0" applyProtection="0"/>
    <xf numFmtId="0" fontId="86" fillId="2" borderId="0" applyNumberFormat="0" applyBorder="0" applyAlignment="0" applyProtection="0"/>
    <xf numFmtId="216" fontId="7" fillId="0" borderId="0" applyFont="0" applyFill="0" applyBorder="0" applyAlignment="0" applyProtection="0"/>
    <xf numFmtId="0" fontId="77" fillId="55" borderId="0" applyNumberFormat="0" applyBorder="0" applyAlignment="0" applyProtection="0"/>
    <xf numFmtId="0" fontId="49" fillId="25" borderId="0" applyNumberFormat="0" applyBorder="0" applyAlignment="0" applyProtection="0"/>
    <xf numFmtId="9" fontId="7" fillId="0" borderId="0" applyFont="0" applyFill="0" applyBorder="0" applyAlignment="0" applyProtection="0"/>
    <xf numFmtId="0" fontId="49" fillId="5" borderId="0" applyNumberFormat="0" applyBorder="0" applyAlignment="0" applyProtection="0"/>
    <xf numFmtId="199" fontId="46" fillId="0" borderId="0" applyFill="0" applyBorder="0" applyAlignment="0">
      <protection/>
    </xf>
    <xf numFmtId="9" fontId="7" fillId="0" borderId="0" applyFont="0" applyFill="0" applyBorder="0" applyAlignment="0" applyProtection="0"/>
    <xf numFmtId="0" fontId="77" fillId="14" borderId="0" applyNumberFormat="0" applyBorder="0" applyAlignment="0" applyProtection="0"/>
    <xf numFmtId="0" fontId="114" fillId="0" borderId="22" applyNumberFormat="0" applyAlignment="0" applyProtection="0"/>
    <xf numFmtId="0" fontId="84" fillId="3" borderId="0" applyNumberFormat="0" applyBorder="0" applyAlignment="0" applyProtection="0"/>
    <xf numFmtId="0" fontId="103" fillId="44" borderId="0" applyNumberFormat="0" applyBorder="0" applyAlignment="0" applyProtection="0"/>
    <xf numFmtId="0" fontId="124" fillId="0" borderId="0" applyNumberFormat="0" applyFill="0" applyBorder="0" applyAlignment="0" applyProtection="0"/>
    <xf numFmtId="0" fontId="49" fillId="2" borderId="0" applyNumberFormat="0" applyBorder="0" applyAlignment="0" applyProtection="0"/>
    <xf numFmtId="41" fontId="7" fillId="0" borderId="0" applyFont="0" applyFill="0" applyBorder="0" applyAlignment="0" applyProtection="0"/>
    <xf numFmtId="0" fontId="49" fillId="25" borderId="0" applyNumberFormat="0" applyBorder="0" applyAlignment="0" applyProtection="0"/>
    <xf numFmtId="0" fontId="77" fillId="44" borderId="0" applyNumberFormat="0" applyBorder="0" applyAlignment="0" applyProtection="0"/>
    <xf numFmtId="0" fontId="103" fillId="38" borderId="0" applyNumberFormat="0" applyBorder="0" applyAlignment="0" applyProtection="0"/>
    <xf numFmtId="0" fontId="116" fillId="2" borderId="0" applyNumberFormat="0" applyBorder="0" applyAlignment="0" applyProtection="0"/>
    <xf numFmtId="0" fontId="49" fillId="42" borderId="0" applyNumberFormat="0" applyBorder="0" applyAlignment="0" applyProtection="0"/>
    <xf numFmtId="0" fontId="49" fillId="16" borderId="0" applyNumberFormat="0" applyBorder="0" applyAlignment="0" applyProtection="0"/>
    <xf numFmtId="0" fontId="103" fillId="16" borderId="0" applyNumberFormat="0" applyBorder="0" applyAlignment="0" applyProtection="0"/>
    <xf numFmtId="0" fontId="76" fillId="9" borderId="0" applyNumberFormat="0" applyBorder="0" applyAlignment="0" applyProtection="0"/>
    <xf numFmtId="214" fontId="79" fillId="0" borderId="0" applyFill="0" applyBorder="0" applyAlignment="0">
      <protection/>
    </xf>
    <xf numFmtId="0" fontId="23" fillId="0" borderId="0" applyFill="0" applyBorder="0" applyAlignment="0">
      <protection/>
    </xf>
    <xf numFmtId="0" fontId="129" fillId="0" borderId="0" applyNumberFormat="0" applyFill="0" applyBorder="0" applyAlignment="0" applyProtection="0"/>
    <xf numFmtId="217" fontId="46" fillId="0" borderId="0">
      <alignment/>
      <protection/>
    </xf>
    <xf numFmtId="218" fontId="7" fillId="0" borderId="0" applyFont="0" applyFill="0" applyBorder="0" applyAlignment="0" applyProtection="0"/>
    <xf numFmtId="0" fontId="23" fillId="0" borderId="0" applyFill="0" applyBorder="0" applyAlignment="0">
      <protection/>
    </xf>
    <xf numFmtId="183" fontId="46" fillId="0" borderId="0" applyFill="0" applyBorder="0" applyAlignment="0">
      <protection/>
    </xf>
    <xf numFmtId="199" fontId="46" fillId="0" borderId="0" applyFill="0" applyBorder="0" applyAlignment="0">
      <protection/>
    </xf>
    <xf numFmtId="182" fontId="46" fillId="0" borderId="0" applyFill="0" applyBorder="0" applyAlignment="0">
      <protection/>
    </xf>
    <xf numFmtId="25" fontId="7" fillId="0" borderId="0" applyFont="0" applyFill="0" applyBorder="0" applyAlignment="0" applyProtection="0"/>
    <xf numFmtId="199" fontId="46" fillId="0" borderId="0" applyFill="0" applyBorder="0" applyAlignment="0">
      <protection/>
    </xf>
    <xf numFmtId="9" fontId="7" fillId="0" borderId="0" applyFont="0" applyFill="0" applyBorder="0" applyAlignment="0" applyProtection="0"/>
    <xf numFmtId="9" fontId="7" fillId="0" borderId="0" applyFont="0" applyFill="0" applyBorder="0" applyAlignment="0" applyProtection="0"/>
    <xf numFmtId="0" fontId="85" fillId="5" borderId="2" applyNumberFormat="0" applyAlignment="0" applyProtection="0"/>
    <xf numFmtId="0" fontId="141" fillId="9" borderId="0" applyNumberFormat="0" applyBorder="0" applyAlignment="0" applyProtection="0"/>
    <xf numFmtId="0" fontId="129" fillId="0" borderId="23">
      <alignment horizontal="center"/>
      <protection/>
    </xf>
    <xf numFmtId="0" fontId="7" fillId="0" borderId="0">
      <alignment vertical="center"/>
      <protection/>
    </xf>
    <xf numFmtId="0" fontId="113" fillId="8" borderId="24" applyNumberFormat="0" applyAlignment="0" applyProtection="0"/>
    <xf numFmtId="0" fontId="144" fillId="0" borderId="25" applyNumberFormat="0" applyFill="0" applyProtection="0">
      <alignment horizontal="center"/>
    </xf>
    <xf numFmtId="187" fontId="46" fillId="0" borderId="0">
      <alignment/>
      <protection/>
    </xf>
    <xf numFmtId="187" fontId="46" fillId="0" borderId="0">
      <alignment/>
      <protection/>
    </xf>
    <xf numFmtId="0" fontId="11" fillId="0" borderId="26" applyNumberFormat="0" applyFill="0" applyAlignment="0" applyProtection="0"/>
    <xf numFmtId="187" fontId="46" fillId="0" borderId="0">
      <alignment/>
      <protection/>
    </xf>
    <xf numFmtId="0" fontId="11" fillId="0" borderId="26" applyNumberFormat="0" applyFill="0" applyAlignment="0" applyProtection="0"/>
    <xf numFmtId="187" fontId="46" fillId="0" borderId="0">
      <alignment/>
      <protection/>
    </xf>
    <xf numFmtId="41" fontId="7" fillId="0" borderId="0" applyFont="0" applyFill="0" applyBorder="0" applyAlignment="0" applyProtection="0"/>
    <xf numFmtId="0" fontId="90" fillId="0" borderId="0">
      <alignment/>
      <protection/>
    </xf>
    <xf numFmtId="183" fontId="7" fillId="0" borderId="0" applyFont="0" applyFill="0" applyBorder="0" applyAlignment="0" applyProtection="0"/>
    <xf numFmtId="219" fontId="115" fillId="0" borderId="0">
      <alignment/>
      <protection/>
    </xf>
    <xf numFmtId="15" fontId="121" fillId="0" borderId="0">
      <alignment/>
      <protection/>
    </xf>
    <xf numFmtId="192" fontId="7" fillId="0" borderId="0" applyFont="0" applyFill="0" applyBorder="0" applyAlignment="0" applyProtection="0"/>
    <xf numFmtId="183" fontId="46" fillId="0" borderId="0" applyFill="0" applyBorder="0" applyAlignment="0">
      <protection/>
    </xf>
    <xf numFmtId="39" fontId="7" fillId="0" borderId="0" applyFont="0" applyFill="0" applyBorder="0" applyAlignment="0" applyProtection="0"/>
    <xf numFmtId="39" fontId="7" fillId="0" borderId="0" applyFont="0" applyFill="0" applyBorder="0" applyAlignment="0" applyProtection="0"/>
    <xf numFmtId="0" fontId="76" fillId="9" borderId="0" applyNumberFormat="0" applyBorder="0" applyAlignment="0" applyProtection="0"/>
    <xf numFmtId="0" fontId="118" fillId="3" borderId="0" applyNumberFormat="0" applyBorder="0" applyAlignment="0" applyProtection="0"/>
    <xf numFmtId="0" fontId="7" fillId="0" borderId="0" applyFont="0" applyFill="0" applyBorder="0" applyAlignment="0" applyProtection="0"/>
    <xf numFmtId="184" fontId="46" fillId="0" borderId="0">
      <alignment/>
      <protection locked="0"/>
    </xf>
    <xf numFmtId="0" fontId="76" fillId="9" borderId="0" applyNumberFormat="0" applyBorder="0" applyAlignment="0" applyProtection="0"/>
    <xf numFmtId="0" fontId="130" fillId="0" borderId="0" applyNumberFormat="0" applyAlignment="0">
      <protection/>
    </xf>
    <xf numFmtId="0" fontId="149" fillId="0" borderId="0" applyNumberFormat="0" applyAlignment="0">
      <protection/>
    </xf>
    <xf numFmtId="9" fontId="7" fillId="0" borderId="0" applyFont="0" applyFill="0" applyBorder="0" applyAlignment="0" applyProtection="0"/>
    <xf numFmtId="0" fontId="91" fillId="9" borderId="0" applyNumberFormat="0" applyBorder="0" applyAlignment="0" applyProtection="0"/>
    <xf numFmtId="199" fontId="7" fillId="0" borderId="0" applyFont="0" applyFill="0" applyBorder="0" applyAlignment="0" applyProtection="0"/>
    <xf numFmtId="204" fontId="7" fillId="0" borderId="0" applyFont="0" applyFill="0" applyBorder="0" applyAlignment="0" applyProtection="0"/>
    <xf numFmtId="220" fontId="7" fillId="0" borderId="0" applyFont="0" applyFill="0" applyBorder="0" applyAlignment="0" applyProtection="0"/>
    <xf numFmtId="0" fontId="109" fillId="0" borderId="13" applyNumberFormat="0" applyFill="0" applyAlignment="0" applyProtection="0"/>
    <xf numFmtId="221" fontId="7" fillId="0" borderId="0" applyFont="0" applyFill="0" applyBorder="0" applyAlignment="0" applyProtection="0"/>
    <xf numFmtId="9" fontId="7" fillId="0" borderId="0" applyFont="0" applyFill="0" applyBorder="0" applyAlignment="0" applyProtection="0"/>
    <xf numFmtId="0" fontId="113" fillId="8" borderId="24" applyNumberFormat="0" applyAlignment="0" applyProtection="0"/>
    <xf numFmtId="0" fontId="7" fillId="0" borderId="0" applyFont="0" applyFill="0" applyBorder="0" applyAlignment="0" applyProtection="0"/>
    <xf numFmtId="0" fontId="84" fillId="3" borderId="0" applyNumberFormat="0" applyBorder="0" applyAlignment="0" applyProtection="0"/>
    <xf numFmtId="0" fontId="84" fillId="3" borderId="0" applyNumberFormat="0" applyBorder="0" applyAlignment="0" applyProtection="0"/>
    <xf numFmtId="190" fontId="115" fillId="0" borderId="0">
      <alignment/>
      <protection/>
    </xf>
    <xf numFmtId="14" fontId="79" fillId="0" borderId="0" applyFill="0" applyBorder="0" applyAlignment="0">
      <protection/>
    </xf>
    <xf numFmtId="222" fontId="115" fillId="0" borderId="0">
      <alignment/>
      <protection/>
    </xf>
    <xf numFmtId="9" fontId="7" fillId="0" borderId="0" applyFont="0" applyFill="0" applyBorder="0" applyAlignment="0" applyProtection="0"/>
    <xf numFmtId="199" fontId="46" fillId="0" borderId="0" applyFill="0" applyBorder="0" applyAlignment="0">
      <protection/>
    </xf>
    <xf numFmtId="182" fontId="46" fillId="0" borderId="0" applyFill="0" applyBorder="0" applyAlignment="0">
      <protection/>
    </xf>
    <xf numFmtId="199" fontId="46" fillId="0" borderId="0" applyFill="0" applyBorder="0" applyAlignment="0">
      <protection/>
    </xf>
    <xf numFmtId="0" fontId="137" fillId="17" borderId="0" applyNumberFormat="0" applyBorder="0" applyAlignment="0" applyProtection="0"/>
    <xf numFmtId="223" fontId="7" fillId="0" borderId="0" applyFont="0" applyFill="0" applyBorder="0" applyAlignment="0" applyProtection="0"/>
    <xf numFmtId="0" fontId="76" fillId="17" borderId="0" applyNumberFormat="0" applyBorder="0" applyAlignment="0" applyProtection="0"/>
    <xf numFmtId="0" fontId="87" fillId="0" borderId="0" applyNumberFormat="0" applyFill="0" applyBorder="0" applyAlignment="0" applyProtection="0"/>
    <xf numFmtId="0" fontId="77" fillId="53" borderId="0" applyNumberFormat="0" applyBorder="0" applyAlignment="0" applyProtection="0"/>
    <xf numFmtId="184" fontId="46" fillId="0" borderId="0">
      <alignment/>
      <protection locked="0"/>
    </xf>
    <xf numFmtId="0" fontId="84" fillId="3" borderId="0" applyNumberFormat="0" applyBorder="0" applyAlignment="0" applyProtection="0"/>
    <xf numFmtId="0" fontId="7" fillId="0" borderId="0">
      <alignment vertical="center"/>
      <protection/>
    </xf>
    <xf numFmtId="0" fontId="76" fillId="9" borderId="0" applyNumberFormat="0" applyBorder="0" applyAlignment="0" applyProtection="0"/>
    <xf numFmtId="0" fontId="150" fillId="0" borderId="0">
      <alignment horizontal="left"/>
      <protection/>
    </xf>
    <xf numFmtId="43" fontId="7" fillId="0" borderId="0" applyFont="0" applyFill="0" applyBorder="0" applyAlignment="0" applyProtection="0"/>
    <xf numFmtId="0" fontId="114" fillId="0" borderId="27">
      <alignment horizontal="left" vertical="center"/>
      <protection/>
    </xf>
    <xf numFmtId="184" fontId="46" fillId="0" borderId="0">
      <alignment/>
      <protection locked="0"/>
    </xf>
    <xf numFmtId="184" fontId="46" fillId="0" borderId="0">
      <alignment/>
      <protection locked="0"/>
    </xf>
    <xf numFmtId="0" fontId="76" fillId="9" borderId="0" applyNumberFormat="0" applyBorder="0" applyAlignment="0" applyProtection="0"/>
    <xf numFmtId="0" fontId="76" fillId="17" borderId="0" applyNumberFormat="0" applyBorder="0" applyAlignment="0" applyProtection="0"/>
    <xf numFmtId="0" fontId="151" fillId="0" borderId="0" applyNumberFormat="0" applyFill="0" applyBorder="0" applyAlignment="0" applyProtection="0"/>
    <xf numFmtId="38" fontId="135" fillId="0" borderId="0">
      <alignment/>
      <protection/>
    </xf>
    <xf numFmtId="0" fontId="92" fillId="42" borderId="16" applyNumberFormat="0" applyBorder="0" applyAlignment="0" applyProtection="0"/>
    <xf numFmtId="191" fontId="23" fillId="43" borderId="0">
      <alignment/>
      <protection/>
    </xf>
    <xf numFmtId="0" fontId="77" fillId="55" borderId="0" applyNumberFormat="0" applyBorder="0" applyAlignment="0" applyProtection="0"/>
    <xf numFmtId="38" fontId="152" fillId="0" borderId="0">
      <alignment/>
      <protection/>
    </xf>
    <xf numFmtId="38" fontId="153" fillId="0" borderId="0">
      <alignment/>
      <protection/>
    </xf>
    <xf numFmtId="0" fontId="84" fillId="3" borderId="0" applyNumberFormat="0" applyBorder="0" applyAlignment="0" applyProtection="0"/>
    <xf numFmtId="0" fontId="84" fillId="2" borderId="0" applyNumberFormat="0" applyBorder="0" applyAlignment="0" applyProtection="0"/>
    <xf numFmtId="0" fontId="148" fillId="0" borderId="0">
      <alignment/>
      <protection/>
    </xf>
    <xf numFmtId="0" fontId="147" fillId="52" borderId="20">
      <alignment/>
      <protection locked="0"/>
    </xf>
    <xf numFmtId="0" fontId="148" fillId="0" borderId="0">
      <alignment/>
      <protection/>
    </xf>
    <xf numFmtId="0" fontId="7" fillId="0" borderId="0" applyNumberFormat="0" applyFont="0" applyFill="0" applyBorder="0" applyProtection="0">
      <alignment horizontal="left" vertical="center"/>
    </xf>
    <xf numFmtId="199" fontId="46" fillId="0" borderId="0" applyFill="0" applyBorder="0" applyAlignment="0">
      <protection/>
    </xf>
    <xf numFmtId="184" fontId="46" fillId="0" borderId="28">
      <alignment/>
      <protection locked="0"/>
    </xf>
    <xf numFmtId="199" fontId="46" fillId="0" borderId="0" applyFill="0" applyBorder="0" applyAlignment="0">
      <protection/>
    </xf>
    <xf numFmtId="191" fontId="23" fillId="41" borderId="0">
      <alignment/>
      <protection/>
    </xf>
    <xf numFmtId="38" fontId="7" fillId="0" borderId="0" applyFont="0" applyFill="0" applyBorder="0" applyAlignment="0" applyProtection="0"/>
    <xf numFmtId="224" fontId="7" fillId="0" borderId="0" applyFont="0" applyFill="0" applyBorder="0" applyAlignment="0" applyProtection="0"/>
    <xf numFmtId="0" fontId="143" fillId="0" borderId="23">
      <alignment/>
      <protection/>
    </xf>
    <xf numFmtId="225" fontId="7" fillId="0" borderId="0" applyFont="0" applyFill="0" applyBorder="0" applyAlignment="0" applyProtection="0"/>
    <xf numFmtId="0" fontId="154" fillId="0" borderId="0">
      <alignment horizontal="left"/>
      <protection/>
    </xf>
    <xf numFmtId="0" fontId="115" fillId="0" borderId="0">
      <alignment/>
      <protection/>
    </xf>
    <xf numFmtId="37" fontId="155" fillId="0" borderId="0">
      <alignment/>
      <protection/>
    </xf>
    <xf numFmtId="0" fontId="146" fillId="0" borderId="0">
      <alignment/>
      <protection/>
    </xf>
    <xf numFmtId="0" fontId="46" fillId="0" borderId="0">
      <alignment/>
      <protection/>
    </xf>
    <xf numFmtId="0" fontId="7" fillId="42" borderId="29" applyNumberFormat="0" applyFont="0" applyAlignment="0" applyProtection="0"/>
    <xf numFmtId="0" fontId="111" fillId="5" borderId="14" applyNumberFormat="0" applyAlignment="0" applyProtection="0"/>
    <xf numFmtId="40" fontId="156" fillId="27" borderId="0">
      <alignment horizontal="right"/>
      <protection/>
    </xf>
    <xf numFmtId="9" fontId="7" fillId="0" borderId="0" applyFont="0" applyFill="0" applyBorder="0" applyAlignment="0" applyProtection="0"/>
    <xf numFmtId="0" fontId="84" fillId="3" borderId="0" applyNumberFormat="0" applyBorder="0" applyAlignment="0" applyProtection="0"/>
    <xf numFmtId="0" fontId="84" fillId="3" borderId="0" applyNumberFormat="0" applyBorder="0" applyAlignment="0" applyProtection="0"/>
    <xf numFmtId="10" fontId="7" fillId="0" borderId="0" applyFont="0" applyFill="0" applyBorder="0" applyAlignment="0" applyProtection="0"/>
    <xf numFmtId="203" fontId="7" fillId="0" borderId="0" applyFont="0" applyFill="0" applyBorder="0" applyAlignment="0" applyProtection="0"/>
    <xf numFmtId="0" fontId="93" fillId="0" borderId="0" applyNumberFormat="0" applyFill="0" applyBorder="0" applyAlignment="0" applyProtection="0"/>
    <xf numFmtId="226" fontId="7" fillId="0" borderId="0" applyFont="0" applyFill="0" applyBorder="0" applyAlignment="0" applyProtection="0"/>
    <xf numFmtId="0" fontId="93" fillId="0" borderId="0" applyNumberFormat="0" applyFill="0" applyBorder="0" applyAlignment="0" applyProtection="0"/>
    <xf numFmtId="0" fontId="118" fillId="3" borderId="0" applyNumberFormat="0" applyBorder="0" applyAlignment="0" applyProtection="0"/>
    <xf numFmtId="215" fontId="7" fillId="0" borderId="0" applyFont="0" applyFill="0" applyProtection="0">
      <alignment/>
    </xf>
    <xf numFmtId="0" fontId="92" fillId="5" borderId="16">
      <alignment/>
      <protection/>
    </xf>
    <xf numFmtId="0" fontId="46" fillId="0" borderId="0">
      <alignment/>
      <protection/>
    </xf>
    <xf numFmtId="183" fontId="46" fillId="0" borderId="0" applyFill="0" applyBorder="0" applyAlignment="0">
      <protection/>
    </xf>
    <xf numFmtId="0" fontId="48" fillId="56" borderId="0" applyNumberFormat="0" applyBorder="0" applyAlignment="0" applyProtection="0"/>
    <xf numFmtId="0" fontId="84" fillId="2" borderId="0" applyNumberFormat="0" applyBorder="0" applyAlignment="0" applyProtection="0"/>
    <xf numFmtId="199" fontId="46" fillId="0" borderId="0" applyFill="0" applyBorder="0" applyAlignment="0">
      <protection/>
    </xf>
    <xf numFmtId="15" fontId="7" fillId="0" borderId="0" applyFont="0" applyFill="0" applyBorder="0" applyAlignment="0" applyProtection="0"/>
    <xf numFmtId="4" fontId="7" fillId="0" borderId="0" applyFont="0" applyFill="0" applyBorder="0" applyAlignment="0" applyProtection="0"/>
    <xf numFmtId="0" fontId="137" fillId="17" borderId="0" applyNumberFormat="0" applyBorder="0" applyAlignment="0" applyProtection="0"/>
    <xf numFmtId="0" fontId="7" fillId="57" borderId="0" applyNumberFormat="0" applyFon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57" fillId="0" borderId="21" applyNumberFormat="0" applyFill="0" applyProtection="0">
      <alignment horizontal="center"/>
    </xf>
    <xf numFmtId="0" fontId="86" fillId="2" borderId="0" applyNumberFormat="0" applyBorder="0" applyAlignment="0" applyProtection="0"/>
    <xf numFmtId="4" fontId="7" fillId="0" borderId="0" applyFont="0" applyFill="0" applyBorder="0" applyAlignment="0" applyProtection="0"/>
    <xf numFmtId="43" fontId="92" fillId="0" borderId="30">
      <alignment/>
      <protection/>
    </xf>
    <xf numFmtId="0" fontId="98" fillId="0" borderId="0">
      <alignment/>
      <protection/>
    </xf>
    <xf numFmtId="0" fontId="147" fillId="52" borderId="20">
      <alignment/>
      <protection locked="0"/>
    </xf>
    <xf numFmtId="49" fontId="79" fillId="0" borderId="0" applyFill="0" applyBorder="0" applyAlignment="0">
      <protection/>
    </xf>
    <xf numFmtId="0" fontId="137" fillId="17" borderId="0" applyNumberFormat="0" applyBorder="0" applyAlignment="0" applyProtection="0"/>
    <xf numFmtId="228" fontId="79" fillId="0" borderId="0" applyFill="0" applyBorder="0" applyAlignment="0">
      <protection/>
    </xf>
    <xf numFmtId="229" fontId="46" fillId="0" borderId="0" applyFill="0" applyBorder="0" applyAlignment="0">
      <protection/>
    </xf>
    <xf numFmtId="0" fontId="84" fillId="3" borderId="0" applyNumberFormat="0" applyBorder="0" applyAlignment="0" applyProtection="0"/>
    <xf numFmtId="230" fontId="7" fillId="0" borderId="0" applyFont="0" applyFill="0" applyBorder="0" applyAlignment="0" applyProtection="0"/>
    <xf numFmtId="180" fontId="7" fillId="0" borderId="0" applyFont="0" applyFill="0" applyBorder="0" applyAlignment="0" applyProtection="0"/>
    <xf numFmtId="0" fontId="134" fillId="0" borderId="0">
      <alignment horizontal="center"/>
      <protection/>
    </xf>
    <xf numFmtId="9" fontId="7" fillId="0" borderId="0" applyFont="0" applyFill="0" applyBorder="0" applyAlignment="0" applyProtection="0"/>
    <xf numFmtId="0" fontId="80" fillId="0" borderId="0">
      <alignment/>
      <protection/>
    </xf>
    <xf numFmtId="181" fontId="7" fillId="0" borderId="0" applyFont="0" applyFill="0" applyBorder="0" applyAlignment="0" applyProtection="0"/>
    <xf numFmtId="178"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18" fillId="3" borderId="0" applyNumberFormat="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7" fillId="0" borderId="19" applyNumberFormat="0" applyFill="0" applyAlignment="0" applyProtection="0"/>
    <xf numFmtId="9" fontId="7" fillId="0" borderId="0" applyFont="0" applyFill="0" applyBorder="0" applyAlignment="0" applyProtection="0"/>
    <xf numFmtId="0" fontId="119" fillId="0" borderId="12" applyNumberFormat="0" applyFill="0" applyAlignment="0" applyProtection="0"/>
    <xf numFmtId="9" fontId="7" fillId="0" borderId="0" applyFont="0" applyFill="0" applyBorder="0" applyAlignment="0" applyProtection="0"/>
    <xf numFmtId="227" fontId="7" fillId="0" borderId="0" applyFont="0" applyFill="0" applyBorder="0" applyAlignment="0" applyProtection="0"/>
    <xf numFmtId="0" fontId="46" fillId="0" borderId="21" applyNumberFormat="0" applyFill="0" applyProtection="0">
      <alignment horizontal="right"/>
    </xf>
    <xf numFmtId="0" fontId="160" fillId="0" borderId="0">
      <alignment/>
      <protection/>
    </xf>
    <xf numFmtId="0" fontId="140" fillId="0" borderId="18" applyNumberFormat="0" applyFill="0" applyAlignment="0" applyProtection="0"/>
    <xf numFmtId="0" fontId="119" fillId="0" borderId="12" applyNumberFormat="0" applyFill="0" applyAlignment="0" applyProtection="0"/>
    <xf numFmtId="0" fontId="119" fillId="0" borderId="0" applyNumberFormat="0" applyFill="0" applyBorder="0" applyAlignment="0" applyProtection="0"/>
    <xf numFmtId="43" fontId="7" fillId="0" borderId="0" applyFont="0" applyFill="0" applyBorder="0" applyAlignment="0" applyProtection="0"/>
    <xf numFmtId="0" fontId="86" fillId="3" borderId="0" applyNumberFormat="0" applyBorder="0" applyAlignment="0" applyProtection="0"/>
    <xf numFmtId="0" fontId="88" fillId="0" borderId="0" applyNumberFormat="0" applyFill="0" applyBorder="0" applyAlignment="0" applyProtection="0"/>
    <xf numFmtId="0" fontId="76" fillId="9" borderId="0" applyNumberFormat="0" applyBorder="0" applyAlignment="0" applyProtection="0"/>
    <xf numFmtId="0" fontId="76" fillId="17" borderId="0" applyNumberFormat="0" applyBorder="0" applyAlignment="0" applyProtection="0"/>
    <xf numFmtId="0" fontId="76" fillId="9" borderId="0" applyNumberFormat="0" applyBorder="0" applyAlignment="0" applyProtection="0"/>
    <xf numFmtId="0" fontId="91" fillId="9" borderId="0" applyNumberFormat="0" applyBorder="0" applyAlignment="0" applyProtection="0"/>
    <xf numFmtId="0" fontId="76" fillId="17" borderId="0" applyNumberFormat="0" applyBorder="0" applyAlignment="0" applyProtection="0"/>
    <xf numFmtId="0" fontId="91"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23" fillId="0" borderId="0">
      <alignment/>
      <protection/>
    </xf>
    <xf numFmtId="0" fontId="76" fillId="9" borderId="0" applyNumberFormat="0" applyBorder="0" applyAlignment="0" applyProtection="0"/>
    <xf numFmtId="0" fontId="76" fillId="9" borderId="0" applyNumberFormat="0" applyBorder="0" applyAlignment="0" applyProtection="0"/>
    <xf numFmtId="0" fontId="118" fillId="3"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91"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101" fillId="9" borderId="0" applyNumberFormat="0" applyBorder="0" applyAlignment="0" applyProtection="0"/>
    <xf numFmtId="0" fontId="137" fillId="9" borderId="0" applyNumberFormat="0" applyBorder="0" applyAlignment="0" applyProtection="0"/>
    <xf numFmtId="0" fontId="76" fillId="9" borderId="0" applyNumberFormat="0" applyBorder="0" applyAlignment="0" applyProtection="0"/>
    <xf numFmtId="0" fontId="84" fillId="3" borderId="0" applyNumberFormat="0" applyBorder="0" applyAlignment="0" applyProtection="0"/>
    <xf numFmtId="0" fontId="76" fillId="9" borderId="0" applyNumberFormat="0" applyBorder="0" applyAlignment="0" applyProtection="0"/>
    <xf numFmtId="0" fontId="89" fillId="17" borderId="0" applyNumberFormat="0" applyBorder="0" applyAlignment="0" applyProtection="0"/>
    <xf numFmtId="0" fontId="141" fillId="9" borderId="0" applyNumberFormat="0" applyBorder="0" applyAlignment="0" applyProtection="0"/>
    <xf numFmtId="0" fontId="84" fillId="3" borderId="0" applyNumberFormat="0" applyBorder="0" applyAlignment="0" applyProtection="0"/>
    <xf numFmtId="0" fontId="137" fillId="17" borderId="0" applyNumberFormat="0" applyBorder="0" applyAlignment="0" applyProtection="0"/>
    <xf numFmtId="0" fontId="23" fillId="0" borderId="0">
      <alignment vertical="center"/>
      <protection/>
    </xf>
    <xf numFmtId="0" fontId="101" fillId="17" borderId="0" applyNumberFormat="0" applyBorder="0" applyAlignment="0" applyProtection="0"/>
    <xf numFmtId="0" fontId="76" fillId="9" borderId="0" applyNumberFormat="0" applyBorder="0" applyAlignment="0" applyProtection="0"/>
    <xf numFmtId="0" fontId="84" fillId="3" borderId="0" applyNumberFormat="0" applyBorder="0" applyAlignment="0" applyProtection="0"/>
    <xf numFmtId="0" fontId="76" fillId="17" borderId="0" applyNumberFormat="0" applyBorder="0" applyAlignment="0" applyProtection="0"/>
    <xf numFmtId="0" fontId="7" fillId="0" borderId="0">
      <alignment vertical="center"/>
      <protection/>
    </xf>
    <xf numFmtId="0" fontId="159" fillId="0" borderId="0">
      <alignment/>
      <protection/>
    </xf>
    <xf numFmtId="0" fontId="91" fillId="9" borderId="0" applyNumberFormat="0" applyBorder="0" applyAlignment="0" applyProtection="0"/>
    <xf numFmtId="0" fontId="91" fillId="9" borderId="0" applyNumberFormat="0" applyBorder="0" applyAlignment="0" applyProtection="0"/>
    <xf numFmtId="0" fontId="76" fillId="9" borderId="0" applyNumberFormat="0" applyBorder="0" applyAlignment="0" applyProtection="0"/>
    <xf numFmtId="0" fontId="101" fillId="17" borderId="0" applyNumberFormat="0" applyBorder="0" applyAlignment="0" applyProtection="0"/>
    <xf numFmtId="0" fontId="91" fillId="9" borderId="0" applyNumberFormat="0" applyBorder="0" applyAlignment="0" applyProtection="0"/>
    <xf numFmtId="0" fontId="89" fillId="9" borderId="0" applyNumberFormat="0" applyBorder="0" applyAlignment="0" applyProtection="0"/>
    <xf numFmtId="0" fontId="76" fillId="9"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76"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5" fillId="0" borderId="0" applyFill="0" applyBorder="0" applyAlignment="0">
      <protection/>
    </xf>
    <xf numFmtId="0" fontId="76" fillId="9" borderId="0" applyNumberFormat="0" applyBorder="0" applyAlignment="0" applyProtection="0"/>
    <xf numFmtId="0" fontId="76" fillId="9" borderId="0" applyNumberFormat="0" applyBorder="0" applyAlignment="0" applyProtection="0"/>
    <xf numFmtId="0" fontId="91" fillId="9" borderId="0" applyNumberFormat="0" applyBorder="0" applyAlignment="0" applyProtection="0"/>
    <xf numFmtId="0" fontId="23" fillId="0" borderId="0">
      <alignment/>
      <protection/>
    </xf>
    <xf numFmtId="0" fontId="86" fillId="2" borderId="0" applyNumberFormat="0" applyBorder="0" applyAlignment="0" applyProtection="0"/>
    <xf numFmtId="0" fontId="91" fillId="9" borderId="0" applyNumberFormat="0" applyBorder="0" applyAlignment="0" applyProtection="0"/>
    <xf numFmtId="0" fontId="76" fillId="9" borderId="0" applyNumberFormat="0" applyBorder="0" applyAlignment="0" applyProtection="0"/>
    <xf numFmtId="0" fontId="76" fillId="17"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84" fillId="3" borderId="0" applyNumberFormat="0" applyBorder="0" applyAlignment="0" applyProtection="0"/>
    <xf numFmtId="0" fontId="158" fillId="0" borderId="0">
      <alignment/>
      <protection/>
    </xf>
    <xf numFmtId="0" fontId="7" fillId="0" borderId="0">
      <alignment vertical="center"/>
      <protection/>
    </xf>
    <xf numFmtId="0" fontId="46" fillId="0" borderId="0">
      <alignment/>
      <protection/>
    </xf>
    <xf numFmtId="0" fontId="7" fillId="0" borderId="0">
      <alignment vertical="center"/>
      <protection/>
    </xf>
    <xf numFmtId="0" fontId="7" fillId="0" borderId="0">
      <alignment vertical="center"/>
      <protection/>
    </xf>
    <xf numFmtId="0" fontId="23" fillId="0" borderId="0">
      <alignment horizontal="left" wrapText="1"/>
      <protection/>
    </xf>
    <xf numFmtId="0" fontId="23" fillId="0" borderId="0">
      <alignment/>
      <protection/>
    </xf>
    <xf numFmtId="0" fontId="23" fillId="0" borderId="0">
      <alignment horizontal="left" wrapText="1"/>
      <protection/>
    </xf>
    <xf numFmtId="0" fontId="23" fillId="0" borderId="0">
      <alignment/>
      <protection/>
    </xf>
    <xf numFmtId="0" fontId="23" fillId="0" borderId="0">
      <alignment horizontal="left" wrapText="1"/>
      <protection/>
    </xf>
    <xf numFmtId="0" fontId="7" fillId="0" borderId="0">
      <alignment vertical="center"/>
      <protection/>
    </xf>
    <xf numFmtId="0" fontId="23" fillId="0" borderId="0">
      <alignment/>
      <protection/>
    </xf>
    <xf numFmtId="0" fontId="7" fillId="0" borderId="0">
      <alignment vertical="center"/>
      <protection/>
    </xf>
    <xf numFmtId="0" fontId="96" fillId="16" borderId="2" applyNumberFormat="0" applyAlignment="0" applyProtection="0"/>
    <xf numFmtId="0" fontId="7" fillId="0" borderId="0">
      <alignment vertical="center"/>
      <protection/>
    </xf>
    <xf numFmtId="0" fontId="7" fillId="0" borderId="0">
      <alignment vertical="center"/>
      <protection/>
    </xf>
    <xf numFmtId="0" fontId="23" fillId="0" borderId="0">
      <alignment/>
      <protection/>
    </xf>
    <xf numFmtId="0" fontId="23" fillId="0" borderId="0">
      <alignment/>
      <protection/>
    </xf>
    <xf numFmtId="0" fontId="23" fillId="0" borderId="0">
      <alignment/>
      <protection/>
    </xf>
    <xf numFmtId="0" fontId="49" fillId="0" borderId="0">
      <alignment/>
      <protection/>
    </xf>
    <xf numFmtId="0" fontId="23" fillId="0" borderId="0">
      <alignment vertical="center"/>
      <protection/>
    </xf>
    <xf numFmtId="0" fontId="49" fillId="0" borderId="0">
      <alignment vertical="center"/>
      <protection/>
    </xf>
    <xf numFmtId="0" fontId="23" fillId="0" borderId="0">
      <alignment/>
      <protection/>
    </xf>
    <xf numFmtId="0" fontId="7" fillId="42" borderId="29" applyNumberFormat="0" applyFont="0" applyAlignment="0" applyProtection="0"/>
    <xf numFmtId="0" fontId="23" fillId="0" borderId="0">
      <alignment vertical="center"/>
      <protection/>
    </xf>
    <xf numFmtId="0" fontId="23" fillId="0" borderId="0">
      <alignment/>
      <protection/>
    </xf>
    <xf numFmtId="0" fontId="7" fillId="0" borderId="0" applyNumberFormat="0" applyFont="0" applyFill="0" applyBorder="0" applyAlignment="0" applyProtection="0"/>
    <xf numFmtId="0" fontId="7" fillId="0" borderId="0">
      <alignment vertical="center"/>
      <protection/>
    </xf>
    <xf numFmtId="0" fontId="23" fillId="0" borderId="0">
      <alignment vertical="center"/>
      <protection/>
    </xf>
    <xf numFmtId="0" fontId="23" fillId="0" borderId="0">
      <alignment/>
      <protection/>
    </xf>
    <xf numFmtId="0" fontId="23" fillId="0" borderId="0">
      <alignment/>
      <protection/>
    </xf>
    <xf numFmtId="0" fontId="162" fillId="0" borderId="0" applyNumberFormat="0" applyFill="0" applyBorder="0" applyAlignment="0" applyProtection="0"/>
    <xf numFmtId="0" fontId="163" fillId="0" borderId="0" applyNumberFormat="0" applyFill="0" applyBorder="0" applyAlignment="0" applyProtection="0"/>
    <xf numFmtId="0" fontId="25" fillId="0" borderId="0" applyFill="0" applyBorder="0" applyAlignment="0">
      <protection/>
    </xf>
    <xf numFmtId="0" fontId="84" fillId="3" borderId="0" applyNumberFormat="0" applyBorder="0" applyAlignment="0" applyProtection="0"/>
    <xf numFmtId="0" fontId="86" fillId="2" borderId="0" applyNumberFormat="0" applyBorder="0" applyAlignment="0" applyProtection="0"/>
    <xf numFmtId="0" fontId="116" fillId="2"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116" fillId="2"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0" fontId="118" fillId="3" borderId="0" applyNumberFormat="0" applyBorder="0" applyAlignment="0" applyProtection="0"/>
    <xf numFmtId="0" fontId="118"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6" fillId="3" borderId="0" applyNumberFormat="0" applyBorder="0" applyAlignment="0" applyProtection="0"/>
    <xf numFmtId="0" fontId="116" fillId="3" borderId="0" applyNumberFormat="0" applyBorder="0" applyAlignment="0" applyProtection="0"/>
    <xf numFmtId="0" fontId="86" fillId="3" borderId="0" applyNumberFormat="0" applyBorder="0" applyAlignment="0" applyProtection="0"/>
    <xf numFmtId="0" fontId="84" fillId="3" borderId="0" applyNumberFormat="0" applyBorder="0" applyAlignment="0" applyProtection="0"/>
    <xf numFmtId="0" fontId="161" fillId="2" borderId="0" applyNumberFormat="0" applyBorder="0" applyAlignment="0" applyProtection="0"/>
    <xf numFmtId="43" fontId="7" fillId="0" borderId="0" applyFont="0" applyFill="0" applyBorder="0" applyAlignment="0" applyProtection="0"/>
    <xf numFmtId="0" fontId="116" fillId="2" borderId="0" applyNumberFormat="0" applyBorder="0" applyAlignment="0" applyProtection="0"/>
    <xf numFmtId="0" fontId="77" fillId="50"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0" fontId="7" fillId="42" borderId="29" applyNumberFormat="0" applyFont="0" applyAlignment="0" applyProtection="0"/>
    <xf numFmtId="0" fontId="118" fillId="3" borderId="0" applyNumberFormat="0" applyBorder="0" applyAlignment="0" applyProtection="0"/>
    <xf numFmtId="0" fontId="118"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161" fillId="3" borderId="0" applyNumberFormat="0" applyBorder="0" applyAlignment="0" applyProtection="0"/>
    <xf numFmtId="0" fontId="161" fillId="3" borderId="0" applyNumberFormat="0" applyBorder="0" applyAlignment="0" applyProtection="0"/>
    <xf numFmtId="0" fontId="84" fillId="2" borderId="0" applyNumberFormat="0" applyBorder="0" applyAlignment="0" applyProtection="0"/>
    <xf numFmtId="0" fontId="118" fillId="3" borderId="0" applyNumberFormat="0" applyBorder="0" applyAlignment="0" applyProtection="0"/>
    <xf numFmtId="0" fontId="84" fillId="3" borderId="0" applyNumberFormat="0" applyBorder="0" applyAlignment="0" applyProtection="0"/>
    <xf numFmtId="0" fontId="118" fillId="3" borderId="0" applyNumberFormat="0" applyBorder="0" applyAlignment="0" applyProtection="0"/>
    <xf numFmtId="0" fontId="84" fillId="3" borderId="0" applyNumberFormat="0" applyBorder="0" applyAlignment="0" applyProtection="0"/>
    <xf numFmtId="0" fontId="118" fillId="3" borderId="0" applyNumberFormat="0" applyBorder="0" applyAlignment="0" applyProtection="0"/>
    <xf numFmtId="0" fontId="84" fillId="3" borderId="0" applyNumberFormat="0" applyBorder="0" applyAlignment="0" applyProtection="0"/>
    <xf numFmtId="0" fontId="118"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138" fillId="0" borderId="0" applyNumberFormat="0" applyFill="0" applyBorder="0" applyAlignment="0" applyProtection="0"/>
    <xf numFmtId="0" fontId="113" fillId="8" borderId="24" applyNumberFormat="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6" fillId="0" borderId="3" applyNumberFormat="0" applyFill="0" applyProtection="0">
      <alignment horizontal="left"/>
    </xf>
    <xf numFmtId="0" fontId="109" fillId="0" borderId="13" applyNumberFormat="0" applyFill="0" applyAlignment="0" applyProtection="0"/>
    <xf numFmtId="232" fontId="7" fillId="0" borderId="0" applyFont="0" applyFill="0" applyBorder="0" applyAlignment="0" applyProtection="0"/>
    <xf numFmtId="0" fontId="115" fillId="0" borderId="0">
      <alignment/>
      <protection/>
    </xf>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0" fontId="115" fillId="0" borderId="0" applyFill="0" applyBorder="0" applyProtection="0">
      <alignment horizontal="right"/>
    </xf>
    <xf numFmtId="41" fontId="7" fillId="0" borderId="0" applyFont="0" applyFill="0" applyBorder="0" applyAlignment="0" applyProtection="0"/>
    <xf numFmtId="0" fontId="164" fillId="0" borderId="0">
      <alignment/>
      <protection/>
    </xf>
    <xf numFmtId="0" fontId="77" fillId="53" borderId="0" applyNumberFormat="0" applyBorder="0" applyAlignment="0" applyProtection="0"/>
    <xf numFmtId="0" fontId="77" fillId="40" borderId="0" applyNumberFormat="0" applyBorder="0" applyAlignment="0" applyProtection="0"/>
    <xf numFmtId="0" fontId="77" fillId="55"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111" fillId="5" borderId="14" applyNumberFormat="0" applyAlignment="0" applyProtection="0"/>
    <xf numFmtId="0" fontId="96" fillId="16" borderId="2" applyNumberFormat="0" applyAlignment="0" applyProtection="0"/>
    <xf numFmtId="1" fontId="46" fillId="0" borderId="3" applyFill="0" applyProtection="0">
      <alignment horizontal="center"/>
    </xf>
    <xf numFmtId="1" fontId="1" fillId="0" borderId="16">
      <alignment vertical="center"/>
      <protection locked="0"/>
    </xf>
    <xf numFmtId="233" fontId="7" fillId="0" borderId="0" applyFont="0" applyFill="0" applyBorder="0" applyAlignment="0" applyProtection="0"/>
    <xf numFmtId="0" fontId="46" fillId="0" borderId="0">
      <alignment/>
      <protection/>
    </xf>
    <xf numFmtId="231" fontId="1" fillId="0" borderId="16">
      <alignment vertical="center"/>
      <protection locked="0"/>
    </xf>
    <xf numFmtId="0" fontId="90" fillId="0" borderId="0">
      <alignment/>
      <protection/>
    </xf>
    <xf numFmtId="0" fontId="121" fillId="0" borderId="0">
      <alignment/>
      <protection/>
    </xf>
    <xf numFmtId="0" fontId="146" fillId="0" borderId="0">
      <alignment/>
      <protection/>
    </xf>
    <xf numFmtId="43" fontId="7" fillId="0" borderId="0" applyFont="0" applyFill="0" applyBorder="0" applyAlignment="0" applyProtection="0"/>
    <xf numFmtId="41" fontId="7" fillId="0" borderId="0" applyFont="0" applyFill="0" applyBorder="0" applyAlignment="0" applyProtection="0"/>
    <xf numFmtId="0" fontId="46" fillId="0" borderId="16" applyNumberFormat="0">
      <alignment/>
      <protection/>
    </xf>
    <xf numFmtId="43" fontId="7" fillId="0" borderId="0" applyFont="0" applyFill="0" applyBorder="0" applyAlignment="0" applyProtection="0"/>
    <xf numFmtId="234" fontId="7" fillId="0" borderId="0" applyFont="0" applyFill="0" applyBorder="0" applyAlignment="0" applyProtection="0"/>
    <xf numFmtId="235" fontId="7" fillId="0" borderId="0" applyFont="0" applyFill="0" applyBorder="0" applyAlignment="0" applyProtection="0"/>
    <xf numFmtId="0" fontId="23" fillId="0" borderId="0">
      <alignment/>
      <protection/>
    </xf>
    <xf numFmtId="0" fontId="23" fillId="0" borderId="0">
      <alignment vertical="center"/>
      <protection/>
    </xf>
  </cellStyleXfs>
  <cellXfs count="701">
    <xf numFmtId="0" fontId="0" fillId="0" borderId="0" xfId="0" applyFont="1" applyAlignment="1">
      <alignment vertical="center"/>
    </xf>
    <xf numFmtId="0" fontId="188" fillId="0" borderId="0" xfId="0" applyFont="1" applyFill="1" applyBorder="1" applyAlignment="1">
      <alignment horizontal="center"/>
    </xf>
    <xf numFmtId="0" fontId="189" fillId="0" borderId="31" xfId="0" applyFont="1" applyFill="1" applyBorder="1" applyAlignment="1">
      <alignment horizontal="left" vertical="center"/>
    </xf>
    <xf numFmtId="0" fontId="0" fillId="0" borderId="0" xfId="0" applyFill="1" applyBorder="1" applyAlignment="1">
      <alignment vertical="center"/>
    </xf>
    <xf numFmtId="0" fontId="190" fillId="0" borderId="16" xfId="0" applyFont="1" applyFill="1" applyBorder="1" applyAlignment="1">
      <alignment horizontal="center" vertical="center" wrapText="1"/>
    </xf>
    <xf numFmtId="0" fontId="190" fillId="0" borderId="16" xfId="0" applyFont="1" applyFill="1" applyBorder="1" applyAlignment="1">
      <alignment vertical="center" wrapText="1"/>
    </xf>
    <xf numFmtId="3" fontId="191" fillId="0" borderId="1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ill="1" applyBorder="1" applyAlignment="1">
      <alignment vertical="center"/>
    </xf>
    <xf numFmtId="0" fontId="6" fillId="0" borderId="0" xfId="0" applyFont="1" applyFill="1" applyBorder="1" applyAlignment="1">
      <alignment horizontal="center" vertical="center" wrapText="1"/>
    </xf>
    <xf numFmtId="0" fontId="5" fillId="0" borderId="25" xfId="0" applyFont="1" applyFill="1" applyBorder="1" applyAlignment="1">
      <alignment horizontal="right" vertical="center" wrapText="1"/>
    </xf>
    <xf numFmtId="0" fontId="5" fillId="0" borderId="0" xfId="0" applyFont="1" applyFill="1" applyBorder="1" applyAlignment="1">
      <alignment vertical="center" wrapText="1"/>
    </xf>
    <xf numFmtId="0" fontId="0" fillId="0" borderId="0" xfId="0" applyFont="1" applyFill="1" applyBorder="1" applyAlignment="1">
      <alignment vertical="center"/>
    </xf>
    <xf numFmtId="0" fontId="7" fillId="0" borderId="0" xfId="399" applyFont="1" applyFill="1" applyAlignment="1">
      <alignment vertical="center"/>
      <protection/>
    </xf>
    <xf numFmtId="0" fontId="8" fillId="0" borderId="0" xfId="399" applyFont="1" applyFill="1" applyAlignment="1">
      <alignment horizontal="center" vertical="center"/>
      <protection/>
    </xf>
    <xf numFmtId="0" fontId="7" fillId="0" borderId="0" xfId="399" applyFont="1" applyFill="1" applyAlignment="1">
      <alignment horizontal="center" vertical="center"/>
      <protection/>
    </xf>
    <xf numFmtId="0" fontId="9" fillId="0" borderId="0" xfId="399" applyFont="1" applyFill="1" applyAlignment="1">
      <alignment vertical="center"/>
      <protection/>
    </xf>
    <xf numFmtId="0" fontId="9" fillId="0" borderId="0" xfId="399" applyFont="1" applyFill="1" applyAlignment="1">
      <alignment horizontal="center" vertical="center"/>
      <protection/>
    </xf>
    <xf numFmtId="0" fontId="10" fillId="0" borderId="0" xfId="399" applyFont="1" applyFill="1" applyAlignment="1">
      <alignment horizontal="center" vertical="center"/>
      <protection/>
    </xf>
    <xf numFmtId="0" fontId="11" fillId="0" borderId="17" xfId="399" applyFont="1" applyFill="1" applyBorder="1" applyAlignment="1">
      <alignment horizontal="center" vertical="center" wrapText="1"/>
      <protection/>
    </xf>
    <xf numFmtId="0" fontId="12" fillId="0" borderId="17" xfId="399" applyFont="1" applyFill="1" applyBorder="1" applyAlignment="1">
      <alignment horizontal="center" vertical="center"/>
      <protection/>
    </xf>
    <xf numFmtId="0" fontId="12" fillId="0" borderId="17" xfId="399" applyFont="1" applyFill="1" applyBorder="1" applyAlignment="1">
      <alignment horizontal="center" vertical="center" wrapText="1"/>
      <protection/>
    </xf>
    <xf numFmtId="0" fontId="12" fillId="0" borderId="32" xfId="399" applyFont="1" applyFill="1" applyBorder="1" applyAlignment="1">
      <alignment horizontal="center" vertical="center"/>
      <protection/>
    </xf>
    <xf numFmtId="0" fontId="12" fillId="0" borderId="33" xfId="399" applyFont="1" applyFill="1" applyBorder="1" applyAlignment="1">
      <alignment horizontal="center" vertical="center"/>
      <protection/>
    </xf>
    <xf numFmtId="0" fontId="12" fillId="0" borderId="16" xfId="399" applyFont="1" applyFill="1" applyBorder="1" applyAlignment="1">
      <alignment horizontal="center" vertical="center"/>
      <protection/>
    </xf>
    <xf numFmtId="0" fontId="7" fillId="0" borderId="21" xfId="399" applyBorder="1" applyAlignment="1">
      <alignment horizontal="center" vertical="center" wrapText="1"/>
      <protection/>
    </xf>
    <xf numFmtId="0" fontId="12" fillId="0" borderId="21" xfId="399" applyFont="1" applyFill="1" applyBorder="1" applyAlignment="1">
      <alignment horizontal="center" vertical="center"/>
      <protection/>
    </xf>
    <xf numFmtId="0" fontId="13" fillId="0" borderId="16" xfId="399" applyFont="1" applyFill="1" applyBorder="1" applyAlignment="1">
      <alignment horizontal="center" vertical="center" wrapText="1"/>
      <protection/>
    </xf>
    <xf numFmtId="0" fontId="13" fillId="0" borderId="16" xfId="399" applyFont="1" applyFill="1" applyBorder="1" applyAlignment="1">
      <alignment horizontal="center" vertical="center"/>
      <protection/>
    </xf>
    <xf numFmtId="0" fontId="14" fillId="0" borderId="16" xfId="399" applyFont="1" applyBorder="1" applyAlignment="1">
      <alignment horizontal="center" vertical="center"/>
      <protection/>
    </xf>
    <xf numFmtId="236" fontId="14" fillId="0" borderId="16" xfId="399" applyNumberFormat="1" applyFont="1" applyFill="1" applyBorder="1" applyAlignment="1">
      <alignment horizontal="right" vertical="center"/>
      <protection/>
    </xf>
    <xf numFmtId="0" fontId="9" fillId="0" borderId="16" xfId="399" applyFont="1" applyFill="1" applyBorder="1" applyAlignment="1">
      <alignment horizontal="center" vertical="center" wrapText="1"/>
      <protection/>
    </xf>
    <xf numFmtId="0" fontId="15" fillId="0" borderId="17" xfId="399" applyFont="1" applyFill="1" applyBorder="1" applyAlignment="1">
      <alignment horizontal="center" vertical="center" wrapText="1"/>
      <protection/>
    </xf>
    <xf numFmtId="0" fontId="15" fillId="0" borderId="16" xfId="399" applyFont="1" applyFill="1" applyBorder="1" applyAlignment="1">
      <alignment horizontal="center" vertical="center"/>
      <protection/>
    </xf>
    <xf numFmtId="236" fontId="16" fillId="0" borderId="16" xfId="712" applyNumberFormat="1" applyFont="1" applyFill="1" applyBorder="1" applyAlignment="1">
      <alignment horizontal="right" vertical="center"/>
      <protection/>
    </xf>
    <xf numFmtId="236" fontId="15" fillId="0" borderId="16" xfId="399" applyNumberFormat="1" applyFont="1" applyFill="1" applyBorder="1" applyAlignment="1">
      <alignment vertical="center"/>
      <protection/>
    </xf>
    <xf numFmtId="0" fontId="15" fillId="0" borderId="20" xfId="399" applyFont="1" applyFill="1" applyBorder="1" applyAlignment="1">
      <alignment horizontal="center" vertical="center" wrapText="1"/>
      <protection/>
    </xf>
    <xf numFmtId="236" fontId="15" fillId="0" borderId="16" xfId="399" applyNumberFormat="1" applyFont="1" applyFill="1" applyBorder="1" applyAlignment="1">
      <alignment horizontal="center" vertical="center"/>
      <protection/>
    </xf>
    <xf numFmtId="236" fontId="15" fillId="0" borderId="16" xfId="399" applyNumberFormat="1" applyFont="1" applyFill="1" applyBorder="1" applyAlignment="1">
      <alignment horizontal="right" vertical="center"/>
      <protection/>
    </xf>
    <xf numFmtId="0" fontId="15" fillId="0" borderId="21" xfId="399" applyFont="1" applyFill="1" applyBorder="1" applyAlignment="1">
      <alignment horizontal="center" vertical="center" wrapText="1"/>
      <protection/>
    </xf>
    <xf numFmtId="236" fontId="13" fillId="0" borderId="16" xfId="399" applyNumberFormat="1" applyFont="1" applyFill="1" applyBorder="1" applyAlignment="1">
      <alignment horizontal="right" vertical="center"/>
      <protection/>
    </xf>
    <xf numFmtId="0" fontId="9" fillId="0" borderId="17" xfId="399" applyFont="1" applyFill="1" applyBorder="1" applyAlignment="1">
      <alignment horizontal="center" vertical="center"/>
      <protection/>
    </xf>
    <xf numFmtId="0" fontId="15" fillId="0" borderId="16" xfId="399" applyFont="1" applyFill="1" applyBorder="1" applyAlignment="1">
      <alignment horizontal="center" vertical="center" wrapText="1"/>
      <protection/>
    </xf>
    <xf numFmtId="237" fontId="15" fillId="27" borderId="16" xfId="399" applyNumberFormat="1" applyFont="1" applyFill="1" applyBorder="1" applyAlignment="1">
      <alignment horizontal="center" vertical="center" wrapText="1" shrinkToFit="1"/>
      <protection/>
    </xf>
    <xf numFmtId="0" fontId="7" fillId="0" borderId="20" xfId="399" applyBorder="1" applyAlignment="1">
      <alignment horizontal="center" vertical="center"/>
      <protection/>
    </xf>
    <xf numFmtId="0" fontId="3" fillId="0" borderId="16" xfId="399" applyFont="1" applyBorder="1" applyAlignment="1">
      <alignment horizontal="center" vertical="center" wrapText="1"/>
      <protection/>
    </xf>
    <xf numFmtId="0" fontId="7" fillId="0" borderId="21" xfId="399" applyBorder="1" applyAlignment="1">
      <alignment horizontal="center" vertical="center"/>
      <protection/>
    </xf>
    <xf numFmtId="238" fontId="13" fillId="0" borderId="16" xfId="399" applyNumberFormat="1" applyFont="1" applyFill="1" applyBorder="1" applyAlignment="1">
      <alignment horizontal="center" vertical="center"/>
      <protection/>
    </xf>
    <xf numFmtId="0" fontId="7" fillId="0" borderId="0" xfId="399" applyBorder="1" applyAlignment="1">
      <alignment horizontal="center" vertical="center"/>
      <protection/>
    </xf>
    <xf numFmtId="0" fontId="9" fillId="0" borderId="0" xfId="399" applyFont="1" applyFill="1" applyAlignment="1">
      <alignment vertical="top" wrapText="1"/>
      <protection/>
    </xf>
    <xf numFmtId="0" fontId="7" fillId="0" borderId="0" xfId="399" applyAlignment="1">
      <alignment vertical="top"/>
      <protection/>
    </xf>
    <xf numFmtId="0" fontId="7" fillId="0" borderId="0" xfId="399" applyFont="1" applyFill="1" applyAlignment="1">
      <alignment horizontal="left" vertical="center" wrapText="1"/>
      <protection/>
    </xf>
    <xf numFmtId="0" fontId="13" fillId="0" borderId="0" xfId="399" applyFont="1" applyFill="1" applyAlignment="1">
      <alignment horizontal="center" vertical="center"/>
      <protection/>
    </xf>
    <xf numFmtId="0" fontId="12" fillId="0" borderId="16" xfId="399" applyFont="1" applyFill="1" applyBorder="1" applyAlignment="1">
      <alignment horizontal="center" vertical="center" wrapText="1"/>
      <protection/>
    </xf>
    <xf numFmtId="0" fontId="13" fillId="0" borderId="21" xfId="399" applyFont="1" applyFill="1" applyBorder="1" applyAlignment="1">
      <alignment horizontal="center" vertical="center"/>
      <protection/>
    </xf>
    <xf numFmtId="0" fontId="13" fillId="0" borderId="34" xfId="399" applyFont="1" applyFill="1" applyBorder="1" applyAlignment="1">
      <alignment horizontal="center" vertical="center"/>
      <protection/>
    </xf>
    <xf numFmtId="236" fontId="14" fillId="0" borderId="16" xfId="399" applyNumberFormat="1" applyFont="1" applyFill="1" applyBorder="1" applyAlignment="1">
      <alignment vertical="center"/>
      <protection/>
    </xf>
    <xf numFmtId="238" fontId="14" fillId="0" borderId="16" xfId="399" applyNumberFormat="1" applyFont="1" applyFill="1" applyBorder="1" applyAlignment="1">
      <alignment vertical="center"/>
      <protection/>
    </xf>
    <xf numFmtId="236" fontId="15" fillId="0" borderId="32" xfId="399" applyNumberFormat="1" applyFont="1" applyFill="1" applyBorder="1" applyAlignment="1">
      <alignment vertical="center"/>
      <protection/>
    </xf>
    <xf numFmtId="0" fontId="15" fillId="0" borderId="17" xfId="399" applyFont="1" applyFill="1" applyBorder="1" applyAlignment="1">
      <alignment horizontal="center" vertical="center"/>
      <protection/>
    </xf>
    <xf numFmtId="236" fontId="9" fillId="0" borderId="0" xfId="399" applyNumberFormat="1" applyFont="1" applyFill="1" applyAlignment="1">
      <alignment horizontal="center" vertical="center"/>
      <protection/>
    </xf>
    <xf numFmtId="238" fontId="9" fillId="0" borderId="0" xfId="399" applyNumberFormat="1" applyFont="1" applyFill="1" applyAlignment="1">
      <alignment horizontal="center" vertical="center"/>
      <protection/>
    </xf>
    <xf numFmtId="0" fontId="15" fillId="0" borderId="21" xfId="399" applyFont="1" applyFill="1" applyBorder="1" applyAlignment="1">
      <alignment horizontal="center" vertical="center"/>
      <protection/>
    </xf>
    <xf numFmtId="236" fontId="13" fillId="0" borderId="16" xfId="399" applyNumberFormat="1" applyFont="1" applyFill="1" applyBorder="1" applyAlignment="1">
      <alignment vertical="center"/>
      <protection/>
    </xf>
    <xf numFmtId="0" fontId="9" fillId="0" borderId="16" xfId="399" applyFont="1" applyFill="1" applyBorder="1" applyAlignment="1">
      <alignment horizontal="center" vertical="center"/>
      <protection/>
    </xf>
    <xf numFmtId="239" fontId="13" fillId="0" borderId="16" xfId="399" applyNumberFormat="1" applyFont="1" applyFill="1" applyBorder="1" applyAlignment="1">
      <alignment horizontal="center" vertical="center"/>
      <protection/>
    </xf>
    <xf numFmtId="238" fontId="7" fillId="0" borderId="0" xfId="399" applyNumberFormat="1" applyFont="1" applyFill="1" applyAlignment="1">
      <alignment vertical="center"/>
      <protection/>
    </xf>
    <xf numFmtId="0" fontId="17" fillId="0" borderId="0" xfId="706" applyFont="1">
      <alignment vertical="center"/>
      <protection/>
    </xf>
    <xf numFmtId="0" fontId="7" fillId="0" borderId="0" xfId="706">
      <alignment vertical="center"/>
      <protection/>
    </xf>
    <xf numFmtId="0" fontId="18" fillId="0" borderId="0" xfId="706" applyNumberFormat="1" applyFont="1" applyFill="1" applyAlignment="1" applyProtection="1">
      <alignment horizontal="center" vertical="center"/>
      <protection/>
    </xf>
    <xf numFmtId="0" fontId="19" fillId="0" borderId="25" xfId="706" applyNumberFormat="1" applyFont="1" applyFill="1" applyBorder="1" applyAlignment="1" applyProtection="1">
      <alignment/>
      <protection/>
    </xf>
    <xf numFmtId="0" fontId="7" fillId="0" borderId="0" xfId="706" applyAlignment="1">
      <alignment/>
      <protection/>
    </xf>
    <xf numFmtId="0" fontId="20" fillId="0" borderId="0" xfId="706" applyNumberFormat="1" applyFont="1" applyFill="1" applyAlignment="1" applyProtection="1">
      <alignment vertical="center"/>
      <protection/>
    </xf>
    <xf numFmtId="0" fontId="16" fillId="0" borderId="0" xfId="706" applyNumberFormat="1" applyFont="1" applyFill="1" applyAlignment="1" applyProtection="1">
      <alignment horizontal="center"/>
      <protection/>
    </xf>
    <xf numFmtId="0" fontId="19" fillId="27" borderId="21" xfId="706" applyNumberFormat="1" applyFont="1" applyFill="1" applyBorder="1" applyAlignment="1" applyProtection="1">
      <alignment horizontal="centerContinuous" vertical="center"/>
      <protection/>
    </xf>
    <xf numFmtId="0" fontId="19" fillId="27" borderId="16" xfId="706" applyNumberFormat="1" applyFont="1" applyFill="1" applyBorder="1" applyAlignment="1" applyProtection="1">
      <alignment horizontal="centerContinuous" vertical="center"/>
      <protection/>
    </xf>
    <xf numFmtId="0" fontId="21" fillId="27" borderId="16" xfId="706" applyNumberFormat="1" applyFont="1" applyFill="1" applyBorder="1" applyAlignment="1" applyProtection="1">
      <alignment horizontal="center" vertical="center" wrapText="1"/>
      <protection/>
    </xf>
    <xf numFmtId="0" fontId="21" fillId="27" borderId="17" xfId="706" applyNumberFormat="1" applyFont="1" applyFill="1" applyBorder="1" applyAlignment="1" applyProtection="1">
      <alignment horizontal="center" vertical="center" wrapText="1"/>
      <protection/>
    </xf>
    <xf numFmtId="0" fontId="21" fillId="27" borderId="16" xfId="706" applyNumberFormat="1" applyFont="1" applyFill="1" applyBorder="1" applyAlignment="1" applyProtection="1">
      <alignment horizontal="center" vertical="center"/>
      <protection/>
    </xf>
    <xf numFmtId="0" fontId="21" fillId="0" borderId="32" xfId="706" applyNumberFormat="1" applyFont="1" applyFill="1" applyBorder="1" applyAlignment="1" applyProtection="1">
      <alignment horizontal="left" vertical="center"/>
      <protection/>
    </xf>
    <xf numFmtId="4" fontId="192" fillId="0" borderId="35" xfId="706" applyNumberFormat="1" applyFont="1" applyBorder="1" applyAlignment="1">
      <alignment horizontal="center" vertical="center" wrapText="1"/>
      <protection/>
    </xf>
    <xf numFmtId="0" fontId="21" fillId="0" borderId="27" xfId="706" applyNumberFormat="1" applyFont="1" applyFill="1" applyBorder="1" applyAlignment="1" applyProtection="1">
      <alignment horizontal="left" vertical="center"/>
      <protection/>
    </xf>
    <xf numFmtId="4" fontId="21" fillId="0" borderId="17" xfId="706" applyNumberFormat="1" applyFont="1" applyFill="1" applyBorder="1" applyAlignment="1" applyProtection="1">
      <alignment horizontal="center" vertical="center" wrapText="1"/>
      <protection/>
    </xf>
    <xf numFmtId="4" fontId="21" fillId="0" borderId="16" xfId="706" applyNumberFormat="1" applyFont="1" applyFill="1" applyBorder="1" applyAlignment="1" applyProtection="1">
      <alignment horizontal="center" vertical="center" wrapText="1"/>
      <protection/>
    </xf>
    <xf numFmtId="4" fontId="192" fillId="0" borderId="36" xfId="706" applyNumberFormat="1" applyFont="1" applyBorder="1" applyAlignment="1">
      <alignment horizontal="center" vertical="center" wrapText="1"/>
      <protection/>
    </xf>
    <xf numFmtId="4" fontId="21" fillId="0" borderId="21" xfId="706" applyNumberFormat="1" applyFont="1" applyFill="1" applyBorder="1" applyAlignment="1" applyProtection="1">
      <alignment horizontal="center" vertical="center" wrapText="1"/>
      <protection/>
    </xf>
    <xf numFmtId="4" fontId="21" fillId="0" borderId="20" xfId="706" applyNumberFormat="1" applyFont="1" applyFill="1" applyBorder="1" applyAlignment="1" applyProtection="1">
      <alignment horizontal="center" vertical="center" wrapText="1"/>
      <protection/>
    </xf>
    <xf numFmtId="4" fontId="192" fillId="0" borderId="37" xfId="706" applyNumberFormat="1" applyFont="1" applyBorder="1" applyAlignment="1">
      <alignment horizontal="center" vertical="center" wrapText="1"/>
      <protection/>
    </xf>
    <xf numFmtId="0" fontId="21" fillId="0" borderId="27" xfId="706" applyNumberFormat="1" applyFont="1" applyFill="1" applyBorder="1" applyAlignment="1" applyProtection="1">
      <alignment horizontal="left" vertical="center" wrapText="1"/>
      <protection/>
    </xf>
    <xf numFmtId="0" fontId="21" fillId="0" borderId="34" xfId="706" applyNumberFormat="1" applyFont="1" applyFill="1" applyBorder="1" applyAlignment="1" applyProtection="1">
      <alignment horizontal="left" vertical="center"/>
      <protection/>
    </xf>
    <xf numFmtId="0" fontId="7" fillId="0" borderId="0" xfId="706" applyFont="1" applyFill="1" applyAlignment="1">
      <alignment horizontal="left" vertical="center"/>
      <protection/>
    </xf>
    <xf numFmtId="0" fontId="7" fillId="0" borderId="21" xfId="706" applyFont="1" applyFill="1" applyBorder="1" applyAlignment="1">
      <alignment horizontal="center" vertical="center"/>
      <protection/>
    </xf>
    <xf numFmtId="4" fontId="21" fillId="0" borderId="16" xfId="706" applyNumberFormat="1" applyFont="1" applyFill="1" applyBorder="1" applyAlignment="1" applyProtection="1">
      <alignment horizontal="center" vertical="center"/>
      <protection/>
    </xf>
    <xf numFmtId="0" fontId="21" fillId="0" borderId="16" xfId="706" applyNumberFormat="1" applyFont="1" applyFill="1" applyBorder="1" applyAlignment="1" applyProtection="1">
      <alignment horizontal="left" vertical="center"/>
      <protection/>
    </xf>
    <xf numFmtId="0" fontId="21" fillId="0" borderId="16" xfId="706" applyNumberFormat="1" applyFont="1" applyFill="1" applyBorder="1" applyAlignment="1" applyProtection="1">
      <alignment horizontal="left" vertical="center" wrapText="1"/>
      <protection/>
    </xf>
    <xf numFmtId="4" fontId="192" fillId="0" borderId="38" xfId="706" applyNumberFormat="1" applyFont="1" applyBorder="1" applyAlignment="1">
      <alignment horizontal="center" vertical="center" wrapText="1"/>
      <protection/>
    </xf>
    <xf numFmtId="240" fontId="21" fillId="0" borderId="16" xfId="706" applyNumberFormat="1" applyFont="1" applyFill="1" applyBorder="1" applyAlignment="1" applyProtection="1">
      <alignment horizontal="center" vertical="center" wrapText="1"/>
      <protection/>
    </xf>
    <xf numFmtId="0" fontId="7" fillId="0" borderId="16" xfId="706" applyFont="1" applyBorder="1" applyAlignment="1">
      <alignment horizontal="left" vertical="center"/>
      <protection/>
    </xf>
    <xf numFmtId="0" fontId="21" fillId="0" borderId="33" xfId="706" applyNumberFormat="1" applyFont="1" applyFill="1" applyBorder="1" applyAlignment="1" applyProtection="1">
      <alignment horizontal="left" vertical="center"/>
      <protection/>
    </xf>
    <xf numFmtId="0" fontId="19" fillId="0" borderId="0" xfId="706" applyNumberFormat="1" applyFont="1" applyFill="1" applyProtection="1">
      <alignment vertical="center"/>
      <protection/>
    </xf>
    <xf numFmtId="238" fontId="7" fillId="0" borderId="0" xfId="706" applyNumberFormat="1">
      <alignment vertical="center"/>
      <protection/>
    </xf>
    <xf numFmtId="0" fontId="12" fillId="0" borderId="0" xfId="679" applyFont="1">
      <alignment vertical="center"/>
      <protection/>
    </xf>
    <xf numFmtId="0" fontId="13" fillId="0" borderId="0" xfId="679" applyFont="1">
      <alignment vertical="center"/>
      <protection/>
    </xf>
    <xf numFmtId="0" fontId="11" fillId="0" borderId="0" xfId="679" applyFont="1">
      <alignment vertical="center"/>
      <protection/>
    </xf>
    <xf numFmtId="0" fontId="7" fillId="0" borderId="0" xfId="679">
      <alignment vertical="center"/>
      <protection/>
    </xf>
    <xf numFmtId="0" fontId="10" fillId="27" borderId="0" xfId="679" applyNumberFormat="1" applyFont="1" applyFill="1" applyBorder="1" applyAlignment="1" applyProtection="1">
      <alignment horizontal="center" vertical="center"/>
      <protection/>
    </xf>
    <xf numFmtId="0" fontId="10" fillId="27" borderId="0" xfId="679" applyNumberFormat="1" applyFont="1" applyFill="1" applyBorder="1" applyAlignment="1" applyProtection="1">
      <alignment/>
      <protection/>
    </xf>
    <xf numFmtId="0" fontId="7" fillId="27" borderId="39" xfId="679" applyNumberFormat="1" applyFill="1" applyBorder="1" applyAlignment="1" applyProtection="1">
      <alignment vertical="center"/>
      <protection/>
    </xf>
    <xf numFmtId="0" fontId="7" fillId="27" borderId="0" xfId="679" applyNumberFormat="1" applyFill="1" applyBorder="1" applyAlignment="1" applyProtection="1">
      <alignment horizontal="left" vertical="center"/>
      <protection/>
    </xf>
    <xf numFmtId="0" fontId="15" fillId="27" borderId="39" xfId="679" applyNumberFormat="1" applyFont="1" applyFill="1" applyBorder="1" applyAlignment="1" applyProtection="1">
      <alignment horizontal="center" vertical="center"/>
      <protection/>
    </xf>
    <xf numFmtId="0" fontId="12" fillId="27" borderId="40" xfId="679" applyNumberFormat="1" applyFont="1" applyFill="1" applyBorder="1" applyAlignment="1" applyProtection="1">
      <alignment horizontal="center" vertical="center"/>
      <protection/>
    </xf>
    <xf numFmtId="0" fontId="12" fillId="27" borderId="41" xfId="679" applyNumberFormat="1" applyFont="1" applyFill="1" applyBorder="1" applyAlignment="1" applyProtection="1">
      <alignment horizontal="center" vertical="center" wrapText="1"/>
      <protection/>
    </xf>
    <xf numFmtId="0" fontId="12" fillId="27" borderId="16" xfId="679" applyNumberFormat="1" applyFont="1" applyFill="1" applyBorder="1" applyAlignment="1" applyProtection="1">
      <alignment horizontal="center" vertical="center" wrapText="1"/>
      <protection/>
    </xf>
    <xf numFmtId="0" fontId="12" fillId="27" borderId="42" xfId="679" applyNumberFormat="1" applyFont="1" applyFill="1" applyBorder="1" applyAlignment="1" applyProtection="1">
      <alignment horizontal="center" vertical="center" wrapText="1"/>
      <protection/>
    </xf>
    <xf numFmtId="0" fontId="12" fillId="27" borderId="40" xfId="679" applyNumberFormat="1" applyFont="1" applyFill="1" applyBorder="1" applyAlignment="1" applyProtection="1">
      <alignment horizontal="center" vertical="center" wrapText="1"/>
      <protection/>
    </xf>
    <xf numFmtId="0" fontId="12" fillId="27" borderId="43" xfId="679" applyNumberFormat="1" applyFont="1" applyFill="1" applyBorder="1" applyAlignment="1" applyProtection="1">
      <alignment horizontal="center" vertical="center" wrapText="1"/>
      <protection/>
    </xf>
    <xf numFmtId="0" fontId="13" fillId="27" borderId="44" xfId="679" applyNumberFormat="1" applyFont="1" applyFill="1" applyBorder="1" applyAlignment="1" applyProtection="1">
      <alignment horizontal="left" vertical="center"/>
      <protection/>
    </xf>
    <xf numFmtId="236" fontId="13" fillId="0" borderId="40" xfId="679" applyNumberFormat="1" applyFont="1" applyFill="1" applyBorder="1" applyAlignment="1" applyProtection="1">
      <alignment horizontal="center" vertical="center"/>
      <protection/>
    </xf>
    <xf numFmtId="236" fontId="13" fillId="0" borderId="45" xfId="679" applyNumberFormat="1" applyFont="1" applyFill="1" applyBorder="1" applyAlignment="1" applyProtection="1">
      <alignment horizontal="center" vertical="center"/>
      <protection/>
    </xf>
    <xf numFmtId="236" fontId="13" fillId="0" borderId="41" xfId="679" applyNumberFormat="1" applyFont="1" applyFill="1" applyBorder="1" applyAlignment="1" applyProtection="1">
      <alignment horizontal="center" vertical="center"/>
      <protection/>
    </xf>
    <xf numFmtId="0" fontId="15" fillId="27" borderId="40" xfId="679" applyNumberFormat="1" applyFont="1" applyFill="1" applyBorder="1" applyAlignment="1" applyProtection="1">
      <alignment horizontal="left" vertical="center"/>
      <protection/>
    </xf>
    <xf numFmtId="236" fontId="15" fillId="0" borderId="40" xfId="679" applyNumberFormat="1" applyFont="1" applyFill="1" applyBorder="1" applyAlignment="1" applyProtection="1">
      <alignment horizontal="center" vertical="center"/>
      <protection/>
    </xf>
    <xf numFmtId="236" fontId="15" fillId="0" borderId="41" xfId="679" applyNumberFormat="1" applyFont="1" applyFill="1" applyBorder="1" applyAlignment="1" applyProtection="1">
      <alignment horizontal="center" vertical="center"/>
      <protection/>
    </xf>
    <xf numFmtId="0" fontId="13" fillId="27" borderId="40" xfId="679" applyNumberFormat="1" applyFont="1" applyFill="1" applyBorder="1" applyAlignment="1" applyProtection="1">
      <alignment horizontal="left" vertical="center"/>
      <protection/>
    </xf>
    <xf numFmtId="241" fontId="7" fillId="0" borderId="0" xfId="679" applyNumberFormat="1">
      <alignment vertical="center"/>
      <protection/>
    </xf>
    <xf numFmtId="242" fontId="7" fillId="0" borderId="0" xfId="679" applyNumberFormat="1">
      <alignment vertical="center"/>
      <protection/>
    </xf>
    <xf numFmtId="0" fontId="15" fillId="27" borderId="39" xfId="679" applyNumberFormat="1" applyFont="1" applyFill="1" applyBorder="1" applyAlignment="1" applyProtection="1">
      <alignment horizontal="right" vertical="center"/>
      <protection/>
    </xf>
    <xf numFmtId="0" fontId="12" fillId="27" borderId="21" xfId="679" applyNumberFormat="1" applyFont="1" applyFill="1" applyBorder="1" applyAlignment="1" applyProtection="1">
      <alignment horizontal="center" vertical="center" wrapText="1"/>
      <protection/>
    </xf>
    <xf numFmtId="236" fontId="13" fillId="0" borderId="16" xfId="679" applyNumberFormat="1" applyFont="1" applyFill="1" applyBorder="1" applyAlignment="1" applyProtection="1">
      <alignment horizontal="center" vertical="center"/>
      <protection/>
    </xf>
    <xf numFmtId="236" fontId="15" fillId="0" borderId="16" xfId="679" applyNumberFormat="1" applyFont="1" applyFill="1" applyBorder="1" applyAlignment="1" applyProtection="1">
      <alignment horizontal="center" vertical="center"/>
      <protection/>
    </xf>
    <xf numFmtId="236" fontId="15" fillId="0" borderId="46" xfId="679" applyNumberFormat="1" applyFont="1" applyFill="1" applyBorder="1" applyAlignment="1" applyProtection="1">
      <alignment horizontal="center" vertical="center"/>
      <protection/>
    </xf>
    <xf numFmtId="236" fontId="15" fillId="0" borderId="47" xfId="679" applyNumberFormat="1" applyFont="1" applyFill="1" applyBorder="1" applyAlignment="1" applyProtection="1">
      <alignment horizontal="center" vertical="center"/>
      <protection/>
    </xf>
    <xf numFmtId="0" fontId="23" fillId="0" borderId="0" xfId="0" applyFont="1" applyFill="1" applyAlignment="1">
      <alignment/>
    </xf>
    <xf numFmtId="0" fontId="0" fillId="0" borderId="0" xfId="0" applyFill="1" applyAlignment="1">
      <alignment vertical="center"/>
    </xf>
    <xf numFmtId="0" fontId="24" fillId="0" borderId="0" xfId="0" applyNumberFormat="1" applyFont="1" applyFill="1" applyAlignment="1" applyProtection="1">
      <alignment horizontal="center" vertical="center"/>
      <protection/>
    </xf>
    <xf numFmtId="0" fontId="25" fillId="0" borderId="0" xfId="0" applyNumberFormat="1" applyFont="1" applyFill="1" applyAlignment="1" applyProtection="1">
      <alignment horizontal="right" vertical="center"/>
      <protection/>
    </xf>
    <xf numFmtId="0" fontId="20"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left" vertical="center"/>
      <protection/>
    </xf>
    <xf numFmtId="3" fontId="25" fillId="0" borderId="16" xfId="0" applyNumberFormat="1" applyFont="1" applyFill="1" applyBorder="1" applyAlignment="1" applyProtection="1">
      <alignment horizontal="right" vertical="center"/>
      <protection/>
    </xf>
    <xf numFmtId="0" fontId="20" fillId="0" borderId="16" xfId="0" applyNumberFormat="1" applyFont="1" applyFill="1" applyBorder="1" applyAlignment="1" applyProtection="1">
      <alignment vertical="center"/>
      <protection/>
    </xf>
    <xf numFmtId="0" fontId="25" fillId="0" borderId="16" xfId="0" applyNumberFormat="1" applyFont="1" applyFill="1" applyBorder="1" applyAlignment="1" applyProtection="1">
      <alignment vertical="center"/>
      <protection/>
    </xf>
    <xf numFmtId="0" fontId="23" fillId="0" borderId="0" xfId="0" applyFont="1" applyFill="1" applyAlignment="1">
      <alignment horizontal="left" wrapText="1"/>
    </xf>
    <xf numFmtId="237" fontId="26" fillId="0" borderId="0" xfId="0" applyNumberFormat="1" applyFont="1" applyFill="1" applyAlignment="1">
      <alignment vertical="center"/>
    </xf>
    <xf numFmtId="237" fontId="23" fillId="0" borderId="0" xfId="0" applyNumberFormat="1" applyFont="1" applyFill="1" applyAlignment="1">
      <alignment vertical="center"/>
    </xf>
    <xf numFmtId="237" fontId="23" fillId="0" borderId="0" xfId="0" applyNumberFormat="1" applyFont="1" applyFill="1" applyAlignment="1">
      <alignment vertical="center" wrapText="1"/>
    </xf>
    <xf numFmtId="237" fontId="27" fillId="0" borderId="0" xfId="0" applyNumberFormat="1" applyFont="1" applyFill="1" applyAlignment="1">
      <alignment vertical="center" wrapText="1"/>
    </xf>
    <xf numFmtId="0" fontId="23" fillId="0" borderId="0" xfId="0" applyFont="1" applyFill="1" applyAlignment="1">
      <alignment/>
    </xf>
    <xf numFmtId="0" fontId="28" fillId="0" borderId="0" xfId="0" applyFont="1" applyFill="1" applyAlignment="1">
      <alignment vertical="center"/>
    </xf>
    <xf numFmtId="237" fontId="18" fillId="0" borderId="0" xfId="0" applyNumberFormat="1" applyFont="1" applyFill="1" applyBorder="1" applyAlignment="1">
      <alignment horizontal="center" vertical="center"/>
    </xf>
    <xf numFmtId="237" fontId="25" fillId="0" borderId="0" xfId="0" applyNumberFormat="1" applyFont="1" applyFill="1" applyBorder="1" applyAlignment="1">
      <alignment horizontal="center" vertical="center"/>
    </xf>
    <xf numFmtId="243" fontId="21" fillId="0" borderId="0" xfId="0" applyNumberFormat="1" applyFont="1" applyFill="1" applyBorder="1" applyAlignment="1">
      <alignment horizontal="center" vertical="center"/>
    </xf>
    <xf numFmtId="237" fontId="4" fillId="0" borderId="16" xfId="0" applyNumberFormat="1" applyFont="1" applyFill="1" applyBorder="1" applyAlignment="1">
      <alignment horizontal="center" vertical="center" wrapText="1"/>
    </xf>
    <xf numFmtId="237" fontId="1" fillId="0" borderId="16" xfId="0" applyNumberFormat="1" applyFont="1" applyFill="1" applyBorder="1" applyAlignment="1">
      <alignment horizontal="center" vertical="center" wrapText="1"/>
    </xf>
    <xf numFmtId="236" fontId="1" fillId="0" borderId="16" xfId="0" applyNumberFormat="1" applyFont="1" applyFill="1" applyBorder="1" applyAlignment="1">
      <alignment horizontal="center" vertical="center" wrapText="1"/>
    </xf>
    <xf numFmtId="236" fontId="4" fillId="0" borderId="16" xfId="0" applyNumberFormat="1"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right"/>
    </xf>
    <xf numFmtId="0" fontId="23" fillId="0" borderId="0" xfId="0" applyFont="1" applyFill="1" applyAlignment="1">
      <alignment horizontal="left" vertical="center"/>
    </xf>
    <xf numFmtId="0" fontId="1" fillId="0" borderId="0" xfId="0" applyFont="1" applyFill="1" applyAlignment="1">
      <alignment horizontal="center" vertical="center"/>
    </xf>
    <xf numFmtId="0" fontId="29" fillId="0" borderId="0" xfId="0" applyFont="1" applyFill="1" applyAlignment="1">
      <alignment vertical="center"/>
    </xf>
    <xf numFmtId="0" fontId="30" fillId="0" borderId="0" xfId="0"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horizontal="left" vertical="center" wrapText="1"/>
    </xf>
    <xf numFmtId="244" fontId="1" fillId="0" borderId="0" xfId="0" applyNumberFormat="1" applyFont="1" applyFill="1" applyAlignment="1">
      <alignment horizontal="center" vertical="center"/>
    </xf>
    <xf numFmtId="244" fontId="1" fillId="0" borderId="0" xfId="0" applyNumberFormat="1" applyFont="1" applyFill="1" applyAlignment="1">
      <alignment vertical="center"/>
    </xf>
    <xf numFmtId="0" fontId="1" fillId="0" borderId="0" xfId="0" applyFont="1" applyFill="1" applyAlignment="1">
      <alignment horizontal="left" vertical="center"/>
    </xf>
    <xf numFmtId="0" fontId="24" fillId="0" borderId="0" xfId="0" applyFont="1" applyFill="1" applyAlignment="1">
      <alignment horizontal="center" vertical="center"/>
    </xf>
    <xf numFmtId="244" fontId="31" fillId="0" borderId="0" xfId="0" applyNumberFormat="1" applyFont="1" applyFill="1" applyAlignment="1">
      <alignment horizontal="center" vertical="center"/>
    </xf>
    <xf numFmtId="244" fontId="31" fillId="0" borderId="0" xfId="0" applyNumberFormat="1" applyFont="1" applyFill="1" applyAlignment="1">
      <alignment vertical="center"/>
    </xf>
    <xf numFmtId="0" fontId="32" fillId="0" borderId="17" xfId="0" applyFont="1" applyFill="1" applyBorder="1" applyAlignment="1" applyProtection="1">
      <alignment horizontal="center" vertical="center" wrapText="1"/>
      <protection/>
    </xf>
    <xf numFmtId="244" fontId="33" fillId="0" borderId="16" xfId="0" applyNumberFormat="1" applyFont="1" applyFill="1" applyBorder="1" applyAlignment="1" applyProtection="1">
      <alignment horizontal="center" vertical="center" wrapText="1"/>
      <protection/>
    </xf>
    <xf numFmtId="244" fontId="13" fillId="0" borderId="17" xfId="0" applyNumberFormat="1"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wrapText="1"/>
      <protection/>
    </xf>
    <xf numFmtId="244" fontId="34" fillId="0" borderId="16" xfId="0" applyNumberFormat="1" applyFont="1" applyFill="1" applyBorder="1" applyAlignment="1" applyProtection="1">
      <alignment horizontal="center" vertical="center" wrapText="1"/>
      <protection/>
    </xf>
    <xf numFmtId="244" fontId="13" fillId="0" borderId="21" xfId="0" applyNumberFormat="1" applyFont="1" applyFill="1" applyBorder="1" applyAlignment="1" applyProtection="1">
      <alignment horizontal="center" vertical="center" wrapText="1"/>
      <protection/>
    </xf>
    <xf numFmtId="0" fontId="29" fillId="0" borderId="16" xfId="0" applyFont="1" applyFill="1" applyBorder="1" applyAlignment="1" applyProtection="1">
      <alignment horizontal="right" vertical="center" wrapText="1"/>
      <protection locked="0"/>
    </xf>
    <xf numFmtId="0" fontId="29" fillId="0" borderId="16" xfId="0" applyFont="1" applyFill="1" applyBorder="1" applyAlignment="1" applyProtection="1">
      <alignment horizontal="center" vertical="center" wrapText="1"/>
      <protection locked="0"/>
    </xf>
    <xf numFmtId="244" fontId="29" fillId="0" borderId="16" xfId="0" applyNumberFormat="1" applyFont="1" applyFill="1" applyBorder="1" applyAlignment="1">
      <alignment horizontal="center" vertical="center" wrapText="1"/>
    </xf>
    <xf numFmtId="0" fontId="30" fillId="0" borderId="16" xfId="0" applyFont="1" applyFill="1" applyBorder="1" applyAlignment="1" applyProtection="1">
      <alignment horizontal="right" vertical="center" wrapText="1"/>
      <protection/>
    </xf>
    <xf numFmtId="0" fontId="30" fillId="0" borderId="16" xfId="0" applyFont="1" applyFill="1" applyBorder="1" applyAlignment="1" applyProtection="1">
      <alignment horizontal="center" vertical="center" wrapText="1"/>
      <protection/>
    </xf>
    <xf numFmtId="244" fontId="30" fillId="0" borderId="16" xfId="0" applyNumberFormat="1" applyFont="1" applyFill="1" applyBorder="1" applyAlignment="1">
      <alignment horizontal="center" vertical="center"/>
    </xf>
    <xf numFmtId="244" fontId="30" fillId="0" borderId="16" xfId="0" applyNumberFormat="1" applyFont="1" applyFill="1" applyBorder="1" applyAlignment="1">
      <alignment horizontal="center" vertical="center" wrapText="1"/>
    </xf>
    <xf numFmtId="0" fontId="16" fillId="0" borderId="16" xfId="0" applyFont="1" applyFill="1" applyBorder="1" applyAlignment="1" applyProtection="1">
      <alignment horizontal="right" vertical="center"/>
      <protection/>
    </xf>
    <xf numFmtId="0" fontId="35" fillId="0" borderId="16" xfId="0" applyFont="1" applyFill="1" applyBorder="1" applyAlignment="1" applyProtection="1">
      <alignment vertical="center" wrapText="1"/>
      <protection/>
    </xf>
    <xf numFmtId="244" fontId="16" fillId="0" borderId="16" xfId="0" applyNumberFormat="1" applyFont="1" applyFill="1" applyBorder="1" applyAlignment="1">
      <alignment horizontal="center" vertical="center"/>
    </xf>
    <xf numFmtId="244" fontId="33" fillId="0" borderId="16" xfId="0" applyNumberFormat="1" applyFont="1" applyFill="1" applyBorder="1" applyAlignment="1">
      <alignment horizontal="center" vertical="center"/>
    </xf>
    <xf numFmtId="244" fontId="35" fillId="0" borderId="16" xfId="0" applyNumberFormat="1" applyFont="1" applyFill="1" applyBorder="1" applyAlignment="1">
      <alignment horizontal="center" vertical="center" wrapText="1"/>
    </xf>
    <xf numFmtId="244" fontId="35" fillId="0" borderId="16" xfId="0" applyNumberFormat="1" applyFont="1" applyFill="1" applyBorder="1" applyAlignment="1">
      <alignment horizontal="center" vertical="center"/>
    </xf>
    <xf numFmtId="0" fontId="36" fillId="0" borderId="16" xfId="0" applyFont="1" applyFill="1" applyBorder="1" applyAlignment="1">
      <alignment horizontal="right" vertical="center" wrapText="1"/>
    </xf>
    <xf numFmtId="0" fontId="35" fillId="0" borderId="16" xfId="0" applyFont="1" applyFill="1" applyBorder="1" applyAlignment="1">
      <alignment vertical="center" wrapText="1"/>
    </xf>
    <xf numFmtId="245" fontId="35" fillId="0" borderId="16" xfId="0" applyNumberFormat="1" applyFont="1" applyFill="1" applyBorder="1" applyAlignment="1">
      <alignment horizontal="center" vertical="center" wrapText="1"/>
    </xf>
    <xf numFmtId="0" fontId="30" fillId="0" borderId="16" xfId="739" applyFont="1" applyFill="1" applyBorder="1" applyAlignment="1">
      <alignment horizontal="right" vertical="center" wrapText="1"/>
      <protection/>
    </xf>
    <xf numFmtId="0" fontId="30" fillId="0" borderId="16" xfId="739" applyFont="1" applyFill="1" applyBorder="1" applyAlignment="1">
      <alignment horizontal="center" vertical="center" wrapText="1"/>
      <protection/>
    </xf>
    <xf numFmtId="0" fontId="37" fillId="0" borderId="16" xfId="739" applyFont="1" applyFill="1" applyBorder="1" applyAlignment="1">
      <alignment horizontal="right" vertical="center"/>
      <protection/>
    </xf>
    <xf numFmtId="0" fontId="38" fillId="0" borderId="16" xfId="739" applyFont="1" applyFill="1" applyBorder="1" applyAlignment="1">
      <alignment vertical="center" wrapText="1"/>
      <protection/>
    </xf>
    <xf numFmtId="0" fontId="37" fillId="0" borderId="16" xfId="0" applyFont="1" applyFill="1" applyBorder="1" applyAlignment="1" applyProtection="1">
      <alignment horizontal="right" vertical="center"/>
      <protection/>
    </xf>
    <xf numFmtId="0" fontId="38" fillId="0" borderId="16" xfId="0" applyFont="1" applyFill="1" applyBorder="1" applyAlignment="1" applyProtection="1">
      <alignment vertical="center" wrapText="1"/>
      <protection/>
    </xf>
    <xf numFmtId="244" fontId="16" fillId="0" borderId="16" xfId="0" applyNumberFormat="1" applyFont="1" applyFill="1" applyBorder="1" applyAlignment="1">
      <alignment horizontal="center" vertical="center" wrapText="1"/>
    </xf>
    <xf numFmtId="0" fontId="35" fillId="0" borderId="16" xfId="0" applyFont="1" applyFill="1" applyBorder="1" applyAlignment="1" applyProtection="1">
      <alignment horizontal="left" vertical="center" wrapText="1"/>
      <protection/>
    </xf>
    <xf numFmtId="0" fontId="33" fillId="0" borderId="16" xfId="0" applyFont="1" applyFill="1" applyBorder="1" applyAlignment="1" applyProtection="1">
      <alignment horizontal="right" vertical="center"/>
      <protection/>
    </xf>
    <xf numFmtId="0" fontId="39" fillId="0" borderId="16" xfId="0" applyFont="1" applyFill="1" applyBorder="1" applyAlignment="1" applyProtection="1">
      <alignment vertical="center" wrapText="1"/>
      <protection/>
    </xf>
    <xf numFmtId="0" fontId="37" fillId="0" borderId="16" xfId="739" applyFont="1" applyFill="1" applyBorder="1" applyAlignment="1">
      <alignment horizontal="right"/>
      <protection/>
    </xf>
    <xf numFmtId="0" fontId="40" fillId="0" borderId="16" xfId="0" applyFont="1" applyFill="1" applyBorder="1" applyAlignment="1" applyProtection="1">
      <alignment horizontal="center" vertical="center" wrapText="1"/>
      <protection/>
    </xf>
    <xf numFmtId="0" fontId="40" fillId="0" borderId="16" xfId="0" applyFont="1" applyFill="1" applyBorder="1" applyAlignment="1" applyProtection="1">
      <alignment horizontal="left" vertical="center" wrapText="1"/>
      <protection/>
    </xf>
    <xf numFmtId="0" fontId="41" fillId="0" borderId="16" xfId="0" applyFont="1" applyFill="1" applyBorder="1" applyAlignment="1" applyProtection="1">
      <alignment horizontal="left" vertical="center" wrapText="1"/>
      <protection/>
    </xf>
    <xf numFmtId="0" fontId="31" fillId="0" borderId="0" xfId="0" applyFont="1" applyFill="1" applyAlignment="1">
      <alignment horizontal="left" vertical="center"/>
    </xf>
    <xf numFmtId="244" fontId="42" fillId="0" borderId="16" xfId="0" applyNumberFormat="1" applyFont="1" applyFill="1" applyBorder="1" applyAlignment="1" applyProtection="1">
      <alignment horizontal="center" vertical="center" wrapText="1"/>
      <protection/>
    </xf>
    <xf numFmtId="244" fontId="42" fillId="0" borderId="17" xfId="0" applyNumberFormat="1" applyFont="1" applyFill="1" applyBorder="1" applyAlignment="1" applyProtection="1">
      <alignment horizontal="center" vertical="center" wrapText="1"/>
      <protection/>
    </xf>
    <xf numFmtId="244" fontId="13" fillId="0" borderId="16" xfId="0" applyNumberFormat="1" applyFont="1" applyFill="1" applyBorder="1" applyAlignment="1" applyProtection="1">
      <alignment horizontal="center" vertical="center" wrapText="1"/>
      <protection/>
    </xf>
    <xf numFmtId="0" fontId="33" fillId="0" borderId="17" xfId="0" applyFont="1" applyFill="1" applyBorder="1" applyAlignment="1" applyProtection="1">
      <alignment horizontal="center" vertical="center" wrapText="1"/>
      <protection/>
    </xf>
    <xf numFmtId="244" fontId="42" fillId="0" borderId="21" xfId="0" applyNumberFormat="1" applyFont="1" applyFill="1" applyBorder="1" applyAlignment="1" applyProtection="1">
      <alignment horizontal="center" vertical="center" wrapText="1"/>
      <protection/>
    </xf>
    <xf numFmtId="244" fontId="13" fillId="0" borderId="16" xfId="0" applyNumberFormat="1" applyFont="1" applyFill="1" applyBorder="1" applyAlignment="1" applyProtection="1">
      <alignment vertical="center" wrapText="1"/>
      <protection/>
    </xf>
    <xf numFmtId="0" fontId="33" fillId="0" borderId="21" xfId="0" applyFont="1" applyFill="1" applyBorder="1" applyAlignment="1" applyProtection="1">
      <alignment horizontal="center" vertical="center" wrapText="1"/>
      <protection/>
    </xf>
    <xf numFmtId="0" fontId="29" fillId="0" borderId="16"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center" wrapText="1"/>
      <protection/>
    </xf>
    <xf numFmtId="0" fontId="16" fillId="0" borderId="16" xfId="0" applyFont="1" applyFill="1" applyBorder="1" applyAlignment="1">
      <alignment horizontal="left" vertical="center" wrapText="1"/>
    </xf>
    <xf numFmtId="0" fontId="1" fillId="0" borderId="16" xfId="0" applyFont="1" applyFill="1" applyBorder="1" applyAlignment="1">
      <alignment horizontal="left" vertical="center"/>
    </xf>
    <xf numFmtId="238" fontId="30" fillId="0" borderId="16" xfId="0" applyNumberFormat="1" applyFont="1" applyFill="1" applyBorder="1" applyAlignment="1">
      <alignment horizontal="center" vertical="center"/>
    </xf>
    <xf numFmtId="0" fontId="33" fillId="0" borderId="16" xfId="0" applyFont="1" applyFill="1" applyBorder="1" applyAlignment="1">
      <alignment horizontal="left" vertical="center" wrapText="1"/>
    </xf>
    <xf numFmtId="238" fontId="16" fillId="0" borderId="16"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7" fillId="0" borderId="0" xfId="724">
      <alignment vertical="center"/>
      <protection/>
    </xf>
    <xf numFmtId="0" fontId="18" fillId="0" borderId="0" xfId="724" applyFont="1" applyFill="1" applyAlignment="1">
      <alignment horizontal="center" vertical="center"/>
      <protection/>
    </xf>
    <xf numFmtId="0" fontId="43" fillId="0" borderId="0" xfId="724" applyFont="1" applyFill="1" applyAlignment="1">
      <alignment vertical="center"/>
      <protection/>
    </xf>
    <xf numFmtId="0" fontId="16" fillId="0" borderId="0" xfId="724" applyFont="1" applyFill="1" applyAlignment="1">
      <alignment horizontal="center" vertical="center"/>
      <protection/>
    </xf>
    <xf numFmtId="0" fontId="44" fillId="0" borderId="16" xfId="724" applyFont="1" applyFill="1" applyBorder="1" applyAlignment="1">
      <alignment horizontal="center" vertical="center"/>
      <protection/>
    </xf>
    <xf numFmtId="0" fontId="29" fillId="0" borderId="16" xfId="724" applyFont="1" applyFill="1" applyBorder="1" applyAlignment="1">
      <alignment horizontal="center" vertical="center"/>
      <protection/>
    </xf>
    <xf numFmtId="0" fontId="30" fillId="27" borderId="16" xfId="724" applyFont="1" applyFill="1" applyBorder="1" applyAlignment="1" applyProtection="1">
      <alignment horizontal="center" vertical="center" wrapText="1"/>
      <protection/>
    </xf>
    <xf numFmtId="236" fontId="16" fillId="0" borderId="16" xfId="724" applyNumberFormat="1" applyFont="1" applyFill="1" applyBorder="1" applyAlignment="1" applyProtection="1">
      <alignment vertical="center"/>
      <protection/>
    </xf>
    <xf numFmtId="236" fontId="16" fillId="0" borderId="16" xfId="724" applyNumberFormat="1" applyFont="1" applyFill="1" applyBorder="1" applyAlignment="1">
      <alignment horizontal="center" vertical="center"/>
      <protection/>
    </xf>
    <xf numFmtId="236" fontId="33" fillId="0" borderId="16" xfId="724" applyNumberFormat="1" applyFont="1" applyFill="1" applyBorder="1" applyAlignment="1">
      <alignment horizontal="center" vertical="center"/>
      <protection/>
    </xf>
    <xf numFmtId="236" fontId="33" fillId="0" borderId="16" xfId="724" applyNumberFormat="1" applyFont="1" applyFill="1" applyBorder="1" applyAlignment="1">
      <alignment vertical="center"/>
      <protection/>
    </xf>
    <xf numFmtId="0" fontId="33" fillId="0" borderId="16" xfId="724" applyFont="1" applyFill="1" applyBorder="1" applyAlignment="1">
      <alignment horizontal="center" vertical="center"/>
      <protection/>
    </xf>
    <xf numFmtId="0" fontId="16" fillId="0" borderId="16" xfId="724" applyFont="1" applyFill="1" applyBorder="1" applyAlignment="1">
      <alignment horizontal="center" vertical="center"/>
      <protection/>
    </xf>
    <xf numFmtId="236" fontId="33" fillId="0" borderId="16" xfId="724" applyNumberFormat="1" applyFont="1" applyFill="1" applyBorder="1" applyAlignment="1" applyProtection="1">
      <alignment vertical="center"/>
      <protection/>
    </xf>
    <xf numFmtId="236" fontId="33" fillId="0" borderId="16" xfId="724" applyNumberFormat="1" applyFont="1" applyFill="1" applyBorder="1" applyAlignment="1" applyProtection="1">
      <alignment horizontal="center" vertical="center"/>
      <protection/>
    </xf>
    <xf numFmtId="236" fontId="16" fillId="0" borderId="16" xfId="724" applyNumberFormat="1" applyFont="1" applyFill="1" applyBorder="1" applyAlignment="1">
      <alignment vertical="center"/>
      <protection/>
    </xf>
    <xf numFmtId="0" fontId="45" fillId="0" borderId="0" xfId="724" applyFont="1" applyFill="1" applyAlignment="1">
      <alignment vertical="center"/>
      <protection/>
    </xf>
    <xf numFmtId="0" fontId="43" fillId="0" borderId="0" xfId="724" applyFont="1" applyFill="1" applyAlignment="1">
      <alignment horizontal="center" vertical="center"/>
      <protection/>
    </xf>
    <xf numFmtId="3" fontId="16" fillId="0" borderId="16" xfId="724" applyNumberFormat="1" applyFont="1" applyFill="1" applyBorder="1" applyAlignment="1" applyProtection="1">
      <alignment vertical="center"/>
      <protection/>
    </xf>
    <xf numFmtId="0" fontId="37" fillId="27" borderId="16" xfId="724" applyFont="1" applyFill="1" applyBorder="1" applyAlignment="1" applyProtection="1">
      <alignment horizontal="center" vertical="center" wrapText="1"/>
      <protection/>
    </xf>
    <xf numFmtId="0" fontId="16" fillId="0" borderId="16" xfId="724" applyFont="1" applyFill="1" applyBorder="1" applyAlignment="1">
      <alignment vertical="center"/>
      <protection/>
    </xf>
    <xf numFmtId="0" fontId="33" fillId="0" borderId="16" xfId="724" applyFont="1" applyFill="1" applyBorder="1" applyAlignment="1">
      <alignment vertical="center"/>
      <protection/>
    </xf>
    <xf numFmtId="0" fontId="46" fillId="0" borderId="0" xfId="390" applyFont="1" applyBorder="1">
      <alignment/>
      <protection/>
    </xf>
    <xf numFmtId="0" fontId="192" fillId="0" borderId="0" xfId="712" applyFont="1" applyFill="1" applyBorder="1" applyAlignment="1">
      <alignment/>
      <protection/>
    </xf>
    <xf numFmtId="0" fontId="192" fillId="0" borderId="0" xfId="712" applyFont="1" applyFill="1" applyBorder="1" applyAlignment="1">
      <alignment horizontal="center" vertical="center"/>
      <protection/>
    </xf>
    <xf numFmtId="0" fontId="1" fillId="0" borderId="0" xfId="390" applyFont="1" applyBorder="1">
      <alignment/>
      <protection/>
    </xf>
    <xf numFmtId="0" fontId="47" fillId="0" borderId="0" xfId="712" applyFont="1" applyFill="1" applyBorder="1" applyAlignment="1">
      <alignment horizontal="center" vertical="center"/>
      <protection/>
    </xf>
    <xf numFmtId="0" fontId="193" fillId="58" borderId="0" xfId="712" applyFont="1" applyFill="1" applyBorder="1" applyAlignment="1">
      <alignment vertical="center"/>
      <protection/>
    </xf>
    <xf numFmtId="0" fontId="47" fillId="0" borderId="0" xfId="712" applyFont="1" applyFill="1" applyBorder="1" applyAlignment="1">
      <alignment horizontal="center"/>
      <protection/>
    </xf>
    <xf numFmtId="0" fontId="25" fillId="0" borderId="0" xfId="712" applyFont="1" applyFill="1" applyBorder="1" applyAlignment="1">
      <alignment horizontal="center"/>
      <protection/>
    </xf>
    <xf numFmtId="0" fontId="193" fillId="58" borderId="16" xfId="712" applyFont="1" applyFill="1" applyBorder="1" applyAlignment="1">
      <alignment horizontal="center" vertical="center"/>
      <protection/>
    </xf>
    <xf numFmtId="0" fontId="46" fillId="0" borderId="16" xfId="712" applyFont="1" applyFill="1" applyBorder="1" applyAlignment="1">
      <alignment horizontal="center" vertical="center"/>
      <protection/>
    </xf>
    <xf numFmtId="0" fontId="192" fillId="58" borderId="16" xfId="712" applyFont="1" applyFill="1" applyBorder="1" applyAlignment="1">
      <alignment horizontal="center" vertical="center"/>
      <protection/>
    </xf>
    <xf numFmtId="0" fontId="194" fillId="58" borderId="16" xfId="712" applyFont="1" applyFill="1" applyBorder="1" applyAlignment="1">
      <alignment horizontal="center" vertical="center"/>
      <protection/>
    </xf>
    <xf numFmtId="246" fontId="194" fillId="58" borderId="16" xfId="712" applyNumberFormat="1" applyFont="1" applyFill="1" applyBorder="1" applyAlignment="1">
      <alignment horizontal="right" vertical="center"/>
      <protection/>
    </xf>
    <xf numFmtId="246" fontId="194" fillId="58" borderId="16" xfId="712" applyNumberFormat="1" applyFont="1" applyFill="1" applyBorder="1" applyAlignment="1">
      <alignment horizontal="center" vertical="center"/>
      <protection/>
    </xf>
    <xf numFmtId="236" fontId="194" fillId="58" borderId="16" xfId="712" applyNumberFormat="1" applyFont="1" applyFill="1" applyBorder="1" applyAlignment="1">
      <alignment horizontal="right" vertical="center"/>
      <protection/>
    </xf>
    <xf numFmtId="0" fontId="194" fillId="58" borderId="32" xfId="712" applyFont="1" applyFill="1" applyBorder="1" applyAlignment="1">
      <alignment horizontal="center" vertical="center"/>
      <protection/>
    </xf>
    <xf numFmtId="246" fontId="193" fillId="58" borderId="16" xfId="712" applyNumberFormat="1" applyFont="1" applyFill="1" applyBorder="1" applyAlignment="1">
      <alignment horizontal="right" vertical="center"/>
      <protection/>
    </xf>
    <xf numFmtId="246" fontId="193" fillId="58" borderId="16" xfId="712" applyNumberFormat="1" applyFont="1" applyFill="1" applyBorder="1" applyAlignment="1">
      <alignment horizontal="center" vertical="center"/>
      <protection/>
    </xf>
    <xf numFmtId="0" fontId="195" fillId="0" borderId="0" xfId="712" applyFont="1" applyFill="1" applyAlignment="1">
      <alignment horizontal="left"/>
      <protection/>
    </xf>
    <xf numFmtId="0" fontId="25" fillId="0" borderId="0" xfId="712" applyFont="1" applyFill="1" applyBorder="1" applyAlignment="1">
      <alignment horizontal="center" vertical="center"/>
      <protection/>
    </xf>
    <xf numFmtId="0" fontId="22" fillId="0" borderId="0" xfId="0" applyFont="1" applyFill="1" applyBorder="1" applyAlignment="1">
      <alignment vertical="center"/>
    </xf>
    <xf numFmtId="0" fontId="22" fillId="0" borderId="0" xfId="0" applyFont="1" applyFill="1" applyBorder="1" applyAlignment="1">
      <alignment vertical="center"/>
    </xf>
    <xf numFmtId="0" fontId="23" fillId="0" borderId="0" xfId="833" applyFont="1" applyFill="1" applyBorder="1" applyAlignment="1">
      <alignment/>
      <protection/>
    </xf>
    <xf numFmtId="0" fontId="23" fillId="0" borderId="0" xfId="833" applyFont="1" applyBorder="1" applyAlignment="1">
      <alignment/>
      <protection/>
    </xf>
    <xf numFmtId="0" fontId="1" fillId="0" borderId="0" xfId="390" applyFont="1" applyFill="1" applyBorder="1" applyAlignment="1">
      <alignment vertical="center"/>
      <protection/>
    </xf>
    <xf numFmtId="0" fontId="1" fillId="0" borderId="0" xfId="390" applyFont="1" applyFill="1" applyBorder="1" applyAlignment="1">
      <alignment/>
      <protection/>
    </xf>
    <xf numFmtId="0" fontId="51" fillId="0" borderId="0" xfId="833" applyFont="1" applyFill="1" applyBorder="1" applyAlignment="1">
      <alignment horizontal="center" vertical="center"/>
      <protection/>
    </xf>
    <xf numFmtId="0" fontId="52" fillId="0" borderId="0" xfId="833" applyFont="1" applyFill="1" applyBorder="1" applyAlignment="1">
      <alignment horizontal="center" vertical="center"/>
      <protection/>
    </xf>
    <xf numFmtId="0" fontId="1" fillId="0" borderId="0" xfId="833" applyFont="1" applyFill="1" applyBorder="1" applyAlignment="1">
      <alignment horizontal="right" vertical="center"/>
      <protection/>
    </xf>
    <xf numFmtId="0" fontId="49" fillId="0" borderId="16" xfId="833" applyFont="1" applyFill="1" applyBorder="1" applyAlignment="1">
      <alignment horizontal="center" vertical="center"/>
      <protection/>
    </xf>
    <xf numFmtId="0" fontId="49" fillId="0" borderId="17" xfId="833" applyFont="1" applyFill="1" applyBorder="1" applyAlignment="1">
      <alignment horizontal="center" vertical="center" wrapText="1"/>
      <protection/>
    </xf>
    <xf numFmtId="0" fontId="49" fillId="0" borderId="17" xfId="833" applyFont="1" applyFill="1" applyBorder="1" applyAlignment="1">
      <alignment horizontal="center" vertical="center"/>
      <protection/>
    </xf>
    <xf numFmtId="0" fontId="49" fillId="0" borderId="32" xfId="833" applyNumberFormat="1" applyFont="1" applyFill="1" applyBorder="1" applyAlignment="1" applyProtection="1">
      <alignment horizontal="center" vertical="center"/>
      <protection/>
    </xf>
    <xf numFmtId="246" fontId="49" fillId="0" borderId="16" xfId="833" applyNumberFormat="1" applyFont="1" applyFill="1" applyBorder="1" applyAlignment="1">
      <alignment horizontal="right" vertical="center"/>
      <protection/>
    </xf>
    <xf numFmtId="0" fontId="49" fillId="0" borderId="16" xfId="833" applyNumberFormat="1" applyFont="1" applyFill="1" applyBorder="1" applyAlignment="1" applyProtection="1">
      <alignment vertical="center"/>
      <protection/>
    </xf>
    <xf numFmtId="246" fontId="49" fillId="0" borderId="21" xfId="833" applyNumberFormat="1" applyFont="1" applyFill="1" applyBorder="1" applyAlignment="1">
      <alignment horizontal="right" vertical="center"/>
      <protection/>
    </xf>
    <xf numFmtId="0" fontId="12" fillId="0" borderId="0" xfId="706" applyFont="1" applyAlignment="1">
      <alignment horizontal="center" vertical="center"/>
      <protection/>
    </xf>
    <xf numFmtId="0" fontId="3" fillId="0" borderId="0" xfId="706" applyFont="1">
      <alignment vertical="center"/>
      <protection/>
    </xf>
    <xf numFmtId="0" fontId="53" fillId="0" borderId="0" xfId="706" applyFont="1">
      <alignment vertical="center"/>
      <protection/>
    </xf>
    <xf numFmtId="10" fontId="7" fillId="0" borderId="0" xfId="706" applyNumberFormat="1">
      <alignment vertical="center"/>
      <protection/>
    </xf>
    <xf numFmtId="0" fontId="54" fillId="0" borderId="0" xfId="706" applyFont="1" applyAlignment="1">
      <alignment horizontal="center" vertical="center"/>
      <protection/>
    </xf>
    <xf numFmtId="0" fontId="8" fillId="0" borderId="0" xfId="706" applyFont="1" applyAlignment="1">
      <alignment horizontal="center" vertical="center"/>
      <protection/>
    </xf>
    <xf numFmtId="0" fontId="9" fillId="0" borderId="25" xfId="706" applyFont="1" applyBorder="1" applyAlignment="1">
      <alignment horizontal="right" vertical="center"/>
      <protection/>
    </xf>
    <xf numFmtId="0" fontId="14" fillId="0" borderId="16" xfId="706" applyFont="1" applyBorder="1" applyAlignment="1">
      <alignment horizontal="center" vertical="center" wrapText="1"/>
      <protection/>
    </xf>
    <xf numFmtId="0" fontId="30" fillId="27" borderId="16" xfId="706" applyFont="1" applyFill="1" applyBorder="1" applyAlignment="1" applyProtection="1">
      <alignment horizontal="center" vertical="center" wrapText="1"/>
      <protection/>
    </xf>
    <xf numFmtId="0" fontId="16" fillId="0" borderId="16" xfId="740" applyFont="1" applyFill="1" applyBorder="1" applyAlignment="1">
      <alignment horizontal="left" vertical="center" wrapText="1"/>
      <protection/>
    </xf>
    <xf numFmtId="236" fontId="15" fillId="0" borderId="16" xfId="706" applyNumberFormat="1" applyFont="1" applyFill="1" applyBorder="1" applyAlignment="1">
      <alignment horizontal="center" vertical="center"/>
      <protection/>
    </xf>
    <xf numFmtId="0" fontId="16" fillId="0" borderId="16" xfId="706" applyFont="1" applyFill="1" applyBorder="1" applyAlignment="1" applyProtection="1">
      <alignment vertical="center" wrapText="1"/>
      <protection/>
    </xf>
    <xf numFmtId="0" fontId="16" fillId="0" borderId="16" xfId="706" applyFont="1" applyFill="1" applyBorder="1" applyAlignment="1" applyProtection="1">
      <alignment horizontal="left" vertical="center" wrapText="1"/>
      <protection/>
    </xf>
    <xf numFmtId="0" fontId="16" fillId="0" borderId="16" xfId="740" applyFont="1" applyFill="1" applyBorder="1" applyAlignment="1">
      <alignment vertical="center" wrapText="1"/>
      <protection/>
    </xf>
    <xf numFmtId="236" fontId="16" fillId="0" borderId="16" xfId="706" applyNumberFormat="1" applyFont="1" applyFill="1" applyBorder="1" applyAlignment="1" applyProtection="1">
      <alignment horizontal="center" vertical="center" wrapText="1"/>
      <protection/>
    </xf>
    <xf numFmtId="236" fontId="15" fillId="0" borderId="16" xfId="706" applyNumberFormat="1" applyFont="1" applyBorder="1" applyAlignment="1">
      <alignment horizontal="center" vertical="center"/>
      <protection/>
    </xf>
    <xf numFmtId="0" fontId="33" fillId="0" borderId="16" xfId="740" applyFont="1" applyFill="1" applyBorder="1" applyAlignment="1">
      <alignment horizontal="center" vertical="center" wrapText="1"/>
      <protection/>
    </xf>
    <xf numFmtId="236" fontId="33" fillId="0" borderId="16" xfId="740" applyNumberFormat="1" applyFont="1" applyFill="1" applyBorder="1" applyAlignment="1">
      <alignment horizontal="center" vertical="center" wrapText="1"/>
      <protection/>
    </xf>
    <xf numFmtId="0" fontId="7" fillId="0" borderId="0" xfId="706" applyAlignment="1">
      <alignment horizontal="center" vertical="center"/>
      <protection/>
    </xf>
    <xf numFmtId="239" fontId="7" fillId="0" borderId="0" xfId="706" applyNumberFormat="1">
      <alignment vertical="center"/>
      <protection/>
    </xf>
    <xf numFmtId="0" fontId="8" fillId="0" borderId="0" xfId="706" applyFont="1">
      <alignment vertical="center"/>
      <protection/>
    </xf>
    <xf numFmtId="0" fontId="10" fillId="0" borderId="0" xfId="706" applyFont="1" applyAlignment="1">
      <alignment horizontal="center" vertical="center"/>
      <protection/>
    </xf>
    <xf numFmtId="0" fontId="9" fillId="0" borderId="0" xfId="706" applyFont="1">
      <alignment vertical="center"/>
      <protection/>
    </xf>
    <xf numFmtId="0" fontId="12" fillId="0" borderId="16" xfId="706" applyFont="1" applyBorder="1" applyAlignment="1">
      <alignment horizontal="center" vertical="center"/>
      <protection/>
    </xf>
    <xf numFmtId="0" fontId="15" fillId="0" borderId="16" xfId="706" applyFont="1" applyBorder="1">
      <alignment vertical="center"/>
      <protection/>
    </xf>
    <xf numFmtId="236" fontId="25" fillId="0" borderId="16" xfId="706" applyNumberFormat="1" applyFont="1" applyBorder="1" applyAlignment="1">
      <alignment horizontal="center" vertical="center"/>
      <protection/>
    </xf>
    <xf numFmtId="236" fontId="16" fillId="0" borderId="16" xfId="706" applyNumberFormat="1" applyFont="1" applyBorder="1" applyAlignment="1">
      <alignment horizontal="center" vertical="center"/>
      <protection/>
    </xf>
    <xf numFmtId="0" fontId="13" fillId="0" borderId="16" xfId="706" applyFont="1" applyBorder="1" applyAlignment="1">
      <alignment horizontal="center" vertical="center"/>
      <protection/>
    </xf>
    <xf numFmtId="236" fontId="13" fillId="0" borderId="16" xfId="706" applyNumberFormat="1" applyFont="1" applyBorder="1" applyAlignment="1">
      <alignment horizontal="center" vertical="center"/>
      <protection/>
    </xf>
    <xf numFmtId="0" fontId="9" fillId="0" borderId="16" xfId="706" applyFont="1" applyBorder="1">
      <alignment vertical="center"/>
      <protection/>
    </xf>
    <xf numFmtId="236" fontId="9" fillId="0" borderId="16" xfId="706" applyNumberFormat="1" applyFont="1" applyBorder="1" applyAlignment="1">
      <alignment horizontal="center" vertical="center"/>
      <protection/>
    </xf>
    <xf numFmtId="0" fontId="9" fillId="0" borderId="16" xfId="706" applyFont="1" applyBorder="1" applyAlignment="1">
      <alignment horizontal="center" vertical="center"/>
      <protection/>
    </xf>
    <xf numFmtId="236" fontId="7" fillId="0" borderId="0" xfId="706" applyNumberFormat="1">
      <alignment vertical="center"/>
      <protection/>
    </xf>
    <xf numFmtId="0" fontId="196" fillId="0" borderId="0" xfId="0" applyFont="1" applyFill="1" applyBorder="1" applyAlignment="1">
      <alignment vertical="center"/>
    </xf>
    <xf numFmtId="237" fontId="196" fillId="0" borderId="0" xfId="0" applyNumberFormat="1" applyFont="1" applyFill="1" applyBorder="1" applyAlignment="1">
      <alignment horizontal="center" vertical="center"/>
    </xf>
    <xf numFmtId="0" fontId="197" fillId="0" borderId="0" xfId="0" applyFont="1" applyFill="1" applyBorder="1" applyAlignment="1">
      <alignment horizontal="left" vertical="center"/>
    </xf>
    <xf numFmtId="237" fontId="197" fillId="0" borderId="0" xfId="0" applyNumberFormat="1" applyFont="1" applyFill="1" applyBorder="1" applyAlignment="1">
      <alignment horizontal="center" vertical="center"/>
    </xf>
    <xf numFmtId="239" fontId="18" fillId="0" borderId="0" xfId="0" applyNumberFormat="1" applyFont="1" applyFill="1" applyBorder="1" applyAlignment="1">
      <alignment horizontal="center" vertical="center"/>
    </xf>
    <xf numFmtId="237" fontId="18" fillId="0" borderId="0" xfId="0" applyNumberFormat="1" applyFont="1" applyFill="1" applyBorder="1" applyAlignment="1">
      <alignment horizontal="center" vertical="center"/>
    </xf>
    <xf numFmtId="0" fontId="198" fillId="0" borderId="0" xfId="0" applyFont="1" applyFill="1" applyBorder="1" applyAlignment="1">
      <alignment horizontal="right" vertical="center"/>
    </xf>
    <xf numFmtId="237" fontId="198" fillId="0" borderId="0" xfId="0" applyNumberFormat="1" applyFont="1" applyFill="1" applyBorder="1" applyAlignment="1">
      <alignment horizontal="center" vertical="center"/>
    </xf>
    <xf numFmtId="0" fontId="20" fillId="59" borderId="16" xfId="0" applyNumberFormat="1" applyFont="1" applyFill="1" applyBorder="1" applyAlignment="1" applyProtection="1">
      <alignment horizontal="center" vertical="center"/>
      <protection/>
    </xf>
    <xf numFmtId="0" fontId="20" fillId="59" borderId="48" xfId="0" applyNumberFormat="1" applyFont="1" applyFill="1" applyBorder="1" applyAlignment="1" applyProtection="1">
      <alignment horizontal="center" vertical="center"/>
      <protection/>
    </xf>
    <xf numFmtId="0" fontId="20" fillId="59" borderId="16" xfId="0" applyNumberFormat="1" applyFont="1" applyFill="1" applyBorder="1" applyAlignment="1" applyProtection="1">
      <alignment horizontal="left" vertical="center"/>
      <protection/>
    </xf>
    <xf numFmtId="3" fontId="25" fillId="59" borderId="16" xfId="0" applyNumberFormat="1" applyFont="1" applyFill="1" applyBorder="1" applyAlignment="1" applyProtection="1">
      <alignment horizontal="center" vertical="center"/>
      <protection/>
    </xf>
    <xf numFmtId="0" fontId="25" fillId="59" borderId="16" xfId="0" applyNumberFormat="1" applyFont="1" applyFill="1" applyBorder="1" applyAlignment="1" applyProtection="1">
      <alignment horizontal="left" vertical="center"/>
      <protection/>
    </xf>
    <xf numFmtId="0" fontId="20" fillId="59" borderId="16" xfId="0" applyNumberFormat="1" applyFont="1" applyFill="1" applyBorder="1" applyAlignment="1" applyProtection="1">
      <alignment vertical="center"/>
      <protection/>
    </xf>
    <xf numFmtId="0" fontId="25" fillId="59" borderId="16" xfId="0" applyNumberFormat="1" applyFont="1" applyFill="1" applyBorder="1" applyAlignment="1" applyProtection="1">
      <alignment vertical="center"/>
      <protection/>
    </xf>
    <xf numFmtId="0" fontId="196" fillId="59" borderId="0" xfId="0" applyFont="1" applyFill="1" applyBorder="1" applyAlignment="1">
      <alignment vertical="center"/>
    </xf>
    <xf numFmtId="0" fontId="18" fillId="0" borderId="0" xfId="706" applyFont="1" applyAlignment="1" applyProtection="1">
      <alignment horizontal="center" vertical="center"/>
      <protection/>
    </xf>
    <xf numFmtId="0" fontId="37" fillId="0" borderId="0" xfId="706" applyFont="1" applyAlignment="1" applyProtection="1">
      <alignment horizontal="right" vertical="center"/>
      <protection/>
    </xf>
    <xf numFmtId="0" fontId="7" fillId="0" borderId="0" xfId="0" applyFont="1" applyFill="1" applyAlignment="1">
      <alignment horizontal="center" vertical="center"/>
    </xf>
    <xf numFmtId="0" fontId="12" fillId="0" borderId="0" xfId="0" applyFont="1" applyFill="1" applyAlignment="1">
      <alignment vertical="center"/>
    </xf>
    <xf numFmtId="0" fontId="17" fillId="0" borderId="0" xfId="0" applyNumberFormat="1" applyFont="1" applyFill="1" applyAlignment="1">
      <alignment vertical="center"/>
    </xf>
    <xf numFmtId="0" fontId="199" fillId="0" borderId="0" xfId="0" applyFont="1" applyFill="1" applyAlignment="1">
      <alignment vertical="center"/>
    </xf>
    <xf numFmtId="0" fontId="17" fillId="0" borderId="0" xfId="0" applyFont="1" applyFill="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0" fontId="199" fillId="0" borderId="0" xfId="0" applyFont="1" applyFill="1" applyBorder="1" applyAlignment="1">
      <alignment vertical="center"/>
    </xf>
    <xf numFmtId="0" fontId="200" fillId="0" borderId="0" xfId="0" applyFont="1" applyFill="1" applyAlignment="1">
      <alignment vertical="center"/>
    </xf>
    <xf numFmtId="0" fontId="199" fillId="0" borderId="0" xfId="0" applyFont="1" applyFill="1" applyAlignment="1">
      <alignment vertical="center"/>
    </xf>
    <xf numFmtId="0" fontId="1"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244" fontId="7" fillId="0" borderId="0" xfId="0" applyNumberFormat="1" applyFont="1" applyFill="1" applyAlignment="1">
      <alignment horizontal="center" vertical="center"/>
    </xf>
    <xf numFmtId="244" fontId="7" fillId="0" borderId="0" xfId="0" applyNumberFormat="1" applyFont="1" applyFill="1" applyAlignment="1">
      <alignment vertical="center"/>
    </xf>
    <xf numFmtId="244" fontId="22" fillId="0" borderId="0" xfId="0" applyNumberFormat="1" applyFont="1" applyFill="1" applyAlignment="1">
      <alignment vertical="center"/>
    </xf>
    <xf numFmtId="0" fontId="7" fillId="0" borderId="0" xfId="0" applyFont="1" applyFill="1" applyAlignment="1">
      <alignment vertical="center" wrapText="1"/>
    </xf>
    <xf numFmtId="0" fontId="24" fillId="0" borderId="0" xfId="0" applyFont="1" applyFill="1" applyAlignment="1">
      <alignment horizontal="left" vertical="center"/>
    </xf>
    <xf numFmtId="0" fontId="32" fillId="0" borderId="16" xfId="0" applyFont="1" applyFill="1" applyBorder="1" applyAlignment="1" applyProtection="1">
      <alignment horizontal="center" vertical="center" wrapText="1"/>
      <protection/>
    </xf>
    <xf numFmtId="244" fontId="33" fillId="60" borderId="32" xfId="0" applyNumberFormat="1" applyFont="1" applyFill="1" applyBorder="1" applyAlignment="1" applyProtection="1">
      <alignment horizontal="center" vertical="center" wrapText="1"/>
      <protection/>
    </xf>
    <xf numFmtId="244" fontId="33" fillId="60" borderId="27" xfId="0" applyNumberFormat="1" applyFont="1" applyFill="1" applyBorder="1" applyAlignment="1" applyProtection="1">
      <alignment horizontal="center" vertical="center" wrapText="1"/>
      <protection/>
    </xf>
    <xf numFmtId="244" fontId="33" fillId="60" borderId="33" xfId="0" applyNumberFormat="1" applyFont="1" applyFill="1" applyBorder="1" applyAlignment="1" applyProtection="1">
      <alignment horizontal="center" vertical="center" wrapText="1"/>
      <protection/>
    </xf>
    <xf numFmtId="244" fontId="33" fillId="60" borderId="17" xfId="0" applyNumberFormat="1" applyFont="1" applyFill="1" applyBorder="1" applyAlignment="1" applyProtection="1">
      <alignment horizontal="center" vertical="center" wrapText="1"/>
      <protection/>
    </xf>
    <xf numFmtId="244" fontId="33" fillId="60" borderId="16" xfId="0" applyNumberFormat="1" applyFont="1" applyFill="1" applyBorder="1" applyAlignment="1" applyProtection="1">
      <alignment horizontal="center" vertical="center" wrapText="1"/>
      <protection/>
    </xf>
    <xf numFmtId="244" fontId="34" fillId="60" borderId="16" xfId="0" applyNumberFormat="1" applyFont="1" applyFill="1" applyBorder="1" applyAlignment="1" applyProtection="1">
      <alignment horizontal="center" vertical="center" wrapText="1"/>
      <protection/>
    </xf>
    <xf numFmtId="244" fontId="33" fillId="60" borderId="21" xfId="0" applyNumberFormat="1" applyFont="1" applyFill="1" applyBorder="1" applyAlignment="1" applyProtection="1">
      <alignment horizontal="center" vertical="center" wrapText="1"/>
      <protection/>
    </xf>
    <xf numFmtId="0" fontId="37" fillId="0" borderId="16" xfId="739" applyNumberFormat="1" applyFont="1" applyFill="1" applyBorder="1" applyAlignment="1">
      <alignment horizontal="right" vertical="center" wrapText="1"/>
      <protection/>
    </xf>
    <xf numFmtId="0" fontId="37" fillId="0" borderId="16" xfId="739" applyNumberFormat="1" applyFont="1" applyFill="1" applyBorder="1" applyAlignment="1">
      <alignment horizontal="center" vertical="center" wrapText="1"/>
      <protection/>
    </xf>
    <xf numFmtId="244" fontId="37" fillId="0" borderId="16" xfId="0" applyNumberFormat="1" applyFont="1" applyFill="1" applyBorder="1" applyAlignment="1">
      <alignment horizontal="center" vertical="center"/>
    </xf>
    <xf numFmtId="0" fontId="38" fillId="0" borderId="16" xfId="739" applyFont="1" applyFill="1" applyBorder="1" applyAlignment="1">
      <alignment horizontal="left" vertical="center" wrapText="1" indent="1"/>
      <protection/>
    </xf>
    <xf numFmtId="244" fontId="1" fillId="0" borderId="16" xfId="0" applyNumberFormat="1" applyFont="1" applyFill="1" applyBorder="1" applyAlignment="1">
      <alignment horizontal="center" vertical="center"/>
    </xf>
    <xf numFmtId="238" fontId="35" fillId="0" borderId="16" xfId="0" applyNumberFormat="1" applyFont="1" applyFill="1" applyBorder="1" applyAlignment="1">
      <alignment horizontal="center" vertical="center"/>
    </xf>
    <xf numFmtId="237" fontId="16" fillId="0" borderId="16" xfId="0" applyNumberFormat="1" applyFont="1" applyFill="1" applyBorder="1" applyAlignment="1" applyProtection="1">
      <alignment horizontal="right" vertical="center"/>
      <protection/>
    </xf>
    <xf numFmtId="239" fontId="35" fillId="0" borderId="16" xfId="0" applyNumberFormat="1" applyFont="1" applyFill="1" applyBorder="1" applyAlignment="1" applyProtection="1">
      <alignment vertical="center" wrapText="1"/>
      <protection/>
    </xf>
    <xf numFmtId="0" fontId="16" fillId="0" borderId="16" xfId="739" applyFont="1" applyFill="1" applyBorder="1" applyAlignment="1">
      <alignment horizontal="right"/>
      <protection/>
    </xf>
    <xf numFmtId="0" fontId="35" fillId="0" borderId="16" xfId="739" applyFont="1" applyFill="1" applyBorder="1" applyAlignment="1">
      <alignment vertical="center" wrapText="1"/>
      <protection/>
    </xf>
    <xf numFmtId="247" fontId="35" fillId="0" borderId="16" xfId="0" applyNumberFormat="1" applyFont="1" applyFill="1" applyBorder="1" applyAlignment="1" applyProtection="1">
      <alignment horizontal="center" vertical="center"/>
      <protection/>
    </xf>
    <xf numFmtId="244" fontId="35" fillId="0" borderId="0" xfId="0" applyNumberFormat="1" applyFont="1" applyFill="1" applyAlignment="1">
      <alignment vertical="center"/>
    </xf>
    <xf numFmtId="0" fontId="31" fillId="0" borderId="0" xfId="0" applyFont="1" applyFill="1" applyAlignment="1">
      <alignment horizontal="center" vertical="center"/>
    </xf>
    <xf numFmtId="244" fontId="39" fillId="60" borderId="16" xfId="0" applyNumberFormat="1" applyFont="1" applyFill="1" applyBorder="1" applyAlignment="1" applyProtection="1">
      <alignment horizontal="center" vertical="center" wrapText="1"/>
      <protection/>
    </xf>
    <xf numFmtId="244" fontId="39" fillId="60" borderId="17" xfId="0" applyNumberFormat="1" applyFont="1" applyFill="1" applyBorder="1" applyAlignment="1" applyProtection="1">
      <alignment horizontal="center" vertical="center" wrapText="1"/>
      <protection/>
    </xf>
    <xf numFmtId="244" fontId="39" fillId="60" borderId="21" xfId="0" applyNumberFormat="1" applyFont="1" applyFill="1" applyBorder="1" applyAlignment="1" applyProtection="1">
      <alignment horizontal="center" vertical="center" wrapText="1"/>
      <protection/>
    </xf>
    <xf numFmtId="244" fontId="33" fillId="60" borderId="16" xfId="0" applyNumberFormat="1" applyFont="1" applyFill="1" applyBorder="1" applyAlignment="1" applyProtection="1">
      <alignment vertical="center" wrapText="1"/>
      <protection/>
    </xf>
    <xf numFmtId="0" fontId="16" fillId="0" borderId="32" xfId="0" applyFont="1" applyFill="1" applyBorder="1" applyAlignment="1">
      <alignment horizontal="center" vertical="center" wrapText="1"/>
    </xf>
    <xf numFmtId="0" fontId="16" fillId="0" borderId="32" xfId="0" applyFont="1" applyFill="1" applyBorder="1" applyAlignment="1">
      <alignment horizontal="left"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xf>
    <xf numFmtId="0" fontId="35" fillId="0" borderId="32" xfId="0" applyFont="1" applyFill="1" applyBorder="1" applyAlignment="1">
      <alignment horizontal="center" vertical="center" wrapText="1"/>
    </xf>
    <xf numFmtId="0" fontId="35" fillId="0" borderId="32" xfId="0" applyFont="1" applyFill="1" applyBorder="1" applyAlignment="1">
      <alignment horizontal="left" vertical="center" wrapText="1"/>
    </xf>
    <xf numFmtId="0" fontId="1" fillId="0" borderId="0" xfId="0" applyFont="1" applyFill="1" applyAlignment="1">
      <alignment vertical="center" wrapText="1"/>
    </xf>
    <xf numFmtId="244" fontId="33" fillId="0" borderId="17" xfId="0" applyNumberFormat="1" applyFont="1" applyFill="1" applyBorder="1" applyAlignment="1" applyProtection="1">
      <alignment horizontal="center" vertical="center" wrapText="1"/>
      <protection/>
    </xf>
    <xf numFmtId="0" fontId="58" fillId="0" borderId="16" xfId="0" applyFont="1" applyFill="1" applyBorder="1" applyAlignment="1">
      <alignment horizontal="center" vertical="center" wrapText="1"/>
    </xf>
    <xf numFmtId="244" fontId="33" fillId="0" borderId="21" xfId="0" applyNumberFormat="1" applyFont="1" applyFill="1" applyBorder="1" applyAlignment="1" applyProtection="1">
      <alignment horizontal="center" vertical="center" wrapText="1"/>
      <protection/>
    </xf>
    <xf numFmtId="0" fontId="58" fillId="0" borderId="16" xfId="0" applyFont="1" applyFill="1" applyBorder="1" applyAlignment="1">
      <alignment vertical="center" wrapText="1"/>
    </xf>
    <xf numFmtId="0" fontId="29" fillId="0" borderId="16" xfId="0" applyFont="1" applyFill="1" applyBorder="1" applyAlignment="1">
      <alignment vertical="center" wrapText="1"/>
    </xf>
    <xf numFmtId="0" fontId="37" fillId="0" borderId="16" xfId="0" applyNumberFormat="1" applyFont="1" applyFill="1" applyBorder="1" applyAlignment="1">
      <alignment vertical="center" wrapText="1"/>
    </xf>
    <xf numFmtId="0" fontId="1" fillId="0" borderId="16" xfId="0" applyFont="1" applyFill="1" applyBorder="1" applyAlignment="1">
      <alignment vertical="center" wrapText="1"/>
    </xf>
    <xf numFmtId="0" fontId="16" fillId="0" borderId="32"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left" vertical="center" wrapText="1"/>
      <protection locked="0"/>
    </xf>
    <xf numFmtId="0" fontId="16" fillId="0" borderId="32" xfId="0" applyFont="1" applyFill="1" applyBorder="1" applyAlignment="1" applyProtection="1">
      <alignment horizontal="center" vertical="center" wrapText="1"/>
      <protection/>
    </xf>
    <xf numFmtId="0" fontId="16" fillId="0" borderId="32" xfId="0" applyFont="1" applyFill="1" applyBorder="1" applyAlignment="1" applyProtection="1">
      <alignment horizontal="left" vertical="center" wrapText="1"/>
      <protection/>
    </xf>
    <xf numFmtId="244" fontId="35" fillId="0" borderId="32" xfId="0" applyNumberFormat="1" applyFont="1" applyFill="1" applyBorder="1" applyAlignment="1">
      <alignment horizontal="center" vertical="center" wrapText="1"/>
    </xf>
    <xf numFmtId="244" fontId="35" fillId="0" borderId="32" xfId="0" applyNumberFormat="1" applyFont="1" applyFill="1" applyBorder="1" applyAlignment="1">
      <alignment horizontal="center" vertical="center"/>
    </xf>
    <xf numFmtId="244" fontId="16" fillId="0" borderId="32" xfId="0" applyNumberFormat="1" applyFont="1" applyFill="1" applyBorder="1" applyAlignment="1">
      <alignment horizontal="center" vertical="center" wrapText="1"/>
    </xf>
    <xf numFmtId="239" fontId="35" fillId="0" borderId="16" xfId="0" applyNumberFormat="1" applyFont="1" applyFill="1" applyBorder="1" applyAlignment="1" applyProtection="1">
      <alignment horizontal="fill" vertical="center" wrapText="1"/>
      <protection/>
    </xf>
    <xf numFmtId="0" fontId="16" fillId="0" borderId="16" xfId="0" applyFont="1" applyFill="1" applyBorder="1" applyAlignment="1" applyProtection="1">
      <alignment horizontal="left" vertical="center" wrapText="1"/>
      <protection locked="0"/>
    </xf>
    <xf numFmtId="0" fontId="59" fillId="0" borderId="16" xfId="0" applyFont="1" applyFill="1" applyBorder="1" applyAlignment="1">
      <alignment horizontal="right" vertical="center"/>
    </xf>
    <xf numFmtId="0" fontId="35" fillId="0" borderId="32" xfId="0" applyFont="1" applyFill="1" applyBorder="1" applyAlignment="1" applyProtection="1">
      <alignment horizontal="center" vertical="center" wrapText="1"/>
      <protection/>
    </xf>
    <xf numFmtId="0" fontId="35" fillId="0" borderId="32" xfId="0" applyFont="1" applyFill="1" applyBorder="1" applyAlignment="1" applyProtection="1">
      <alignment horizontal="left" vertical="center" wrapText="1"/>
      <protection/>
    </xf>
    <xf numFmtId="0" fontId="60" fillId="0" borderId="32" xfId="0" applyFont="1" applyFill="1" applyBorder="1" applyAlignment="1">
      <alignment horizontal="center" vertical="center" wrapText="1"/>
    </xf>
    <xf numFmtId="0" fontId="60" fillId="0" borderId="32" xfId="0" applyFont="1" applyFill="1" applyBorder="1" applyAlignment="1">
      <alignment horizontal="left" vertical="center" wrapText="1"/>
    </xf>
    <xf numFmtId="49" fontId="60" fillId="0" borderId="16" xfId="0" applyNumberFormat="1" applyFont="1" applyFill="1" applyBorder="1" applyAlignment="1" applyProtection="1">
      <alignment horizontal="center" vertical="center" wrapText="1"/>
      <protection/>
    </xf>
    <xf numFmtId="49" fontId="60" fillId="0" borderId="16" xfId="0" applyNumberFormat="1" applyFont="1" applyFill="1" applyBorder="1" applyAlignment="1" applyProtection="1">
      <alignment horizontal="left" vertical="center" wrapText="1"/>
      <protection/>
    </xf>
    <xf numFmtId="0" fontId="37" fillId="0" borderId="16" xfId="0" applyFont="1" applyFill="1" applyBorder="1" applyAlignment="1">
      <alignment horizontal="right" vertical="center"/>
    </xf>
    <xf numFmtId="0" fontId="38" fillId="0" borderId="16" xfId="0" applyFont="1" applyFill="1" applyBorder="1" applyAlignment="1">
      <alignment vertical="center" wrapText="1"/>
    </xf>
    <xf numFmtId="0" fontId="35" fillId="0" borderId="16" xfId="0" applyFont="1" applyFill="1" applyBorder="1" applyAlignment="1" applyProtection="1">
      <alignment horizontal="fill" vertical="center" wrapText="1"/>
      <protection/>
    </xf>
    <xf numFmtId="0" fontId="37" fillId="0" borderId="16" xfId="0" applyFont="1" applyFill="1" applyBorder="1" applyAlignment="1" applyProtection="1">
      <alignment horizontal="right" vertical="center" wrapText="1"/>
      <protection/>
    </xf>
    <xf numFmtId="0" fontId="37" fillId="0" borderId="16" xfId="0" applyFont="1" applyFill="1" applyBorder="1" applyAlignment="1" applyProtection="1">
      <alignment horizontal="center" vertical="center" wrapText="1"/>
      <protection/>
    </xf>
    <xf numFmtId="0" fontId="16" fillId="0" borderId="16" xfId="0" applyFont="1" applyFill="1" applyBorder="1" applyAlignment="1">
      <alignment vertical="center" wrapText="1"/>
    </xf>
    <xf numFmtId="0" fontId="37" fillId="0" borderId="16" xfId="0" applyFont="1" applyFill="1" applyBorder="1" applyAlignment="1">
      <alignment vertical="center" wrapText="1"/>
    </xf>
    <xf numFmtId="0" fontId="61" fillId="0" borderId="16" xfId="0" applyNumberFormat="1" applyFont="1" applyFill="1" applyBorder="1" applyAlignment="1" applyProtection="1">
      <alignment horizontal="left" vertical="center"/>
      <protection/>
    </xf>
    <xf numFmtId="239" fontId="61" fillId="0" borderId="16" xfId="0" applyNumberFormat="1" applyFont="1" applyFill="1" applyBorder="1" applyAlignment="1" applyProtection="1">
      <alignment vertical="center" wrapText="1"/>
      <protection/>
    </xf>
    <xf numFmtId="239" fontId="16" fillId="0" borderId="16" xfId="0" applyNumberFormat="1" applyFont="1" applyFill="1" applyBorder="1" applyAlignment="1">
      <alignment horizontal="center" vertical="center"/>
    </xf>
    <xf numFmtId="0" fontId="61" fillId="0" borderId="16" xfId="0" applyNumberFormat="1" applyFont="1" applyFill="1" applyBorder="1" applyAlignment="1" applyProtection="1">
      <alignment horizontal="center" vertical="center"/>
      <protection/>
    </xf>
    <xf numFmtId="239" fontId="61" fillId="0" borderId="16" xfId="0" applyNumberFormat="1" applyFont="1" applyFill="1" applyBorder="1" applyAlignment="1" applyProtection="1">
      <alignment horizontal="center" vertical="center" wrapText="1"/>
      <protection/>
    </xf>
    <xf numFmtId="239" fontId="1" fillId="0" borderId="16" xfId="0" applyNumberFormat="1" applyFont="1" applyFill="1" applyBorder="1" applyAlignment="1">
      <alignment horizontal="center" vertical="center"/>
    </xf>
    <xf numFmtId="0" fontId="62" fillId="0" borderId="16" xfId="0" applyNumberFormat="1" applyFont="1" applyFill="1" applyBorder="1" applyAlignment="1" applyProtection="1">
      <alignment horizontal="center" vertical="center"/>
      <protection/>
    </xf>
    <xf numFmtId="239" fontId="62" fillId="0" borderId="16" xfId="0" applyNumberFormat="1" applyFont="1" applyFill="1" applyBorder="1" applyAlignment="1" applyProtection="1">
      <alignment horizontal="center" vertical="center" wrapText="1"/>
      <protection/>
    </xf>
    <xf numFmtId="239" fontId="62" fillId="0" borderId="16" xfId="0" applyNumberFormat="1" applyFont="1" applyFill="1" applyBorder="1" applyAlignment="1">
      <alignment horizontal="center" vertical="center"/>
    </xf>
    <xf numFmtId="239" fontId="16" fillId="0" borderId="16" xfId="0" applyNumberFormat="1" applyFont="1" applyFill="1" applyBorder="1" applyAlignment="1">
      <alignment horizontal="center" vertical="center" wrapText="1"/>
    </xf>
    <xf numFmtId="0" fontId="63" fillId="0" borderId="16" xfId="0" applyNumberFormat="1" applyFont="1" applyFill="1" applyBorder="1" applyAlignment="1">
      <alignment horizontal="center" vertical="center" wrapText="1"/>
    </xf>
    <xf numFmtId="239" fontId="61" fillId="0" borderId="16" xfId="0" applyNumberFormat="1" applyFont="1" applyFill="1" applyBorder="1" applyAlignment="1">
      <alignment horizontal="center" vertical="center" wrapText="1"/>
    </xf>
    <xf numFmtId="239" fontId="64" fillId="0" borderId="16" xfId="0" applyNumberFormat="1" applyFont="1" applyFill="1" applyBorder="1" applyAlignment="1">
      <alignment horizontal="center" vertical="center" wrapText="1"/>
    </xf>
    <xf numFmtId="239" fontId="25" fillId="0" borderId="16" xfId="0" applyNumberFormat="1" applyFont="1" applyFill="1" applyBorder="1" applyAlignment="1">
      <alignment horizontal="center" vertical="center"/>
    </xf>
    <xf numFmtId="0" fontId="16" fillId="0" borderId="16" xfId="0" applyNumberFormat="1" applyFont="1" applyFill="1" applyBorder="1" applyAlignment="1" applyProtection="1">
      <alignment horizontal="center" vertical="center"/>
      <protection/>
    </xf>
    <xf numFmtId="239" fontId="16" fillId="0" borderId="16" xfId="0" applyNumberFormat="1" applyFont="1" applyFill="1" applyBorder="1" applyAlignment="1" applyProtection="1">
      <alignment horizontal="center" vertical="center" wrapText="1"/>
      <protection/>
    </xf>
    <xf numFmtId="0" fontId="16" fillId="0" borderId="32" xfId="0" applyFont="1" applyFill="1" applyBorder="1" applyAlignment="1">
      <alignment horizontal="center" vertical="top" wrapText="1"/>
    </xf>
    <xf numFmtId="0" fontId="16" fillId="0" borderId="32" xfId="0" applyFont="1" applyFill="1" applyBorder="1" applyAlignment="1">
      <alignment horizontal="left" vertical="top" wrapText="1"/>
    </xf>
    <xf numFmtId="244" fontId="1" fillId="0" borderId="32" xfId="0" applyNumberFormat="1" applyFont="1" applyFill="1" applyBorder="1" applyAlignment="1">
      <alignment horizontal="center" vertical="center"/>
    </xf>
    <xf numFmtId="0" fontId="25" fillId="0" borderId="16" xfId="0" applyFont="1" applyFill="1" applyBorder="1" applyAlignment="1">
      <alignment horizontal="center" vertical="center"/>
    </xf>
    <xf numFmtId="0" fontId="65" fillId="0" borderId="1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16" fillId="0" borderId="16" xfId="0" applyFont="1" applyFill="1" applyBorder="1" applyAlignment="1" applyProtection="1">
      <alignment horizontal="center" vertical="center"/>
      <protection/>
    </xf>
    <xf numFmtId="239" fontId="1" fillId="0" borderId="17" xfId="0" applyNumberFormat="1" applyFont="1" applyFill="1" applyBorder="1" applyAlignment="1">
      <alignment horizontal="center" vertical="center"/>
    </xf>
    <xf numFmtId="239" fontId="16" fillId="0" borderId="17" xfId="0" applyNumberFormat="1" applyFont="1" applyFill="1" applyBorder="1" applyAlignment="1">
      <alignment horizontal="center" vertical="center"/>
    </xf>
    <xf numFmtId="0" fontId="25" fillId="0" borderId="16" xfId="0" applyNumberFormat="1" applyFont="1" applyFill="1" applyBorder="1" applyAlignment="1">
      <alignment horizontal="left" vertical="center"/>
    </xf>
    <xf numFmtId="239" fontId="25" fillId="0" borderId="16" xfId="0" applyNumberFormat="1" applyFont="1" applyFill="1" applyBorder="1" applyAlignment="1">
      <alignment vertical="center" wrapText="1"/>
    </xf>
    <xf numFmtId="239" fontId="5" fillId="0" borderId="16" xfId="0" applyNumberFormat="1" applyFont="1" applyFill="1" applyBorder="1" applyAlignment="1">
      <alignment horizontal="center" vertical="center" wrapText="1"/>
    </xf>
    <xf numFmtId="239" fontId="63" fillId="0" borderId="16" xfId="0" applyNumberFormat="1" applyFont="1" applyFill="1" applyBorder="1" applyAlignment="1">
      <alignment horizontal="center" vertical="center" wrapText="1"/>
    </xf>
    <xf numFmtId="0" fontId="25" fillId="0" borderId="16" xfId="0" applyFont="1" applyFill="1" applyBorder="1" applyAlignment="1">
      <alignment horizontal="left" vertical="center"/>
    </xf>
    <xf numFmtId="239" fontId="25" fillId="0" borderId="17" xfId="0" applyNumberFormat="1" applyFont="1" applyFill="1" applyBorder="1" applyAlignment="1">
      <alignment horizontal="center" vertical="center"/>
    </xf>
    <xf numFmtId="0" fontId="25" fillId="0" borderId="16"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239" fontId="25" fillId="0" borderId="40"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wrapText="1"/>
    </xf>
    <xf numFmtId="239" fontId="16" fillId="0" borderId="17" xfId="0" applyNumberFormat="1" applyFont="1" applyFill="1" applyBorder="1" applyAlignment="1">
      <alignment horizontal="center" vertical="center" wrapText="1"/>
    </xf>
    <xf numFmtId="244" fontId="1" fillId="0" borderId="17" xfId="0" applyNumberFormat="1" applyFont="1" applyFill="1" applyBorder="1" applyAlignment="1">
      <alignment horizontal="center" vertical="center"/>
    </xf>
    <xf numFmtId="244" fontId="1" fillId="0" borderId="49" xfId="0" applyNumberFormat="1"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7" xfId="0" applyFont="1" applyFill="1" applyBorder="1" applyAlignment="1">
      <alignment horizontal="left" vertical="center" wrapText="1"/>
    </xf>
    <xf numFmtId="0" fontId="16" fillId="0" borderId="16" xfId="0" applyFont="1" applyFill="1" applyBorder="1" applyAlignment="1" applyProtection="1">
      <alignment horizontal="center" vertical="center" wrapText="1"/>
      <protection/>
    </xf>
    <xf numFmtId="0" fontId="25" fillId="0" borderId="16" xfId="0" applyFont="1" applyFill="1" applyBorder="1" applyAlignment="1">
      <alignment vertical="center" wrapText="1"/>
    </xf>
    <xf numFmtId="0" fontId="25" fillId="0" borderId="40" xfId="0" applyFont="1" applyFill="1" applyBorder="1" applyAlignment="1">
      <alignment horizontal="left" vertical="center" wrapText="1"/>
    </xf>
    <xf numFmtId="0" fontId="66" fillId="0" borderId="16" xfId="0" applyFont="1" applyFill="1" applyBorder="1" applyAlignment="1" applyProtection="1">
      <alignment vertical="center" wrapText="1"/>
      <protection/>
    </xf>
    <xf numFmtId="0" fontId="25" fillId="0" borderId="32" xfId="0" applyFont="1" applyFill="1" applyBorder="1" applyAlignment="1">
      <alignment horizontal="center" vertical="center" wrapText="1"/>
    </xf>
    <xf numFmtId="0" fontId="25" fillId="0" borderId="32" xfId="0" applyFont="1" applyFill="1" applyBorder="1" applyAlignment="1">
      <alignment horizontal="left" vertical="center" wrapText="1"/>
    </xf>
    <xf numFmtId="0" fontId="67" fillId="0" borderId="16" xfId="0" applyFont="1" applyFill="1" applyBorder="1" applyAlignment="1" applyProtection="1">
      <alignment vertical="center" wrapText="1"/>
      <protection/>
    </xf>
    <xf numFmtId="0" fontId="16" fillId="0" borderId="16" xfId="0" applyFont="1" applyFill="1" applyBorder="1" applyAlignment="1" applyProtection="1">
      <alignment horizontal="right" vertical="center" wrapText="1"/>
      <protection/>
    </xf>
    <xf numFmtId="0" fontId="66" fillId="0" borderId="16" xfId="0" applyFont="1" applyFill="1" applyBorder="1" applyAlignment="1" applyProtection="1">
      <alignment horizontal="left" vertical="center" wrapText="1"/>
      <protection/>
    </xf>
    <xf numFmtId="0" fontId="36" fillId="0" borderId="17" xfId="0" applyFont="1" applyFill="1" applyBorder="1" applyAlignment="1">
      <alignment horizontal="right" vertical="center" wrapText="1"/>
    </xf>
    <xf numFmtId="0" fontId="35" fillId="0" borderId="17" xfId="0" applyFont="1" applyFill="1" applyBorder="1" applyAlignment="1">
      <alignment vertical="center" wrapText="1"/>
    </xf>
    <xf numFmtId="244" fontId="16" fillId="0" borderId="17" xfId="0" applyNumberFormat="1" applyFont="1" applyFill="1" applyBorder="1" applyAlignment="1">
      <alignment horizontal="center" vertical="center"/>
    </xf>
    <xf numFmtId="244" fontId="35" fillId="0" borderId="17" xfId="0" applyNumberFormat="1" applyFont="1" applyFill="1" applyBorder="1" applyAlignment="1">
      <alignment horizontal="center" vertical="center" wrapText="1"/>
    </xf>
    <xf numFmtId="245" fontId="35" fillId="0" borderId="17" xfId="0" applyNumberFormat="1" applyFont="1" applyFill="1" applyBorder="1" applyAlignment="1">
      <alignment horizontal="center" vertical="center" wrapText="1"/>
    </xf>
    <xf numFmtId="244" fontId="35" fillId="0" borderId="17" xfId="0" applyNumberFormat="1" applyFont="1" applyFill="1" applyBorder="1" applyAlignment="1">
      <alignment horizontal="center" vertical="center"/>
    </xf>
    <xf numFmtId="248" fontId="35" fillId="0" borderId="16" xfId="0" applyNumberFormat="1" applyFont="1" applyFill="1" applyBorder="1" applyAlignment="1" applyProtection="1">
      <alignment horizontal="center" vertical="center"/>
      <protection/>
    </xf>
    <xf numFmtId="244" fontId="21" fillId="0" borderId="16" xfId="0" applyNumberFormat="1" applyFont="1" applyFill="1" applyBorder="1" applyAlignment="1">
      <alignment horizontal="center" vertical="center"/>
    </xf>
    <xf numFmtId="0" fontId="1" fillId="0" borderId="49" xfId="0" applyFont="1" applyFill="1" applyBorder="1" applyAlignment="1">
      <alignment horizontal="center" vertical="center"/>
    </xf>
    <xf numFmtId="0" fontId="1" fillId="0" borderId="49" xfId="0" applyFont="1" applyFill="1" applyBorder="1" applyAlignment="1">
      <alignment horizontal="left" vertical="center"/>
    </xf>
    <xf numFmtId="0" fontId="1" fillId="0" borderId="16" xfId="0" applyFont="1" applyFill="1" applyBorder="1" applyAlignment="1">
      <alignment horizontal="center" vertical="center"/>
    </xf>
    <xf numFmtId="0" fontId="4" fillId="0" borderId="16" xfId="0" applyFont="1" applyFill="1" applyBorder="1" applyAlignment="1">
      <alignment vertical="center" wrapText="1"/>
    </xf>
    <xf numFmtId="0" fontId="35" fillId="0" borderId="16" xfId="0" applyFont="1" applyFill="1" applyBorder="1" applyAlignment="1">
      <alignment horizontal="left" vertical="center" wrapText="1"/>
    </xf>
    <xf numFmtId="0" fontId="1" fillId="0" borderId="17" xfId="0" applyFont="1" applyFill="1" applyBorder="1" applyAlignment="1">
      <alignment vertical="center" wrapText="1"/>
    </xf>
    <xf numFmtId="0" fontId="35" fillId="0" borderId="0" xfId="0" applyFont="1" applyFill="1" applyBorder="1" applyAlignment="1" applyProtection="1">
      <alignment vertical="center" wrapText="1"/>
      <protection/>
    </xf>
    <xf numFmtId="0" fontId="16" fillId="0" borderId="0" xfId="0" applyFont="1" applyFill="1" applyBorder="1" applyAlignment="1" applyProtection="1">
      <alignment horizontal="right" vertical="center"/>
      <protection/>
    </xf>
    <xf numFmtId="244" fontId="16" fillId="0" borderId="32" xfId="0" applyNumberFormat="1" applyFont="1" applyFill="1" applyBorder="1" applyAlignment="1">
      <alignment horizontal="center" vertical="center"/>
    </xf>
    <xf numFmtId="238" fontId="35" fillId="0" borderId="16" xfId="0" applyNumberFormat="1" applyFont="1" applyFill="1" applyBorder="1" applyAlignment="1" applyProtection="1">
      <alignment horizontal="center" vertical="center"/>
      <protection/>
    </xf>
    <xf numFmtId="0" fontId="37" fillId="0" borderId="16" xfId="739" applyFont="1" applyFill="1" applyBorder="1" applyAlignment="1">
      <alignment horizontal="right" vertical="center" wrapText="1"/>
      <protection/>
    </xf>
    <xf numFmtId="0" fontId="37" fillId="0" borderId="16" xfId="739" applyFont="1" applyFill="1" applyBorder="1" applyAlignment="1">
      <alignment horizontal="center" vertical="center" wrapText="1"/>
      <protection/>
    </xf>
    <xf numFmtId="0" fontId="25" fillId="0" borderId="32" xfId="0" applyFont="1" applyFill="1" applyBorder="1" applyAlignment="1">
      <alignment horizontal="center" vertical="center"/>
    </xf>
    <xf numFmtId="0" fontId="25" fillId="0" borderId="32" xfId="0" applyFont="1" applyFill="1" applyBorder="1" applyAlignment="1">
      <alignment horizontal="left" vertical="center"/>
    </xf>
    <xf numFmtId="238" fontId="16" fillId="0" borderId="16" xfId="0" applyNumberFormat="1" applyFont="1" applyFill="1" applyBorder="1" applyAlignment="1" applyProtection="1">
      <alignment horizontal="center" vertical="center"/>
      <protection/>
    </xf>
    <xf numFmtId="0" fontId="35" fillId="0" borderId="16" xfId="0" applyFont="1" applyFill="1" applyBorder="1" applyAlignment="1">
      <alignment vertical="center"/>
    </xf>
    <xf numFmtId="0" fontId="16" fillId="0" borderId="16" xfId="739" applyFont="1" applyFill="1" applyBorder="1" applyAlignment="1">
      <alignment horizontal="right" vertical="center"/>
      <protection/>
    </xf>
    <xf numFmtId="248" fontId="16" fillId="0" borderId="16" xfId="0" applyNumberFormat="1" applyFont="1" applyFill="1" applyBorder="1" applyAlignment="1">
      <alignment vertical="center" wrapText="1"/>
    </xf>
    <xf numFmtId="0" fontId="16" fillId="0" borderId="16" xfId="739" applyFont="1" applyFill="1" applyBorder="1" applyAlignment="1">
      <alignment horizontal="right" vertical="center" wrapText="1"/>
      <protection/>
    </xf>
    <xf numFmtId="0" fontId="35" fillId="0" borderId="16" xfId="739" applyFont="1" applyFill="1" applyBorder="1" applyAlignment="1">
      <alignment horizontal="left" vertical="center" wrapText="1"/>
      <protection/>
    </xf>
    <xf numFmtId="0" fontId="16" fillId="0" borderId="16" xfId="0" applyFont="1" applyFill="1" applyBorder="1" applyAlignment="1">
      <alignment horizontal="right" vertical="center"/>
    </xf>
    <xf numFmtId="0" fontId="37" fillId="0" borderId="16" xfId="0" applyNumberFormat="1" applyFont="1" applyFill="1" applyBorder="1" applyAlignment="1" applyProtection="1">
      <alignment horizontal="right" vertical="center"/>
      <protection/>
    </xf>
    <xf numFmtId="0" fontId="37" fillId="0" borderId="16" xfId="0" applyNumberFormat="1" applyFont="1" applyFill="1" applyBorder="1" applyAlignment="1" applyProtection="1">
      <alignment vertical="center" wrapText="1"/>
      <protection/>
    </xf>
    <xf numFmtId="0" fontId="25" fillId="0" borderId="32"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left" vertical="center" wrapText="1"/>
      <protection locked="0"/>
    </xf>
    <xf numFmtId="0" fontId="25" fillId="0" borderId="16" xfId="712" applyFont="1" applyFill="1" applyBorder="1" applyAlignment="1">
      <alignment wrapText="1"/>
      <protection/>
    </xf>
    <xf numFmtId="0" fontId="16" fillId="0" borderId="16" xfId="0" applyFont="1" applyFill="1" applyBorder="1" applyAlignment="1" applyProtection="1">
      <alignment horizontal="right"/>
      <protection/>
    </xf>
    <xf numFmtId="0" fontId="37" fillId="0" borderId="16" xfId="739" applyFont="1" applyFill="1" applyBorder="1" applyAlignment="1">
      <alignment/>
      <protection/>
    </xf>
    <xf numFmtId="0" fontId="38" fillId="0" borderId="16" xfId="739" applyFont="1" applyFill="1" applyBorder="1" applyAlignment="1">
      <alignment horizontal="center" vertical="center" wrapText="1"/>
      <protection/>
    </xf>
    <xf numFmtId="244" fontId="35" fillId="0" borderId="16" xfId="0" applyNumberFormat="1" applyFont="1" applyFill="1" applyBorder="1" applyAlignment="1">
      <alignment vertical="center" wrapText="1"/>
    </xf>
    <xf numFmtId="244" fontId="35" fillId="0" borderId="16" xfId="0" applyNumberFormat="1" applyFont="1" applyFill="1" applyBorder="1" applyAlignment="1">
      <alignment vertical="center"/>
    </xf>
    <xf numFmtId="244" fontId="16" fillId="0" borderId="16" xfId="0" applyNumberFormat="1" applyFont="1" applyFill="1" applyBorder="1" applyAlignment="1">
      <alignment vertical="center"/>
    </xf>
    <xf numFmtId="0" fontId="68" fillId="0" borderId="16" xfId="0" applyFont="1" applyFill="1" applyBorder="1" applyAlignment="1">
      <alignment horizontal="center" vertical="center"/>
    </xf>
    <xf numFmtId="0" fontId="68" fillId="0" borderId="16" xfId="0" applyFont="1" applyFill="1" applyBorder="1" applyAlignment="1">
      <alignment vertical="center"/>
    </xf>
    <xf numFmtId="244" fontId="68" fillId="0" borderId="16" xfId="0" applyNumberFormat="1" applyFont="1" applyFill="1" applyBorder="1" applyAlignment="1">
      <alignment horizontal="center" vertical="center"/>
    </xf>
    <xf numFmtId="0" fontId="38" fillId="0" borderId="16" xfId="739" applyFont="1" applyFill="1" applyBorder="1" applyAlignment="1">
      <alignment horizontal="left" vertical="center" wrapText="1"/>
      <protection/>
    </xf>
    <xf numFmtId="244" fontId="35" fillId="0" borderId="16" xfId="0" applyNumberFormat="1" applyFont="1" applyFill="1" applyBorder="1" applyAlignment="1">
      <alignment vertical="center"/>
    </xf>
    <xf numFmtId="0" fontId="1" fillId="0" borderId="16" xfId="0" applyFont="1" applyFill="1" applyBorder="1" applyAlignment="1">
      <alignment horizontal="right" vertical="center"/>
    </xf>
    <xf numFmtId="244" fontId="1" fillId="0" borderId="16" xfId="0" applyNumberFormat="1" applyFont="1" applyFill="1" applyBorder="1" applyAlignment="1">
      <alignment vertical="center"/>
    </xf>
    <xf numFmtId="0" fontId="16" fillId="0" borderId="32" xfId="0" applyFont="1" applyFill="1" applyBorder="1" applyAlignment="1">
      <alignment vertical="center" wrapText="1"/>
    </xf>
    <xf numFmtId="244" fontId="21" fillId="0" borderId="16" xfId="0" applyNumberFormat="1" applyFont="1" applyFill="1" applyBorder="1" applyAlignment="1">
      <alignment vertical="center"/>
    </xf>
    <xf numFmtId="0" fontId="25" fillId="0" borderId="0" xfId="706" applyFont="1" applyAlignment="1">
      <alignment horizontal="center" vertical="center"/>
      <protection/>
    </xf>
    <xf numFmtId="0" fontId="1" fillId="0" borderId="0" xfId="706" applyFont="1">
      <alignment vertical="center"/>
      <protection/>
    </xf>
    <xf numFmtId="0" fontId="31" fillId="0" borderId="25" xfId="706" applyFont="1" applyBorder="1" applyAlignment="1" applyProtection="1">
      <alignment vertical="center"/>
      <protection/>
    </xf>
    <xf numFmtId="0" fontId="16" fillId="0" borderId="0" xfId="706" applyFont="1" applyAlignment="1" applyProtection="1">
      <alignment horizontal="center" vertical="center"/>
      <protection/>
    </xf>
    <xf numFmtId="0" fontId="30" fillId="0" borderId="16" xfId="706" applyFont="1" applyBorder="1" applyAlignment="1" applyProtection="1">
      <alignment horizontal="center" vertical="center"/>
      <protection/>
    </xf>
    <xf numFmtId="0" fontId="30" fillId="27" borderId="16" xfId="706" applyFont="1" applyFill="1" applyBorder="1" applyAlignment="1" applyProtection="1">
      <alignment horizontal="center" vertical="center"/>
      <protection/>
    </xf>
    <xf numFmtId="236" fontId="33" fillId="27" borderId="16" xfId="706" applyNumberFormat="1" applyFont="1" applyFill="1" applyBorder="1" applyAlignment="1" applyProtection="1">
      <alignment horizontal="left" vertical="center" wrapText="1"/>
      <protection/>
    </xf>
    <xf numFmtId="236" fontId="33" fillId="0" borderId="16" xfId="706" applyNumberFormat="1" applyFont="1" applyBorder="1" applyAlignment="1">
      <alignment horizontal="center" vertical="center"/>
      <protection/>
    </xf>
    <xf numFmtId="246" fontId="33" fillId="0" borderId="16" xfId="706" applyNumberFormat="1" applyFont="1" applyBorder="1" applyAlignment="1" applyProtection="1">
      <alignment horizontal="center" vertical="center"/>
      <protection/>
    </xf>
    <xf numFmtId="236" fontId="33" fillId="27" borderId="16" xfId="706" applyNumberFormat="1" applyFont="1" applyFill="1" applyBorder="1" applyAlignment="1" applyProtection="1">
      <alignment horizontal="center" vertical="center" wrapText="1"/>
      <protection/>
    </xf>
    <xf numFmtId="0" fontId="1" fillId="0" borderId="50" xfId="706" applyFont="1" applyBorder="1" applyAlignment="1">
      <alignment horizontal="center" vertical="center"/>
      <protection/>
    </xf>
    <xf numFmtId="0" fontId="31" fillId="0" borderId="0" xfId="706" applyFont="1" applyAlignment="1">
      <alignment horizontal="center" vertical="center"/>
      <protection/>
    </xf>
    <xf numFmtId="0" fontId="31" fillId="0" borderId="25" xfId="706" applyFont="1" applyBorder="1" applyAlignment="1" applyProtection="1">
      <alignment horizontal="center" vertical="center"/>
      <protection/>
    </xf>
    <xf numFmtId="0" fontId="30" fillId="0" borderId="32" xfId="706" applyFont="1" applyBorder="1" applyAlignment="1" applyProtection="1">
      <alignment horizontal="center" vertical="center"/>
      <protection/>
    </xf>
    <xf numFmtId="0" fontId="30" fillId="0" borderId="27" xfId="706" applyFont="1" applyBorder="1" applyAlignment="1" applyProtection="1">
      <alignment horizontal="center" vertical="center"/>
      <protection/>
    </xf>
    <xf numFmtId="0" fontId="33" fillId="27" borderId="16" xfId="706" applyFont="1" applyFill="1" applyBorder="1" applyAlignment="1" applyProtection="1">
      <alignment vertical="center" wrapText="1"/>
      <protection/>
    </xf>
    <xf numFmtId="246" fontId="33" fillId="27" borderId="16" xfId="706" applyNumberFormat="1" applyFont="1" applyFill="1" applyBorder="1" applyAlignment="1" applyProtection="1">
      <alignment horizontal="center" vertical="center" wrapText="1"/>
      <protection/>
    </xf>
    <xf numFmtId="246" fontId="33" fillId="27" borderId="16" xfId="706" applyNumberFormat="1" applyFont="1" applyFill="1" applyBorder="1" applyAlignment="1" applyProtection="1">
      <alignment horizontal="center" vertical="center"/>
      <protection/>
    </xf>
    <xf numFmtId="0" fontId="16" fillId="27" borderId="16" xfId="706" applyFont="1" applyFill="1" applyBorder="1" applyAlignment="1" applyProtection="1">
      <alignment vertical="center" wrapText="1"/>
      <protection/>
    </xf>
    <xf numFmtId="246" fontId="16" fillId="27" borderId="16" xfId="706" applyNumberFormat="1" applyFont="1" applyFill="1" applyBorder="1" applyAlignment="1" applyProtection="1">
      <alignment horizontal="center" vertical="center"/>
      <protection/>
    </xf>
    <xf numFmtId="246" fontId="16" fillId="0" borderId="16" xfId="706" applyNumberFormat="1" applyFont="1" applyFill="1" applyBorder="1" applyAlignment="1">
      <alignment horizontal="center" vertical="center"/>
      <protection/>
    </xf>
    <xf numFmtId="246" fontId="16" fillId="0" borderId="32" xfId="706" applyNumberFormat="1" applyFont="1" applyFill="1" applyBorder="1" applyAlignment="1" applyProtection="1">
      <alignment horizontal="center" vertical="center"/>
      <protection/>
    </xf>
    <xf numFmtId="246" fontId="16" fillId="27" borderId="32" xfId="706" applyNumberFormat="1" applyFont="1" applyFill="1" applyBorder="1" applyAlignment="1" applyProtection="1">
      <alignment horizontal="center" vertical="center"/>
      <protection/>
    </xf>
    <xf numFmtId="246" fontId="16" fillId="0" borderId="16" xfId="706" applyNumberFormat="1" applyFont="1" applyFill="1" applyBorder="1" applyAlignment="1" applyProtection="1">
      <alignment horizontal="center" vertical="center"/>
      <protection/>
    </xf>
    <xf numFmtId="246" fontId="15" fillId="0" borderId="16" xfId="706" applyNumberFormat="1" applyFont="1" applyBorder="1" applyAlignment="1" applyProtection="1">
      <alignment horizontal="center" vertical="center"/>
      <protection/>
    </xf>
    <xf numFmtId="0" fontId="33" fillId="27" borderId="16" xfId="706" applyFont="1" applyFill="1" applyBorder="1" applyAlignment="1" applyProtection="1">
      <alignment horizontal="center" vertical="center" wrapText="1"/>
      <protection/>
    </xf>
    <xf numFmtId="236" fontId="1" fillId="0" borderId="50" xfId="706" applyNumberFormat="1" applyFont="1" applyBorder="1" applyAlignment="1">
      <alignment horizontal="center" vertical="center"/>
      <protection/>
    </xf>
    <xf numFmtId="249" fontId="33" fillId="0" borderId="0" xfId="706" applyNumberFormat="1" applyFont="1" applyBorder="1" applyAlignment="1" applyProtection="1">
      <alignment horizontal="center" vertical="center"/>
      <protection locked="0"/>
    </xf>
    <xf numFmtId="236" fontId="1" fillId="0" borderId="0" xfId="706" applyNumberFormat="1" applyFont="1">
      <alignment vertical="center"/>
      <protection/>
    </xf>
    <xf numFmtId="236" fontId="69" fillId="27" borderId="16" xfId="706" applyNumberFormat="1" applyFont="1" applyFill="1" applyBorder="1" applyAlignment="1" applyProtection="1">
      <alignment horizontal="center" vertical="center" wrapText="1"/>
      <protection/>
    </xf>
    <xf numFmtId="0" fontId="69" fillId="0" borderId="16" xfId="706" applyFont="1" applyBorder="1" applyAlignment="1">
      <alignment horizontal="center" vertical="center" wrapText="1"/>
      <protection/>
    </xf>
    <xf numFmtId="236" fontId="69" fillId="0" borderId="16" xfId="706" applyNumberFormat="1" applyFont="1" applyFill="1" applyBorder="1" applyAlignment="1" applyProtection="1">
      <alignment horizontal="center" vertical="center" wrapText="1"/>
      <protection/>
    </xf>
    <xf numFmtId="236" fontId="16" fillId="0" borderId="16" xfId="706" applyNumberFormat="1" applyFont="1" applyFill="1" applyBorder="1" applyAlignment="1">
      <alignment horizontal="center" vertical="center"/>
      <protection/>
    </xf>
    <xf numFmtId="236" fontId="69" fillId="0" borderId="16" xfId="706" applyNumberFormat="1" applyFont="1" applyFill="1" applyBorder="1" applyAlignment="1" applyProtection="1">
      <alignment horizontal="center"/>
      <protection/>
    </xf>
    <xf numFmtId="236" fontId="16" fillId="0" borderId="16" xfId="706" applyNumberFormat="1" applyFont="1" applyFill="1" applyBorder="1" applyAlignment="1" applyProtection="1">
      <alignment horizontal="center"/>
      <protection/>
    </xf>
    <xf numFmtId="236" fontId="16" fillId="0" borderId="16" xfId="706" applyNumberFormat="1" applyFont="1" applyFill="1" applyBorder="1" applyAlignment="1" applyProtection="1">
      <alignment horizontal="center" vertical="center"/>
      <protection/>
    </xf>
    <xf numFmtId="0" fontId="16" fillId="0" borderId="16" xfId="706" applyFont="1" applyFill="1" applyBorder="1" applyAlignment="1">
      <alignment horizontal="center" vertical="center"/>
      <protection/>
    </xf>
    <xf numFmtId="236" fontId="16" fillId="0" borderId="16" xfId="706" applyNumberFormat="1" applyFont="1" applyFill="1" applyBorder="1" applyAlignment="1" applyProtection="1">
      <alignment horizontal="center" wrapText="1"/>
      <protection/>
    </xf>
    <xf numFmtId="236" fontId="4" fillId="0" borderId="16" xfId="706" applyNumberFormat="1" applyFont="1" applyBorder="1" applyAlignment="1">
      <alignment horizontal="center" vertical="center"/>
      <protection/>
    </xf>
    <xf numFmtId="0" fontId="3" fillId="0" borderId="0" xfId="706" applyFont="1" applyAlignment="1">
      <alignment vertical="center" wrapText="1"/>
      <protection/>
    </xf>
    <xf numFmtId="0" fontId="10" fillId="0" borderId="0" xfId="706" applyFont="1" applyFill="1" applyAlignment="1">
      <alignment horizontal="center"/>
      <protection/>
    </xf>
    <xf numFmtId="0" fontId="49" fillId="0" borderId="0" xfId="706" applyFont="1" applyFill="1" applyAlignment="1">
      <alignment/>
      <protection/>
    </xf>
    <xf numFmtId="0" fontId="7" fillId="0" borderId="0" xfId="706" applyFill="1" applyAlignment="1">
      <alignment horizontal="center"/>
      <protection/>
    </xf>
    <xf numFmtId="0" fontId="7" fillId="0" borderId="0" xfId="706" applyFill="1" applyAlignment="1">
      <alignment/>
      <protection/>
    </xf>
    <xf numFmtId="0" fontId="15" fillId="0" borderId="0" xfId="706" applyFont="1" applyFill="1" applyAlignment="1">
      <alignment horizontal="center"/>
      <protection/>
    </xf>
    <xf numFmtId="0" fontId="12" fillId="0" borderId="16" xfId="706" applyFont="1" applyFill="1" applyBorder="1" applyAlignment="1">
      <alignment horizontal="center" vertical="center" shrinkToFit="1"/>
      <protection/>
    </xf>
    <xf numFmtId="0" fontId="13" fillId="0" borderId="16" xfId="706" applyFont="1" applyFill="1" applyBorder="1" applyAlignment="1">
      <alignment horizontal="center" vertical="center" wrapText="1" shrinkToFit="1"/>
      <protection/>
    </xf>
    <xf numFmtId="0" fontId="15" fillId="0" borderId="16" xfId="706" applyFont="1" applyFill="1" applyBorder="1" applyAlignment="1">
      <alignment horizontal="center" vertical="center" shrinkToFit="1"/>
      <protection/>
    </xf>
    <xf numFmtId="0" fontId="15" fillId="0" borderId="16" xfId="706" applyFont="1" applyFill="1" applyBorder="1" applyAlignment="1">
      <alignment horizontal="left" vertical="center" shrinkToFit="1"/>
      <protection/>
    </xf>
    <xf numFmtId="236" fontId="15" fillId="0" borderId="16" xfId="706" applyNumberFormat="1" applyFont="1" applyFill="1" applyBorder="1" applyAlignment="1">
      <alignment horizontal="center" vertical="center" shrinkToFit="1"/>
      <protection/>
    </xf>
    <xf numFmtId="236" fontId="15" fillId="0" borderId="16" xfId="706" applyNumberFormat="1" applyFont="1" applyFill="1" applyBorder="1" applyAlignment="1">
      <alignment horizontal="left" vertical="center" shrinkToFit="1"/>
      <protection/>
    </xf>
    <xf numFmtId="0" fontId="15" fillId="0" borderId="16" xfId="706" applyFont="1" applyFill="1" applyBorder="1" applyAlignment="1">
      <alignment horizontal="left" vertical="center"/>
      <protection/>
    </xf>
    <xf numFmtId="0" fontId="13" fillId="0" borderId="16" xfId="706" applyFont="1" applyFill="1" applyBorder="1" applyAlignment="1">
      <alignment horizontal="center" vertical="center" shrinkToFit="1"/>
      <protection/>
    </xf>
    <xf numFmtId="236" fontId="13" fillId="0" borderId="16" xfId="706" applyNumberFormat="1" applyFont="1" applyFill="1" applyBorder="1" applyAlignment="1">
      <alignment horizontal="center" vertical="center" shrinkToFit="1"/>
      <protection/>
    </xf>
    <xf numFmtId="0" fontId="7" fillId="0" borderId="0" xfId="706" applyFont="1" applyFill="1" applyBorder="1" applyAlignment="1">
      <alignment horizontal="left" vertical="center"/>
      <protection/>
    </xf>
    <xf numFmtId="0" fontId="7" fillId="0" borderId="0" xfId="706" applyFont="1" applyFill="1" applyBorder="1" applyAlignment="1">
      <alignment horizontal="center" vertical="center"/>
      <protection/>
    </xf>
    <xf numFmtId="0" fontId="29" fillId="0" borderId="0" xfId="706" applyFont="1" applyAlignment="1">
      <alignment/>
      <protection/>
    </xf>
    <xf numFmtId="236" fontId="33" fillId="0" borderId="0" xfId="706" applyNumberFormat="1" applyFont="1" applyAlignment="1">
      <alignment/>
      <protection/>
    </xf>
    <xf numFmtId="0" fontId="9" fillId="0" borderId="0" xfId="706" applyFont="1" applyAlignment="1">
      <alignment/>
      <protection/>
    </xf>
    <xf numFmtId="0" fontId="33" fillId="0" borderId="0" xfId="706" applyFont="1" applyAlignment="1">
      <alignment/>
      <protection/>
    </xf>
    <xf numFmtId="0" fontId="7" fillId="0" borderId="0" xfId="706" applyBorder="1" applyAlignment="1">
      <alignment/>
      <protection/>
    </xf>
    <xf numFmtId="249" fontId="7" fillId="0" borderId="0" xfId="706" applyNumberFormat="1" applyAlignment="1">
      <alignment horizontal="center"/>
      <protection/>
    </xf>
    <xf numFmtId="0" fontId="70" fillId="27" borderId="0" xfId="706" applyNumberFormat="1" applyFont="1" applyFill="1" applyBorder="1" applyAlignment="1" applyProtection="1">
      <alignment vertical="center"/>
      <protection/>
    </xf>
    <xf numFmtId="249" fontId="25" fillId="27" borderId="0" xfId="706" applyNumberFormat="1" applyFont="1" applyFill="1" applyBorder="1" applyAlignment="1" applyProtection="1">
      <alignment horizontal="center"/>
      <protection/>
    </xf>
    <xf numFmtId="0" fontId="10" fillId="0" borderId="0" xfId="706" applyNumberFormat="1" applyFont="1" applyFill="1" applyBorder="1" applyAlignment="1" applyProtection="1">
      <alignment horizontal="center" vertical="center"/>
      <protection/>
    </xf>
    <xf numFmtId="0" fontId="18" fillId="0" borderId="0" xfId="706" applyNumberFormat="1" applyFont="1" applyFill="1" applyBorder="1" applyAlignment="1" applyProtection="1">
      <alignment/>
      <protection/>
    </xf>
    <xf numFmtId="0" fontId="49" fillId="0" borderId="0" xfId="706" applyNumberFormat="1" applyFont="1" applyFill="1" applyBorder="1" applyAlignment="1" applyProtection="1">
      <alignment vertical="center"/>
      <protection/>
    </xf>
    <xf numFmtId="249" fontId="71" fillId="0" borderId="0" xfId="706" applyNumberFormat="1" applyFont="1" applyFill="1" applyBorder="1" applyAlignment="1" applyProtection="1">
      <alignment horizontal="center" vertical="center"/>
      <protection/>
    </xf>
    <xf numFmtId="249" fontId="25" fillId="0" borderId="0" xfId="706" applyNumberFormat="1" applyFont="1" applyFill="1" applyBorder="1" applyAlignment="1" applyProtection="1">
      <alignment horizontal="center"/>
      <protection/>
    </xf>
    <xf numFmtId="249" fontId="15" fillId="0" borderId="0" xfId="706" applyNumberFormat="1" applyFont="1" applyFill="1" applyBorder="1" applyAlignment="1" applyProtection="1">
      <alignment horizontal="center" vertical="center"/>
      <protection/>
    </xf>
    <xf numFmtId="0" fontId="72" fillId="0" borderId="16" xfId="706" applyNumberFormat="1" applyFont="1" applyFill="1" applyBorder="1" applyAlignment="1" applyProtection="1">
      <alignment horizontal="center" vertical="center"/>
      <protection/>
    </xf>
    <xf numFmtId="249" fontId="72" fillId="0" borderId="16" xfId="706" applyNumberFormat="1" applyFont="1" applyFill="1" applyBorder="1" applyAlignment="1" applyProtection="1">
      <alignment horizontal="center" vertical="center" wrapText="1"/>
      <protection/>
    </xf>
    <xf numFmtId="236" fontId="32" fillId="0" borderId="16" xfId="706" applyNumberFormat="1" applyFont="1" applyFill="1" applyBorder="1" applyAlignment="1" applyProtection="1">
      <alignment horizontal="left"/>
      <protection/>
    </xf>
    <xf numFmtId="236" fontId="33" fillId="0" borderId="16" xfId="706" applyNumberFormat="1" applyFont="1" applyFill="1" applyBorder="1" applyAlignment="1" applyProtection="1">
      <alignment horizontal="center"/>
      <protection/>
    </xf>
    <xf numFmtId="236" fontId="31" fillId="0" borderId="16" xfId="706" applyNumberFormat="1" applyFont="1" applyFill="1" applyBorder="1" applyAlignment="1" applyProtection="1">
      <alignment horizontal="left"/>
      <protection/>
    </xf>
    <xf numFmtId="236" fontId="16" fillId="0" borderId="16" xfId="706" applyNumberFormat="1" applyFont="1" applyFill="1" applyBorder="1" applyAlignment="1">
      <alignment horizontal="center"/>
      <protection/>
    </xf>
    <xf numFmtId="236" fontId="31" fillId="0" borderId="16" xfId="706" applyNumberFormat="1" applyFont="1" applyFill="1" applyBorder="1" applyAlignment="1" applyProtection="1">
      <alignment/>
      <protection/>
    </xf>
    <xf numFmtId="236" fontId="33" fillId="0" borderId="16" xfId="706" applyNumberFormat="1" applyFont="1" applyFill="1" applyBorder="1" applyAlignment="1">
      <alignment horizontal="center"/>
      <protection/>
    </xf>
    <xf numFmtId="0" fontId="25" fillId="0" borderId="0" xfId="706" applyNumberFormat="1" applyFont="1" applyFill="1" applyBorder="1" applyAlignment="1" applyProtection="1">
      <alignment/>
      <protection/>
    </xf>
    <xf numFmtId="249" fontId="3" fillId="0" borderId="0" xfId="706" applyNumberFormat="1" applyFont="1" applyFill="1" applyBorder="1" applyAlignment="1" applyProtection="1">
      <alignment horizontal="center" vertical="center"/>
      <protection/>
    </xf>
    <xf numFmtId="249" fontId="7" fillId="0" borderId="0" xfId="706" applyNumberFormat="1" applyFill="1" applyAlignment="1">
      <alignment horizontal="center"/>
      <protection/>
    </xf>
    <xf numFmtId="0" fontId="7" fillId="0" borderId="0" xfId="706" applyFill="1" applyBorder="1" applyAlignment="1">
      <alignment/>
      <protection/>
    </xf>
    <xf numFmtId="249" fontId="7" fillId="0" borderId="0" xfId="706" applyNumberFormat="1" applyFill="1" applyBorder="1" applyAlignment="1">
      <alignment horizontal="center"/>
      <protection/>
    </xf>
    <xf numFmtId="249" fontId="7" fillId="0" borderId="0" xfId="706" applyNumberFormat="1" applyBorder="1" applyAlignment="1">
      <alignment horizontal="center"/>
      <protection/>
    </xf>
    <xf numFmtId="249" fontId="73" fillId="0" borderId="0" xfId="706" applyNumberFormat="1" applyFont="1" applyFill="1" applyBorder="1" applyAlignment="1" applyProtection="1">
      <alignment horizontal="center" vertical="center"/>
      <protection/>
    </xf>
    <xf numFmtId="236" fontId="74" fillId="0" borderId="16" xfId="706" applyNumberFormat="1" applyFont="1" applyFill="1" applyBorder="1" applyAlignment="1" applyProtection="1">
      <alignment horizontal="center"/>
      <protection/>
    </xf>
    <xf numFmtId="0" fontId="16" fillId="0" borderId="0" xfId="706" applyFont="1" applyAlignment="1">
      <alignment/>
      <protection/>
    </xf>
    <xf numFmtId="249" fontId="49" fillId="0" borderId="0" xfId="706" applyNumberFormat="1" applyFont="1" applyFill="1" applyBorder="1" applyAlignment="1" applyProtection="1">
      <alignment horizontal="center" vertical="center"/>
      <protection/>
    </xf>
    <xf numFmtId="0" fontId="3" fillId="0" borderId="0" xfId="496" applyFont="1">
      <alignment vertical="center"/>
      <protection/>
    </xf>
    <xf numFmtId="0" fontId="7" fillId="0" borderId="0" xfId="496">
      <alignment vertical="center"/>
      <protection/>
    </xf>
    <xf numFmtId="0" fontId="7" fillId="0" borderId="0" xfId="496" applyAlignment="1">
      <alignment vertical="center" wrapText="1"/>
      <protection/>
    </xf>
    <xf numFmtId="236" fontId="7" fillId="0" borderId="0" xfId="496" applyNumberFormat="1">
      <alignment vertical="center"/>
      <protection/>
    </xf>
    <xf numFmtId="236" fontId="7" fillId="0" borderId="0" xfId="496" applyNumberFormat="1" applyAlignment="1">
      <alignment horizontal="center" vertical="center"/>
      <protection/>
    </xf>
    <xf numFmtId="0" fontId="10" fillId="0" borderId="0" xfId="496" applyFont="1" applyAlignment="1">
      <alignment horizontal="center" vertical="center"/>
      <protection/>
    </xf>
    <xf numFmtId="0" fontId="9" fillId="0" borderId="0" xfId="496" applyFont="1">
      <alignment vertical="center"/>
      <protection/>
    </xf>
    <xf numFmtId="0" fontId="9" fillId="0" borderId="0" xfId="496" applyFont="1" applyAlignment="1">
      <alignment vertical="center" wrapText="1"/>
      <protection/>
    </xf>
    <xf numFmtId="236" fontId="9" fillId="0" borderId="0" xfId="496" applyNumberFormat="1" applyFont="1">
      <alignment vertical="center"/>
      <protection/>
    </xf>
    <xf numFmtId="0" fontId="15" fillId="0" borderId="0" xfId="496" applyFont="1" applyAlignment="1">
      <alignment horizontal="center" vertical="center"/>
      <protection/>
    </xf>
    <xf numFmtId="0" fontId="29" fillId="0" borderId="17" xfId="496" applyNumberFormat="1" applyFont="1" applyFill="1" applyBorder="1" applyAlignment="1" applyProtection="1">
      <alignment horizontal="center" vertical="center"/>
      <protection/>
    </xf>
    <xf numFmtId="0" fontId="29" fillId="0" borderId="17" xfId="496" applyNumberFormat="1" applyFont="1" applyFill="1" applyBorder="1" applyAlignment="1" applyProtection="1">
      <alignment horizontal="center" vertical="center" wrapText="1"/>
      <protection/>
    </xf>
    <xf numFmtId="0" fontId="33" fillId="0" borderId="16" xfId="496" applyNumberFormat="1" applyFont="1" applyFill="1" applyBorder="1" applyAlignment="1" applyProtection="1">
      <alignment horizontal="left" vertical="center" wrapText="1"/>
      <protection/>
    </xf>
    <xf numFmtId="236" fontId="13" fillId="0" borderId="16" xfId="496" applyNumberFormat="1" applyFont="1" applyFill="1" applyBorder="1" applyAlignment="1">
      <alignment horizontal="center" vertical="center"/>
      <protection/>
    </xf>
    <xf numFmtId="238" fontId="13" fillId="0" borderId="16" xfId="496" applyNumberFormat="1" applyFont="1" applyFill="1" applyBorder="1" applyAlignment="1">
      <alignment horizontal="center" vertical="center"/>
      <protection/>
    </xf>
    <xf numFmtId="0" fontId="13" fillId="0" borderId="16" xfId="496" applyFont="1" applyFill="1" applyBorder="1" applyAlignment="1">
      <alignment horizontal="left" vertical="center" wrapText="1"/>
      <protection/>
    </xf>
    <xf numFmtId="239" fontId="13" fillId="0" borderId="16" xfId="496" applyNumberFormat="1" applyFont="1" applyFill="1" applyBorder="1" applyAlignment="1">
      <alignment horizontal="center" vertical="center"/>
      <protection/>
    </xf>
    <xf numFmtId="0" fontId="16" fillId="0" borderId="16" xfId="496" applyNumberFormat="1" applyFont="1" applyFill="1" applyBorder="1" applyAlignment="1" applyProtection="1">
      <alignment horizontal="left" vertical="center" wrapText="1"/>
      <protection/>
    </xf>
    <xf numFmtId="236" fontId="16" fillId="0" borderId="16" xfId="496" applyNumberFormat="1" applyFont="1" applyFill="1" applyBorder="1" applyAlignment="1">
      <alignment horizontal="center" vertical="center" wrapText="1"/>
      <protection/>
    </xf>
    <xf numFmtId="238" fontId="15" fillId="0" borderId="16" xfId="496" applyNumberFormat="1" applyFont="1" applyFill="1" applyBorder="1" applyAlignment="1">
      <alignment horizontal="center" vertical="center"/>
      <protection/>
    </xf>
    <xf numFmtId="0" fontId="15" fillId="0" borderId="16" xfId="496" applyFont="1" applyFill="1" applyBorder="1" applyAlignment="1">
      <alignment horizontal="left" vertical="center" wrapText="1"/>
      <protection/>
    </xf>
    <xf numFmtId="236" fontId="16" fillId="0" borderId="16" xfId="496" applyNumberFormat="1" applyFont="1" applyFill="1" applyBorder="1" applyAlignment="1" applyProtection="1">
      <alignment horizontal="center" vertical="center" wrapText="1"/>
      <protection/>
    </xf>
    <xf numFmtId="239" fontId="15" fillId="0" borderId="16" xfId="496" applyNumberFormat="1" applyFont="1" applyFill="1" applyBorder="1" applyAlignment="1">
      <alignment horizontal="center" vertical="center"/>
      <protection/>
    </xf>
    <xf numFmtId="0" fontId="16" fillId="0" borderId="32" xfId="496" applyNumberFormat="1" applyFont="1" applyFill="1" applyBorder="1" applyAlignment="1" applyProtection="1">
      <alignment horizontal="center" vertical="center" wrapText="1"/>
      <protection/>
    </xf>
    <xf numFmtId="0" fontId="16" fillId="0" borderId="16" xfId="496" applyNumberFormat="1" applyFont="1" applyFill="1" applyBorder="1" applyAlignment="1" applyProtection="1">
      <alignment horizontal="left" vertical="center"/>
      <protection/>
    </xf>
    <xf numFmtId="0" fontId="15" fillId="0" borderId="0" xfId="496" applyFont="1" applyFill="1" applyAlignment="1">
      <alignment horizontal="center" vertical="center"/>
      <protection/>
    </xf>
    <xf numFmtId="236" fontId="15" fillId="0" borderId="16" xfId="496" applyNumberFormat="1" applyFont="1" applyFill="1" applyBorder="1" applyAlignment="1">
      <alignment horizontal="center" vertical="center"/>
      <protection/>
    </xf>
    <xf numFmtId="0" fontId="15" fillId="0" borderId="16" xfId="496" applyFont="1" applyFill="1" applyBorder="1" applyAlignment="1">
      <alignment horizontal="center" vertical="center" wrapText="1"/>
      <protection/>
    </xf>
    <xf numFmtId="236" fontId="33" fillId="0" borderId="16" xfId="496" applyNumberFormat="1" applyFont="1" applyFill="1" applyBorder="1" applyAlignment="1">
      <alignment horizontal="center" vertical="center" wrapText="1"/>
      <protection/>
    </xf>
    <xf numFmtId="236" fontId="33" fillId="0" borderId="16" xfId="496" applyNumberFormat="1" applyFont="1" applyFill="1" applyBorder="1" applyAlignment="1" applyProtection="1">
      <alignment horizontal="center" vertical="center" wrapText="1"/>
      <protection/>
    </xf>
    <xf numFmtId="0" fontId="33" fillId="0" borderId="16" xfId="496" applyNumberFormat="1" applyFont="1" applyFill="1" applyBorder="1" applyAlignment="1" applyProtection="1">
      <alignment horizontal="left" vertical="center"/>
      <protection/>
    </xf>
    <xf numFmtId="0" fontId="13" fillId="0" borderId="16" xfId="496" applyFont="1" applyFill="1" applyBorder="1" applyAlignment="1">
      <alignment horizontal="center" vertical="center"/>
      <protection/>
    </xf>
    <xf numFmtId="0" fontId="13" fillId="0" borderId="16" xfId="496" applyFont="1" applyFill="1" applyBorder="1" applyAlignment="1">
      <alignment horizontal="center" vertical="center" wrapText="1"/>
      <protection/>
    </xf>
    <xf numFmtId="0" fontId="13" fillId="0" borderId="16" xfId="496" applyFont="1" applyBorder="1" applyAlignment="1">
      <alignment horizontal="center" vertical="center"/>
      <protection/>
    </xf>
    <xf numFmtId="3" fontId="13" fillId="0" borderId="16" xfId="496" applyNumberFormat="1" applyFont="1" applyFill="1" applyBorder="1" applyAlignment="1">
      <alignment horizontal="center" vertical="center"/>
      <protection/>
    </xf>
    <xf numFmtId="0" fontId="33" fillId="0" borderId="0" xfId="496" applyNumberFormat="1" applyFont="1" applyFill="1" applyBorder="1" applyAlignment="1" applyProtection="1">
      <alignment horizontal="center" vertical="center" wrapText="1"/>
      <protection/>
    </xf>
    <xf numFmtId="3" fontId="16" fillId="0" borderId="0" xfId="496" applyNumberFormat="1" applyFont="1" applyFill="1" applyBorder="1" applyAlignment="1" applyProtection="1">
      <alignment horizontal="right" vertical="center"/>
      <protection/>
    </xf>
    <xf numFmtId="0" fontId="14" fillId="0" borderId="0" xfId="496" applyFont="1" applyFill="1" applyBorder="1">
      <alignment vertical="center"/>
      <protection/>
    </xf>
    <xf numFmtId="0" fontId="14" fillId="0" borderId="0" xfId="496" applyFont="1" applyBorder="1" applyAlignment="1">
      <alignment horizontal="center" vertical="center" wrapText="1"/>
      <protection/>
    </xf>
    <xf numFmtId="236" fontId="14" fillId="0" borderId="0" xfId="496" applyNumberFormat="1" applyFont="1" applyBorder="1">
      <alignment vertical="center"/>
      <protection/>
    </xf>
    <xf numFmtId="236" fontId="9" fillId="0" borderId="0" xfId="496" applyNumberFormat="1" applyFont="1" applyBorder="1" applyAlignment="1">
      <alignment horizontal="center" vertical="center"/>
      <protection/>
    </xf>
    <xf numFmtId="0" fontId="20" fillId="0" borderId="0" xfId="496" applyNumberFormat="1" applyFont="1" applyFill="1" applyBorder="1" applyAlignment="1" applyProtection="1">
      <alignment horizontal="center" vertical="center" wrapText="1"/>
      <protection/>
    </xf>
    <xf numFmtId="3" fontId="25" fillId="0" borderId="0" xfId="496" applyNumberFormat="1" applyFont="1" applyFill="1" applyBorder="1" applyAlignment="1" applyProtection="1">
      <alignment horizontal="right" vertical="center"/>
      <protection/>
    </xf>
    <xf numFmtId="0" fontId="11" fillId="0" borderId="0" xfId="496" applyFont="1" applyFill="1" applyBorder="1">
      <alignment vertical="center"/>
      <protection/>
    </xf>
    <xf numFmtId="0" fontId="20" fillId="0" borderId="0" xfId="496" applyNumberFormat="1" applyFont="1" applyFill="1" applyBorder="1" applyAlignment="1" applyProtection="1">
      <alignment horizontal="left" vertical="center" wrapText="1"/>
      <protection/>
    </xf>
    <xf numFmtId="236" fontId="25" fillId="0" borderId="0" xfId="496" applyNumberFormat="1" applyFont="1" applyFill="1" applyBorder="1" applyAlignment="1" applyProtection="1">
      <alignment horizontal="right" vertical="center"/>
      <protection/>
    </xf>
    <xf numFmtId="236" fontId="7" fillId="0" borderId="0" xfId="496" applyNumberFormat="1" applyFill="1" applyBorder="1" applyAlignment="1">
      <alignment horizontal="center" vertical="center"/>
      <protection/>
    </xf>
    <xf numFmtId="0" fontId="25" fillId="0" borderId="0" xfId="496" applyNumberFormat="1" applyFont="1" applyFill="1" applyBorder="1" applyAlignment="1" applyProtection="1">
      <alignment horizontal="left" vertical="center"/>
      <protection/>
    </xf>
    <xf numFmtId="0" fontId="7" fillId="0" borderId="0" xfId="496" applyFill="1" applyBorder="1">
      <alignment vertical="center"/>
      <protection/>
    </xf>
    <xf numFmtId="236" fontId="25" fillId="0" borderId="0" xfId="496" applyNumberFormat="1" applyFont="1" applyFill="1" applyBorder="1" applyAlignment="1" applyProtection="1">
      <alignment horizontal="right" vertical="center" wrapText="1"/>
      <protection/>
    </xf>
    <xf numFmtId="0" fontId="25" fillId="0" borderId="0" xfId="496" applyNumberFormat="1" applyFont="1" applyFill="1" applyBorder="1" applyAlignment="1" applyProtection="1">
      <alignment vertical="center" wrapText="1"/>
      <protection/>
    </xf>
    <xf numFmtId="0" fontId="7" fillId="0" borderId="0" xfId="496" applyFill="1" applyBorder="1" applyAlignment="1">
      <alignment vertical="center" wrapText="1"/>
      <protection/>
    </xf>
    <xf numFmtId="236" fontId="7" fillId="0" borderId="0" xfId="496" applyNumberFormat="1" applyBorder="1">
      <alignment vertical="center"/>
      <protection/>
    </xf>
    <xf numFmtId="236" fontId="7" fillId="0" borderId="0" xfId="496" applyNumberFormat="1" applyBorder="1" applyAlignment="1">
      <alignment horizontal="center" vertical="center"/>
      <protection/>
    </xf>
    <xf numFmtId="0" fontId="7" fillId="0" borderId="0" xfId="496" applyFill="1">
      <alignment vertical="center"/>
      <protection/>
    </xf>
    <xf numFmtId="0" fontId="7" fillId="0" borderId="0" xfId="496" applyFill="1" applyAlignment="1">
      <alignment vertical="center" wrapText="1"/>
      <protection/>
    </xf>
    <xf numFmtId="0" fontId="7" fillId="0" borderId="0" xfId="496" applyFont="1">
      <alignment vertical="center"/>
      <protection/>
    </xf>
    <xf numFmtId="0" fontId="7" fillId="0" borderId="0" xfId="496" applyAlignment="1">
      <alignment horizontal="center" vertical="center"/>
      <protection/>
    </xf>
    <xf numFmtId="0" fontId="9" fillId="0" borderId="0" xfId="496" applyFont="1" applyAlignment="1">
      <alignment horizontal="center" vertical="center"/>
      <protection/>
    </xf>
    <xf numFmtId="238" fontId="12" fillId="0" borderId="16" xfId="496" applyNumberFormat="1" applyFont="1" applyBorder="1" applyAlignment="1">
      <alignment horizontal="center" vertical="center" wrapText="1"/>
      <protection/>
    </xf>
    <xf numFmtId="236" fontId="15" fillId="0" borderId="16" xfId="496" applyNumberFormat="1" applyFont="1" applyFill="1" applyBorder="1" applyAlignment="1">
      <alignment horizontal="center" vertical="center" wrapText="1"/>
      <protection/>
    </xf>
    <xf numFmtId="236" fontId="15" fillId="0" borderId="16" xfId="496" applyNumberFormat="1" applyFont="1" applyFill="1" applyBorder="1" applyAlignment="1">
      <alignment horizontal="center"/>
      <protection/>
    </xf>
    <xf numFmtId="0" fontId="33" fillId="0" borderId="16" xfId="496" applyNumberFormat="1" applyFont="1" applyFill="1" applyBorder="1" applyAlignment="1" applyProtection="1">
      <alignment horizontal="center" vertical="center"/>
      <protection/>
    </xf>
    <xf numFmtId="236" fontId="13" fillId="0" borderId="16" xfId="496" applyNumberFormat="1" applyFont="1" applyFill="1" applyBorder="1" applyAlignment="1">
      <alignment horizontal="center" vertical="center" wrapText="1"/>
      <protection/>
    </xf>
    <xf numFmtId="0" fontId="30" fillId="0" borderId="16" xfId="496" applyNumberFormat="1" applyFont="1" applyFill="1" applyBorder="1" applyAlignment="1" applyProtection="1">
      <alignment horizontal="center" vertical="center"/>
      <protection/>
    </xf>
    <xf numFmtId="3" fontId="72" fillId="0" borderId="16" xfId="496" applyNumberFormat="1" applyFont="1" applyFill="1" applyBorder="1" applyAlignment="1">
      <alignment horizontal="center" vertical="center"/>
      <protection/>
    </xf>
    <xf numFmtId="236" fontId="72" fillId="0" borderId="16" xfId="496" applyNumberFormat="1" applyFont="1" applyFill="1" applyBorder="1" applyAlignment="1">
      <alignment horizontal="center" vertical="center"/>
      <protection/>
    </xf>
    <xf numFmtId="239" fontId="72" fillId="0" borderId="16" xfId="496" applyNumberFormat="1" applyFont="1" applyFill="1" applyBorder="1" applyAlignment="1">
      <alignment horizontal="center" vertical="center"/>
      <protection/>
    </xf>
    <xf numFmtId="0" fontId="11" fillId="0" borderId="0" xfId="496" applyFont="1" applyFill="1">
      <alignment vertical="center"/>
      <protection/>
    </xf>
    <xf numFmtId="0" fontId="7" fillId="0" borderId="0" xfId="496" applyFill="1" applyAlignment="1">
      <alignment horizontal="center" vertical="center"/>
      <protection/>
    </xf>
    <xf numFmtId="238" fontId="7" fillId="0" borderId="0" xfId="496" applyNumberFormat="1" applyFill="1" applyAlignment="1">
      <alignment horizontal="center" vertical="center"/>
      <protection/>
    </xf>
    <xf numFmtId="0" fontId="10" fillId="0" borderId="0" xfId="496" applyFont="1" applyFill="1" applyAlignment="1">
      <alignment horizontal="center" vertical="center"/>
      <protection/>
    </xf>
    <xf numFmtId="0" fontId="29" fillId="0" borderId="16" xfId="496" applyNumberFormat="1" applyFont="1" applyFill="1" applyBorder="1" applyAlignment="1" applyProtection="1">
      <alignment horizontal="center" vertical="center"/>
      <protection/>
    </xf>
    <xf numFmtId="238" fontId="12" fillId="0" borderId="16" xfId="496" applyNumberFormat="1" applyFont="1" applyFill="1" applyBorder="1" applyAlignment="1">
      <alignment horizontal="center" vertical="center" wrapText="1"/>
      <protection/>
    </xf>
    <xf numFmtId="0" fontId="12" fillId="0" borderId="16" xfId="496" applyFont="1" applyFill="1" applyBorder="1" applyAlignment="1">
      <alignment horizontal="center" vertical="center"/>
      <protection/>
    </xf>
    <xf numFmtId="3" fontId="30" fillId="0" borderId="32" xfId="496" applyNumberFormat="1" applyFont="1" applyFill="1" applyBorder="1" applyAlignment="1" applyProtection="1">
      <alignment horizontal="left" vertical="center"/>
      <protection/>
    </xf>
    <xf numFmtId="3" fontId="30" fillId="0" borderId="16" xfId="496" applyNumberFormat="1" applyFont="1" applyFill="1" applyBorder="1" applyAlignment="1" applyProtection="1">
      <alignment horizontal="center" vertical="center"/>
      <protection/>
    </xf>
    <xf numFmtId="238" fontId="72" fillId="0" borderId="16" xfId="496" applyNumberFormat="1" applyFont="1" applyFill="1" applyBorder="1" applyAlignment="1">
      <alignment horizontal="center" vertical="center"/>
      <protection/>
    </xf>
    <xf numFmtId="3" fontId="33" fillId="0" borderId="32" xfId="496" applyNumberFormat="1" applyFont="1" applyFill="1" applyBorder="1" applyAlignment="1" applyProtection="1">
      <alignment horizontal="left" vertical="center"/>
      <protection/>
    </xf>
    <xf numFmtId="3" fontId="33" fillId="0" borderId="16" xfId="496" applyNumberFormat="1" applyFont="1" applyFill="1" applyBorder="1" applyAlignment="1" applyProtection="1">
      <alignment horizontal="center" vertical="center"/>
      <protection/>
    </xf>
    <xf numFmtId="3" fontId="16" fillId="0" borderId="32" xfId="496" applyNumberFormat="1" applyFont="1" applyFill="1" applyBorder="1" applyAlignment="1" applyProtection="1">
      <alignment horizontal="left" vertical="center"/>
      <protection/>
    </xf>
    <xf numFmtId="3" fontId="16" fillId="0" borderId="21" xfId="496" applyNumberFormat="1" applyFont="1" applyFill="1" applyBorder="1" applyAlignment="1" applyProtection="1">
      <alignment horizontal="center" vertical="center"/>
      <protection/>
    </xf>
    <xf numFmtId="3" fontId="16" fillId="0" borderId="16" xfId="496" applyNumberFormat="1" applyFont="1" applyFill="1" applyBorder="1" applyAlignment="1" applyProtection="1">
      <alignment horizontal="left" vertical="center"/>
      <protection/>
    </xf>
    <xf numFmtId="3" fontId="16" fillId="0" borderId="16" xfId="496" applyNumberFormat="1" applyFont="1" applyFill="1" applyBorder="1" applyAlignment="1" applyProtection="1">
      <alignment horizontal="center" vertical="center"/>
      <protection/>
    </xf>
    <xf numFmtId="0" fontId="15" fillId="0" borderId="16" xfId="496" applyFont="1" applyFill="1" applyBorder="1">
      <alignment vertical="center"/>
      <protection/>
    </xf>
    <xf numFmtId="0" fontId="15" fillId="0" borderId="16" xfId="496" applyFont="1" applyFill="1" applyBorder="1" applyAlignment="1">
      <alignment horizontal="center" vertical="center"/>
      <protection/>
    </xf>
    <xf numFmtId="3" fontId="30" fillId="0" borderId="16" xfId="496" applyNumberFormat="1" applyFont="1" applyFill="1" applyBorder="1" applyAlignment="1" applyProtection="1">
      <alignment horizontal="left" vertical="center"/>
      <protection/>
    </xf>
    <xf numFmtId="3" fontId="15" fillId="0" borderId="16" xfId="496" applyNumberFormat="1" applyFont="1" applyFill="1" applyBorder="1" applyAlignment="1" applyProtection="1">
      <alignment horizontal="center"/>
      <protection/>
    </xf>
    <xf numFmtId="0" fontId="9" fillId="0" borderId="0" xfId="496" applyFont="1" applyFill="1" applyAlignment="1">
      <alignment horizontal="center" vertical="center"/>
      <protection/>
    </xf>
    <xf numFmtId="3" fontId="7" fillId="0" borderId="0" xfId="496" applyNumberFormat="1" applyFill="1" applyAlignment="1">
      <alignment horizontal="center" vertical="center"/>
      <protection/>
    </xf>
    <xf numFmtId="0" fontId="12" fillId="0" borderId="0" xfId="496" applyFont="1" applyAlignment="1">
      <alignment horizontal="center" vertical="center" wrapText="1"/>
      <protection/>
    </xf>
    <xf numFmtId="0" fontId="12" fillId="0" borderId="16" xfId="496" applyFont="1" applyBorder="1" applyAlignment="1">
      <alignment horizontal="center" vertical="center" wrapText="1"/>
      <protection/>
    </xf>
    <xf numFmtId="0" fontId="72" fillId="0" borderId="16" xfId="496" applyFont="1" applyBorder="1" applyAlignment="1">
      <alignment horizontal="center" vertical="center" wrapText="1"/>
      <protection/>
    </xf>
    <xf numFmtId="0" fontId="15" fillId="0" borderId="16" xfId="496" applyFont="1" applyBorder="1">
      <alignment vertical="center"/>
      <protection/>
    </xf>
    <xf numFmtId="236" fontId="9" fillId="0" borderId="16" xfId="496" applyNumberFormat="1" applyFont="1" applyFill="1" applyBorder="1" applyAlignment="1">
      <alignment horizontal="center" vertical="center" wrapText="1"/>
      <protection/>
    </xf>
    <xf numFmtId="236" fontId="16" fillId="0" borderId="16" xfId="496" applyNumberFormat="1" applyFont="1" applyFill="1" applyBorder="1" applyAlignment="1" applyProtection="1">
      <alignment horizontal="center" vertical="center"/>
      <protection/>
    </xf>
    <xf numFmtId="238" fontId="15" fillId="0" borderId="16" xfId="496" applyNumberFormat="1" applyFont="1" applyBorder="1" applyAlignment="1">
      <alignment horizontal="center" vertical="center"/>
      <protection/>
    </xf>
    <xf numFmtId="238" fontId="13" fillId="0" borderId="16" xfId="496" applyNumberFormat="1" applyFont="1" applyBorder="1" applyAlignment="1">
      <alignment horizontal="center" vertical="center"/>
      <protection/>
    </xf>
    <xf numFmtId="0" fontId="75" fillId="0" borderId="0" xfId="0" applyFont="1" applyAlignment="1">
      <alignment horizontal="justify" vertical="center"/>
    </xf>
    <xf numFmtId="0" fontId="28" fillId="0" borderId="0" xfId="0" applyFont="1" applyAlignment="1">
      <alignment horizontal="justify" vertical="center"/>
    </xf>
  </cellXfs>
  <cellStyles count="821">
    <cellStyle name="Normal" xfId="0"/>
    <cellStyle name="Currency [0]" xfId="15"/>
    <cellStyle name="だ[0]_Total (2)" xfId="16"/>
    <cellStyle name="好_05玉溪" xfId="17"/>
    <cellStyle name="Currency" xfId="18"/>
    <cellStyle name="Heading" xfId="19"/>
    <cellStyle name="20% - 强调文字颜色 3" xfId="20"/>
    <cellStyle name="输入" xfId="21"/>
    <cellStyle name="?…????è [0.00]_Region Orders (2)" xfId="22"/>
    <cellStyle name="だ_Total (2)" xfId="23"/>
    <cellStyle name="Normalny_Arkusz1" xfId="24"/>
    <cellStyle name="args.style" xfId="25"/>
    <cellStyle name="Accent2 - 40%" xfId="26"/>
    <cellStyle name="Comma [0]" xfId="27"/>
    <cellStyle name="Calc Percent (1)" xfId="28"/>
    <cellStyle name="?…????è_Region Orders (2)" xfId="29"/>
    <cellStyle name="40% - 强调文字颜色 3" xfId="30"/>
    <cellStyle name="?? 2 2" xfId="31"/>
    <cellStyle name="计算 2" xfId="32"/>
    <cellStyle name="差" xfId="33"/>
    <cellStyle name="Comma" xfId="34"/>
    <cellStyle name="Accent2 - 60%" xfId="35"/>
    <cellStyle name="差_奖励补助测算5.23新" xfId="36"/>
    <cellStyle name="日期" xfId="37"/>
    <cellStyle name="Unprotect" xfId="38"/>
    <cellStyle name="Hyperlink" xfId="39"/>
    <cellStyle name="60% - 强调文字颜色 3" xfId="40"/>
    <cellStyle name="差_2009年一般性转移支付标准工资_奖励补助测算5.22测试" xfId="41"/>
    <cellStyle name="_2006年综合经营计划表（城北支行版5）" xfId="42"/>
    <cellStyle name="Percent" xfId="43"/>
    <cellStyle name="_kcb" xfId="44"/>
    <cellStyle name="Followed Hyperlink" xfId="45"/>
    <cellStyle name="_ET_STYLE_NoName_00__Sheet3" xfId="46"/>
    <cellStyle name="注释" xfId="47"/>
    <cellStyle name="常规 6" xfId="48"/>
    <cellStyle name="60% - 强调文字颜色 2 3" xfId="49"/>
    <cellStyle name="entry" xfId="50"/>
    <cellStyle name="60% - 强调文字颜色 2" xfId="51"/>
    <cellStyle name="Entered" xfId="52"/>
    <cellStyle name="PrePop Units (1)" xfId="53"/>
    <cellStyle name="标题 4" xfId="54"/>
    <cellStyle name="差_教师绩效工资测算表（离退休按各地上报数测算）2009年1月1日" xfId="55"/>
    <cellStyle name="差_2007年政法部门业务指标" xfId="56"/>
    <cellStyle name="百分比 7" xfId="57"/>
    <cellStyle name="警告文本" xfId="58"/>
    <cellStyle name="好_奖励补助测算5.23新" xfId="59"/>
    <cellStyle name="差_指标五" xfId="60"/>
    <cellStyle name="常规 5 2" xfId="61"/>
    <cellStyle name="Calc Units (0)" xfId="62"/>
    <cellStyle name="标题" xfId="63"/>
    <cellStyle name="差_奖励补助测算5.22测试" xfId="64"/>
    <cellStyle name="Currency$[0]" xfId="65"/>
    <cellStyle name="解释性文本" xfId="66"/>
    <cellStyle name="_国贸底稿zhj" xfId="67"/>
    <cellStyle name="标题 1" xfId="68"/>
    <cellStyle name="常规 2_2011年战略性业务激励费用挂价表（0301）" xfId="69"/>
    <cellStyle name="百分比 4" xfId="70"/>
    <cellStyle name="0%" xfId="71"/>
    <cellStyle name="标题 2" xfId="72"/>
    <cellStyle name="百分比 5" xfId="73"/>
    <cellStyle name="60% - 强调文字颜色 1" xfId="74"/>
    <cellStyle name="标题 3" xfId="75"/>
    <cellStyle name="桁区切り_１１月価格表" xfId="76"/>
    <cellStyle name="百分比 6" xfId="77"/>
    <cellStyle name="60% - 强调文字颜色 4" xfId="78"/>
    <cellStyle name="_ZMN-赵王宾馆底稿" xfId="79"/>
    <cellStyle name="输出" xfId="80"/>
    <cellStyle name="计算" xfId="81"/>
    <cellStyle name="?? 2" xfId="82"/>
    <cellStyle name="Input" xfId="83"/>
    <cellStyle name="40% - 强调文字颜色 4 2" xfId="84"/>
    <cellStyle name="检查单元格" xfId="85"/>
    <cellStyle name="20% - 强调文字颜色 6" xfId="86"/>
    <cellStyle name="Link Units (1)" xfId="87"/>
    <cellStyle name="强调文字颜色 2" xfId="88"/>
    <cellStyle name="_1123试算平衡表（模板）（马雪泉）" xfId="89"/>
    <cellStyle name="好_三季度－表二" xfId="90"/>
    <cellStyle name="Currency [0]" xfId="91"/>
    <cellStyle name="链接单元格" xfId="92"/>
    <cellStyle name="差_教育厅提供义务教育及高中教师人数（2009年1月6日）" xfId="93"/>
    <cellStyle name="_2007年一季报(待披露0422)" xfId="94"/>
    <cellStyle name="汇总" xfId="95"/>
    <cellStyle name="差_Book2" xfId="96"/>
    <cellStyle name="Enter Units (0)" xfId="97"/>
    <cellStyle name="好" xfId="98"/>
    <cellStyle name="20% - 强调文字颜色 3 3" xfId="99"/>
    <cellStyle name="Heading 3" xfId="100"/>
    <cellStyle name="适中" xfId="101"/>
    <cellStyle name="20% - 强调文字颜色 5" xfId="102"/>
    <cellStyle name="常规 8 2" xfId="103"/>
    <cellStyle name="强调文字颜色 1" xfId="104"/>
    <cellStyle name="20% - 强调文字颜色 1" xfId="105"/>
    <cellStyle name="链接单元格 3" xfId="106"/>
    <cellStyle name="Link Units (0)" xfId="107"/>
    <cellStyle name="40% - 强调文字颜色 1" xfId="108"/>
    <cellStyle name="输出 2" xfId="109"/>
    <cellStyle name="0.0%" xfId="110"/>
    <cellStyle name="Output Line Items" xfId="111"/>
    <cellStyle name="20% - 强调文字颜色 2" xfId="112"/>
    <cellStyle name="40% - 强调文字颜色 2" xfId="113"/>
    <cellStyle name="强调文字颜色 3" xfId="114"/>
    <cellStyle name="_部门分解表" xfId="115"/>
    <cellStyle name="强调文字颜色 4" xfId="116"/>
    <cellStyle name="PSChar" xfId="117"/>
    <cellStyle name="20% - 强调文字颜色 4" xfId="118"/>
    <cellStyle name="计算 3" xfId="119"/>
    <cellStyle name="?? 2 3" xfId="120"/>
    <cellStyle name="常规 2 2_Book1" xfId="121"/>
    <cellStyle name="_特色理财产品统计表1" xfId="122"/>
    <cellStyle name="40% - 强调文字颜色 4" xfId="123"/>
    <cellStyle name="强调文字颜色 5" xfId="124"/>
    <cellStyle name="40% - 强调文字颜色 5" xfId="125"/>
    <cellStyle name="F2" xfId="126"/>
    <cellStyle name="60% - 强调文字颜色 5" xfId="127"/>
    <cellStyle name="差_2006年全省财力计算表（中央、决算）" xfId="128"/>
    <cellStyle name="强调文字颜色 6" xfId="129"/>
    <cellStyle name="适中 2" xfId="130"/>
    <cellStyle name="好_业务工作量指标" xfId="131"/>
    <cellStyle name="1" xfId="132"/>
    <cellStyle name="40% - 强调文字颜色 6" xfId="133"/>
    <cellStyle name="_弱电系统设备配置报价清单" xfId="134"/>
    <cellStyle name="0,0&#13;&#10;NA&#13;&#10;" xfId="135"/>
    <cellStyle name="F3" xfId="136"/>
    <cellStyle name="だ[0]_PLDT" xfId="137"/>
    <cellStyle name="60% - 强调文字颜色 6" xfId="138"/>
    <cellStyle name="好_云南省2008年中小学教职工情况（教育厅提供20090101加工整理）" xfId="139"/>
    <cellStyle name="好_县级公安机关公用经费标准奖励测算方案（定稿）" xfId="140"/>
    <cellStyle name="????_Analysis of Loans" xfId="141"/>
    <cellStyle name="百分比 2 3" xfId="142"/>
    <cellStyle name="差_2006年水利统计指标统计表" xfId="143"/>
    <cellStyle name="@_text" xfId="144"/>
    <cellStyle name="_Total (2)" xfId="145"/>
    <cellStyle name="??_????????" xfId="146"/>
    <cellStyle name="Calc Percent (0)" xfId="147"/>
    <cellStyle name="_x0007_" xfId="148"/>
    <cellStyle name="好 2" xfId="149"/>
    <cellStyle name="entry box" xfId="150"/>
    <cellStyle name="?? 3" xfId="151"/>
    <cellStyle name="?? [0.00]_Analysis of Loans" xfId="152"/>
    <cellStyle name="?? 2_2011年战略性业务激励费用挂价表（0301）" xfId="153"/>
    <cellStyle name="Comma  - Style7" xfId="154"/>
    <cellStyle name="?鹎%U龡&amp;H?_x0008__x001C__x001C_?_x0007__x0001__x0001_" xfId="155"/>
    <cellStyle name="??" xfId="156"/>
    <cellStyle name="?? [0]" xfId="157"/>
    <cellStyle name="Accent4 - 60%" xfId="158"/>
    <cellStyle name="捠壿 [0.00]_Region Orders (2)" xfId="159"/>
    <cellStyle name="烹拳_ +Foil &amp; -FOIL &amp; PAPER" xfId="160"/>
    <cellStyle name="???? [0.00]_Analysis of Loans" xfId="161"/>
    <cellStyle name="Percent[2]" xfId="162"/>
    <cellStyle name="style2" xfId="163"/>
    <cellStyle name="Warning Text" xfId="164"/>
    <cellStyle name="强调文字颜色 2 2" xfId="165"/>
    <cellStyle name="@ET_Style?CF_Style_1" xfId="166"/>
    <cellStyle name="_#2011六项定额预测表" xfId="167"/>
    <cellStyle name="40% - Accent2" xfId="168"/>
    <cellStyle name="_(电解铝)报表调整模板" xfId="169"/>
    <cellStyle name="好_2009年一般性转移支付标准工资_~4190974" xfId="170"/>
    <cellStyle name="Accent3 - 60%" xfId="171"/>
    <cellStyle name="Followed Hyperlink_8-邢台折~3" xfId="172"/>
    <cellStyle name="Linked Cells_Book1" xfId="173"/>
    <cellStyle name="_（黄岛电厂）报表" xfId="174"/>
    <cellStyle name="_~0254683" xfId="175"/>
    <cellStyle name="_~1542229" xfId="176"/>
    <cellStyle name="_2007年综合经营计划表样(计划处20061016)" xfId="177"/>
    <cellStyle name="_~1723196" xfId="178"/>
    <cellStyle name="KPMG Heading 3" xfId="179"/>
    <cellStyle name="_☆2010年综合经营计划长期摊销费测算表" xfId="180"/>
    <cellStyle name="Link Currency (0)" xfId="181"/>
    <cellStyle name="_0712中间业务通报0112" xfId="182"/>
    <cellStyle name="差_奖励补助测算7.25" xfId="183"/>
    <cellStyle name="Millares_96 Risk" xfId="184"/>
    <cellStyle name="_07城北利润计划0" xfId="185"/>
    <cellStyle name="_财务处工作底稿-WB" xfId="186"/>
    <cellStyle name="好_2006年全省财力计算表（中央、决算）" xfId="187"/>
    <cellStyle name="_07年1月考核上报表" xfId="188"/>
    <cellStyle name="_07年中间业务调整计划（报总行公司部20070731）" xfId="189"/>
    <cellStyle name="style" xfId="190"/>
    <cellStyle name="_07年利润测算" xfId="191"/>
    <cellStyle name="Comma  - Style8" xfId="192"/>
    <cellStyle name="_07年中间业务调整计划（报总行）" xfId="193"/>
    <cellStyle name="_2010年工资测算表0309" xfId="194"/>
    <cellStyle name="_1" xfId="195"/>
    <cellStyle name="_ZMN-3514底稿－年审" xfId="196"/>
    <cellStyle name="后继超级链接_NEGS" xfId="197"/>
    <cellStyle name="_1季度计划" xfId="198"/>
    <cellStyle name="差 2" xfId="199"/>
    <cellStyle name="好_2007年政法部门业务指标" xfId="200"/>
    <cellStyle name="_2005年综合经营计划表（调整后公式）" xfId="201"/>
    <cellStyle name="_2006年报表调整-常林股份公司(本部)" xfId="202"/>
    <cellStyle name="category" xfId="203"/>
    <cellStyle name="Comma  - Style3" xfId="204"/>
    <cellStyle name="_2006国贸报表及附注修改后" xfId="205"/>
    <cellStyle name="_2006年度报表" xfId="206"/>
    <cellStyle name="_2006年统筹外资金划拨" xfId="207"/>
    <cellStyle name="20% - Accent2" xfId="208"/>
    <cellStyle name="_2006年综合经营计划表（云南行用表）" xfId="209"/>
    <cellStyle name="砯刽_PLDT" xfId="210"/>
    <cellStyle name="差_2009年一般性转移支付标准工资_不用软件计算9.1不考虑经费管理评价xl" xfId="211"/>
    <cellStyle name="_2007各网点中间业务月收入通报工作表070708" xfId="212"/>
    <cellStyle name="_2007年KPI计划分解表(部门上报样表)" xfId="213"/>
    <cellStyle name="0.00%" xfId="214"/>
    <cellStyle name="Grey" xfId="215"/>
    <cellStyle name="_2007综合经营计划表" xfId="216"/>
    <cellStyle name="_ET_STYLE_NoName_00__李波_标杆终端推广活动表" xfId="217"/>
    <cellStyle name="百分比 5 2" xfId="218"/>
    <cellStyle name="Column_Title" xfId="219"/>
    <cellStyle name="标题 2 2" xfId="220"/>
    <cellStyle name="_2008-7" xfId="221"/>
    <cellStyle name="_2008年存贷款内外部利率-供综合经营计划-20071227" xfId="222"/>
    <cellStyle name="_2008年中间业务计划（汇总）" xfId="223"/>
    <cellStyle name="差_汇总-县级财政报表附表" xfId="224"/>
    <cellStyle name="_2009-1" xfId="225"/>
    <cellStyle name="分级显示行_1_13区汇总" xfId="226"/>
    <cellStyle name="_kcb1" xfId="227"/>
    <cellStyle name="_20100326高清市院遂宁检察院1080P配置清单26日改" xfId="228"/>
    <cellStyle name="_2010年度六项费用计划（0310）" xfId="229"/>
    <cellStyle name="标题 1 3" xfId="230"/>
    <cellStyle name="差_副本73283696546880457822010-04-29 2" xfId="231"/>
    <cellStyle name="_2010年预算申报表(2010-02)v5二级行打印(拨备new)" xfId="232"/>
    <cellStyle name="_2011年各行基数及计划增量调查表（部门上报汇总）" xfId="233"/>
    <cellStyle name="好_2007年人员分部门统计表" xfId="234"/>
    <cellStyle name="60% - 强调文字颜色 6 2" xfId="235"/>
    <cellStyle name="_3543底稿王岚" xfId="236"/>
    <cellStyle name="_5303工厂底稿王岚" xfId="237"/>
    <cellStyle name="_8月各行减值计算" xfId="238"/>
    <cellStyle name="Subtotal" xfId="239"/>
    <cellStyle name="_Book1" xfId="240"/>
    <cellStyle name="好_汇总-县级财政报表附表" xfId="241"/>
    <cellStyle name="_ZMN05年审底稿－桂林橡胶‘" xfId="242"/>
    <cellStyle name="_Book1_1" xfId="243"/>
    <cellStyle name="Calc Percent (2)" xfId="244"/>
    <cellStyle name="F5" xfId="245"/>
    <cellStyle name="_计划表2－3：产品业务计划表" xfId="246"/>
    <cellStyle name="Accent2 - 20%" xfId="247"/>
    <cellStyle name="_Book1_2" xfId="248"/>
    <cellStyle name="F6" xfId="249"/>
    <cellStyle name="_Book1_3" xfId="250"/>
    <cellStyle name="F7" xfId="251"/>
    <cellStyle name="Heading 1" xfId="252"/>
    <cellStyle name="好_03昭通" xfId="253"/>
    <cellStyle name="_Book1_4" xfId="254"/>
    <cellStyle name="F8" xfId="255"/>
    <cellStyle name="20% - 强调文字颜色 3 2" xfId="256"/>
    <cellStyle name="Heading 2" xfId="257"/>
    <cellStyle name="EY House" xfId="258"/>
    <cellStyle name="_CCB.HO.New TB template.CCB PRC IAS Sorting.040223 trial run" xfId="259"/>
    <cellStyle name="style1" xfId="260"/>
    <cellStyle name="_ET_STYLE_NoName_00_" xfId="261"/>
    <cellStyle name="_ET_STYLE_NoName_00__Book1" xfId="262"/>
    <cellStyle name="wrap" xfId="263"/>
    <cellStyle name="_ET_STYLE_NoName_00__Book1_1" xfId="264"/>
    <cellStyle name="_ET_STYLE_NoName_00__李波" xfId="265"/>
    <cellStyle name="_ET_STYLE_NoName_00__李波_第三终端推广活动表" xfId="266"/>
    <cellStyle name="_ET_STYLE_NoName_00__李波_新品推广活动表" xfId="267"/>
    <cellStyle name="subhead" xfId="268"/>
    <cellStyle name="_IPO 财务报表" xfId="269"/>
    <cellStyle name="百分比 4_Book1" xfId="270"/>
    <cellStyle name="_KPI指标体系表(定)" xfId="271"/>
    <cellStyle name="通貨 [0.00]_１１月価格表" xfId="272"/>
    <cellStyle name="revised" xfId="273"/>
    <cellStyle name="差_2009年一般性转移支付标准工资_奖励补助测算5.23新" xfId="274"/>
    <cellStyle name="_ZMN年审底稿－黎明化工研究院" xfId="275"/>
    <cellStyle name="_ZMN原料厂底稿2005" xfId="276"/>
    <cellStyle name="_双沟集团长期投资" xfId="277"/>
    <cellStyle name="_常林股份2006合并报表" xfId="278"/>
    <cellStyle name="_综合考评2007" xfId="279"/>
    <cellStyle name="_钞币安防汇总" xfId="280"/>
    <cellStyle name="_城北支行2008年KPI计划考核上报样表" xfId="281"/>
    <cellStyle name="_川崎报表TB" xfId="282"/>
    <cellStyle name="_主要指标监测表0930" xfId="283"/>
    <cellStyle name="_川崎正式报表" xfId="284"/>
    <cellStyle name="Input Cells 2" xfId="285"/>
    <cellStyle name="_单户" xfId="286"/>
    <cellStyle name="差_2008年县级公安保障标准落实奖励经费分配测算" xfId="287"/>
    <cellStyle name="RowLevel_0" xfId="288"/>
    <cellStyle name="_定稿表" xfId="289"/>
    <cellStyle name="_二级行主指表2009" xfId="290"/>
    <cellStyle name="差_~5676413" xfId="291"/>
    <cellStyle name="_方案附件13：2007综合经营计划表（云南）" xfId="292"/>
    <cellStyle name="_房租费计划" xfId="293"/>
    <cellStyle name="强调文字颜色 5 2" xfId="294"/>
    <cellStyle name="_费用" xfId="295"/>
    <cellStyle name="_审计资料清单附件3—2004年" xfId="296"/>
    <cellStyle name="_费用_Book1" xfId="297"/>
    <cellStyle name="_分行操作风险测算" xfId="298"/>
    <cellStyle name="20% - Accent1" xfId="299"/>
    <cellStyle name="Accent1 - 20%" xfId="300"/>
    <cellStyle name="_分解表（调整）" xfId="301"/>
    <cellStyle name="40% - 强调文字颜色 3 2" xfId="302"/>
    <cellStyle name="强调 3" xfId="303"/>
    <cellStyle name="_附件一 分行责任中心预算管理相关报表071212" xfId="304"/>
    <cellStyle name="60% - Accent2" xfId="305"/>
    <cellStyle name="常规 2 2" xfId="306"/>
    <cellStyle name="部门" xfId="307"/>
    <cellStyle name="_复件 IPO 财务报表" xfId="308"/>
    <cellStyle name="_公司部1210" xfId="309"/>
    <cellStyle name="_激励费用表" xfId="310"/>
    <cellStyle name="_计划表式口径1011（产品计划编制表）" xfId="311"/>
    <cellStyle name="Accent4" xfId="312"/>
    <cellStyle name="_济铁财务处税金底稿-WB" xfId="313"/>
    <cellStyle name="標準_1.中国建行主要会表格式" xfId="314"/>
    <cellStyle name="_减值测算相关报表（反馈计财部1212）" xfId="315"/>
    <cellStyle name="20% - Accent5" xfId="316"/>
    <cellStyle name="_建会〔2007〕209号附件：核算码与COA段值映射关系表" xfId="317"/>
    <cellStyle name="砯刽 [0]_PLDT" xfId="318"/>
    <cellStyle name="60% - 强调文字颜色 3 3" xfId="319"/>
    <cellStyle name="_经济资本系数20061129" xfId="320"/>
    <cellStyle name="Monétaire_!!!GO" xfId="321"/>
    <cellStyle name="差_0502通海县" xfId="322"/>
    <cellStyle name="_利润表科目的基本对照表4（马雪泉）" xfId="323"/>
    <cellStyle name="_林海股份报表2006" xfId="324"/>
    <cellStyle name="_期间费用1" xfId="325"/>
    <cellStyle name="_实业公司ZMN底稿" xfId="326"/>
    <cellStyle name="pricing" xfId="327"/>
    <cellStyle name="_取数" xfId="328"/>
    <cellStyle name="常规 12" xfId="329"/>
    <cellStyle name="_人力费用测算表" xfId="330"/>
    <cellStyle name="Accent5 - 60%" xfId="331"/>
    <cellStyle name="_沈阳化工股份报表06" xfId="332"/>
    <cellStyle name="_条线计划汇总" xfId="333"/>
    <cellStyle name="=C:\WINNT\SYSTEM32\COMMAND.COM" xfId="334"/>
    <cellStyle name="_同皓应收、票据、预收" xfId="335"/>
    <cellStyle name="_同皓应收账龄划分" xfId="336"/>
    <cellStyle name="千位分隔 4" xfId="337"/>
    <cellStyle name="标题 4 3" xfId="338"/>
    <cellStyle name="常规 6_Book1" xfId="339"/>
    <cellStyle name="_网络改造通信费用测算表（20090820）" xfId="340"/>
    <cellStyle name="差_2007年检察院案件数" xfId="341"/>
    <cellStyle name="Accent3" xfId="342"/>
    <cellStyle name="_新品推广活动表" xfId="343"/>
    <cellStyle name="_修改后的资产负债表科目对照表1021（马雪泉）" xfId="344"/>
    <cellStyle name="_预收其他应付内部往来" xfId="345"/>
    <cellStyle name="price" xfId="346"/>
    <cellStyle name="_中间业务挂价表（公司部+500）2" xfId="347"/>
    <cellStyle name="60% - Accent1" xfId="348"/>
    <cellStyle name="强调 2" xfId="349"/>
    <cellStyle name="む|靇Revenuenuesy L" xfId="350"/>
    <cellStyle name="{Comma [0]}" xfId="351"/>
    <cellStyle name="{Comma}" xfId="352"/>
    <cellStyle name="差 3" xfId="353"/>
    <cellStyle name="{Date}" xfId="354"/>
    <cellStyle name="Input Cells_Book1" xfId="355"/>
    <cellStyle name="{Month}" xfId="356"/>
    <cellStyle name="60% - Accent4" xfId="357"/>
    <cellStyle name="per.style" xfId="358"/>
    <cellStyle name="常规 2 4" xfId="359"/>
    <cellStyle name="{Thousand [0]}" xfId="360"/>
    <cellStyle name="PSInt" xfId="361"/>
    <cellStyle name="{Percent}" xfId="362"/>
    <cellStyle name="适中 3" xfId="363"/>
    <cellStyle name="{Thousand}" xfId="364"/>
    <cellStyle name="F4" xfId="365"/>
    <cellStyle name="差_2008云南省分县市中小学教职工统计表（教育厅提供）" xfId="366"/>
    <cellStyle name="{Z'0000(1 dec)}" xfId="367"/>
    <cellStyle name="{Z'0000(4 dec)}" xfId="368"/>
    <cellStyle name="20% - Accent3" xfId="369"/>
    <cellStyle name="20% - Accent4" xfId="370"/>
    <cellStyle name="20% - Accent6" xfId="371"/>
    <cellStyle name="差_奖励补助测算5.24冯铸" xfId="372"/>
    <cellStyle name="20% - 强调文字颜色 1 2" xfId="373"/>
    <cellStyle name="20% - 强调文字颜色 1 3" xfId="374"/>
    <cellStyle name="20% - 强调文字颜色 2 2" xfId="375"/>
    <cellStyle name="20% - 强调文字颜色 2 3" xfId="376"/>
    <cellStyle name="20% - 强调文字颜色 4 2" xfId="377"/>
    <cellStyle name="Mon閠aire_!!!GO" xfId="378"/>
    <cellStyle name="常规 4" xfId="379"/>
    <cellStyle name="Accent6_公安安全支出补充表5.14" xfId="380"/>
    <cellStyle name="20% - 强调文字颜色 4 3" xfId="381"/>
    <cellStyle name="Monétaire [0]_!!!GO" xfId="382"/>
    <cellStyle name="20% - 强调文字颜色 5 2" xfId="383"/>
    <cellStyle name="20% - 强调文字颜色 5 3" xfId="384"/>
    <cellStyle name="20% - 强调文字颜色 6 2" xfId="385"/>
    <cellStyle name="好_县级基础数据" xfId="386"/>
    <cellStyle name="差_业务工作量指标" xfId="387"/>
    <cellStyle name="20% - 强调文字颜色 6 3" xfId="388"/>
    <cellStyle name="40% - Accent1" xfId="389"/>
    <cellStyle name="常规_全省收入" xfId="390"/>
    <cellStyle name="40% - Accent3" xfId="391"/>
    <cellStyle name="e鯪9Y_x000B_" xfId="392"/>
    <cellStyle name="40% - Accent4" xfId="393"/>
    <cellStyle name="Normal - Style1" xfId="394"/>
    <cellStyle name="警告文本 2" xfId="395"/>
    <cellStyle name="40% - Accent5" xfId="396"/>
    <cellStyle name="警告文本 3" xfId="397"/>
    <cellStyle name="40% - Accent6" xfId="398"/>
    <cellStyle name="常规_（26—94）  2019年公共财政预算和政府性基金预算表(草案)12-21 发打印店" xfId="399"/>
    <cellStyle name="差_指标四" xfId="400"/>
    <cellStyle name="40% - 强调文字颜色 1 2" xfId="401"/>
    <cellStyle name="常规 9 2" xfId="402"/>
    <cellStyle name="40% - 强调文字颜色 1 3" xfId="403"/>
    <cellStyle name="Accent1" xfId="404"/>
    <cellStyle name="40% - 强调文字颜色 2 2" xfId="405"/>
    <cellStyle name="40% - 强调文字颜色 2 3" xfId="406"/>
    <cellStyle name="40% - 强调文字颜色 3 3" xfId="407"/>
    <cellStyle name="Comma,0" xfId="408"/>
    <cellStyle name="40% - 强调文字颜色 4 3" xfId="409"/>
    <cellStyle name="好_2006年分析表" xfId="410"/>
    <cellStyle name="40% - 强调文字颜色 5 2" xfId="411"/>
    <cellStyle name="40% - 强调文字颜色 5 3" xfId="412"/>
    <cellStyle name="好_下半年禁毒办案经费分配2544.3万元" xfId="413"/>
    <cellStyle name="40% - 强调文字颜色 6 2" xfId="414"/>
    <cellStyle name="差_03昭通" xfId="415"/>
    <cellStyle name="40% - 强调文字颜色 6 3" xfId="416"/>
    <cellStyle name="60% - Accent3" xfId="417"/>
    <cellStyle name="强调文字颜色 4 2" xfId="418"/>
    <cellStyle name="60% - Accent5" xfId="419"/>
    <cellStyle name="常规 2 5" xfId="420"/>
    <cellStyle name="差_云南农村义务教育统计表" xfId="421"/>
    <cellStyle name="t]&#13;&#10;color schemes=默认 Windows&#13;&#10;&#13;&#10;[color schemes]&#13;&#10;Arizona=804000,FFFFFF,FFFFFF,0,FFFFFF,0,808040,C0C0C0,FFFFF" xfId="422"/>
    <cellStyle name="强调文字颜色 4 3" xfId="423"/>
    <cellStyle name="60% - Accent6" xfId="424"/>
    <cellStyle name="好_检验表" xfId="425"/>
    <cellStyle name="t" xfId="426"/>
    <cellStyle name="60% - 强调文字颜色 1 2" xfId="427"/>
    <cellStyle name="商品名称" xfId="428"/>
    <cellStyle name="Heading 4" xfId="429"/>
    <cellStyle name="콤마 [0]_1.24분기 평가표 " xfId="430"/>
    <cellStyle name="60% - 强调文字颜色 1 3" xfId="431"/>
    <cellStyle name="常规 5" xfId="432"/>
    <cellStyle name="60% - 强调文字颜色 2 2" xfId="433"/>
    <cellStyle name="60% - 强调文字颜色 3 2" xfId="434"/>
    <cellStyle name="60% - 强调文字颜色 4 2" xfId="435"/>
    <cellStyle name="Neutral" xfId="436"/>
    <cellStyle name="差_奖励补助测算7.25 (version 1) (version 1)" xfId="437"/>
    <cellStyle name="60% - 强调文字颜色 4 3" xfId="438"/>
    <cellStyle name="60% - 强调文字颜色 5 2" xfId="439"/>
    <cellStyle name="60% - 强调文字颜色 5 3" xfId="440"/>
    <cellStyle name="Currency,2" xfId="441"/>
    <cellStyle name="60% - 强调文字颜色 6 3" xfId="442"/>
    <cellStyle name="6mal" xfId="443"/>
    <cellStyle name="Linked Cells 2" xfId="444"/>
    <cellStyle name="差_2006年基础数据" xfId="445"/>
    <cellStyle name="Accent1 - 40%" xfId="446"/>
    <cellStyle name="Accent1 - 60%" xfId="447"/>
    <cellStyle name="Accent1_公安安全支出补充表5.14" xfId="448"/>
    <cellStyle name="Percent [2]" xfId="449"/>
    <cellStyle name="Accent2" xfId="450"/>
    <cellStyle name="Accent2_公安安全支出补充表5.14" xfId="451"/>
    <cellStyle name="Accent3 - 20%" xfId="452"/>
    <cellStyle name="Comma  - Style2" xfId="453"/>
    <cellStyle name="好_指标四" xfId="454"/>
    <cellStyle name="Milliers_!!!GO" xfId="455"/>
    <cellStyle name="Accent3 - 40%" xfId="456"/>
    <cellStyle name="好_0502通海县" xfId="457"/>
    <cellStyle name="Mon閠aire [0]_!!!GO" xfId="458"/>
    <cellStyle name="Accent3_公安安全支出补充表5.14" xfId="459"/>
    <cellStyle name="Accent4 - 20%" xfId="460"/>
    <cellStyle name="百分比 2 2 2" xfId="461"/>
    <cellStyle name="Accent4 - 40%" xfId="462"/>
    <cellStyle name="PrePop Currency (2)" xfId="463"/>
    <cellStyle name="百分比 2 4 2" xfId="464"/>
    <cellStyle name="Accent4_公安安全支出补充表5.14" xfId="465"/>
    <cellStyle name="Header1" xfId="466"/>
    <cellStyle name="好_2009年一般性转移支付标准工资_~5676413" xfId="467"/>
    <cellStyle name="Accent5" xfId="468"/>
    <cellStyle name="超级链接_NEGS" xfId="469"/>
    <cellStyle name="Accent5 - 20%" xfId="470"/>
    <cellStyle name="千分位[0]_ 白土" xfId="471"/>
    <cellStyle name="Accent5 - 40%" xfId="472"/>
    <cellStyle name="Accent5_公安安全支出补充表5.14" xfId="473"/>
    <cellStyle name="Accent6" xfId="474"/>
    <cellStyle name="好_M03" xfId="475"/>
    <cellStyle name="Accent6 - 20%" xfId="476"/>
    <cellStyle name="Accent6 - 40%" xfId="477"/>
    <cellStyle name="Accent6 - 60%" xfId="478"/>
    <cellStyle name="Bad" xfId="479"/>
    <cellStyle name="Calc Currency (0)" xfId="480"/>
    <cellStyle name="Calc Currency (0) 2" xfId="481"/>
    <cellStyle name="ColLevel_0" xfId="482"/>
    <cellStyle name="comma-d" xfId="483"/>
    <cellStyle name="霓付 [0]_ +Foil &amp; -FOIL &amp; PAPER" xfId="484"/>
    <cellStyle name="Calc Currency (0)_Book1" xfId="485"/>
    <cellStyle name="Enter Currency (0)" xfId="486"/>
    <cellStyle name="Calc Currency (2)" xfId="487"/>
    <cellStyle name="Calc Units (1)" xfId="488"/>
    <cellStyle name="Currency$[2]" xfId="489"/>
    <cellStyle name="Calc Units (2)" xfId="490"/>
    <cellStyle name="Percent[0]" xfId="491"/>
    <cellStyle name="Percent_!!!GO" xfId="492"/>
    <cellStyle name="Calculation" xfId="493"/>
    <cellStyle name="差_530623_2006年县级财政报表附表" xfId="494"/>
    <cellStyle name="PSHeading" xfId="495"/>
    <cellStyle name="常规 15" xfId="496"/>
    <cellStyle name="Check Cell" xfId="497"/>
    <cellStyle name="Col Heads" xfId="498"/>
    <cellStyle name="Comma  - Style1" xfId="499"/>
    <cellStyle name="Comma  - Style4" xfId="500"/>
    <cellStyle name="汇总 2" xfId="501"/>
    <cellStyle name="Comma  - Style5" xfId="502"/>
    <cellStyle name="汇总 3" xfId="503"/>
    <cellStyle name="Comma  - Style6" xfId="504"/>
    <cellStyle name="Comma [0]" xfId="505"/>
    <cellStyle name="样式 1 2" xfId="506"/>
    <cellStyle name="Comma [00]" xfId="507"/>
    <cellStyle name="comma zerodec" xfId="508"/>
    <cellStyle name="Date_Book1" xfId="509"/>
    <cellStyle name="Comma,1" xfId="510"/>
    <cellStyle name="PrePop Units (0)" xfId="511"/>
    <cellStyle name="Comma,2" xfId="512"/>
    <cellStyle name="Comma[2]" xfId="513"/>
    <cellStyle name="差_云南省2008年中小学教职工情况（教育厅提供20090101加工整理）" xfId="514"/>
    <cellStyle name="好_指标五" xfId="515"/>
    <cellStyle name="Comma_ SG&amp;A Bridge " xfId="516"/>
    <cellStyle name="Date" xfId="517"/>
    <cellStyle name="差_2009年一般性转移支付标准工资_~5676413" xfId="518"/>
    <cellStyle name="Copied" xfId="519"/>
    <cellStyle name="COST1" xfId="520"/>
    <cellStyle name="百分比 2 4" xfId="521"/>
    <cellStyle name="差_县级基础数据" xfId="522"/>
    <cellStyle name="Currency [00]" xfId="523"/>
    <cellStyle name="Moneda [0]_96 Risk" xfId="524"/>
    <cellStyle name="Currency,0" xfId="525"/>
    <cellStyle name="Linked Cell" xfId="526"/>
    <cellStyle name="Currency\[0]" xfId="527"/>
    <cellStyle name="归盒啦_95" xfId="528"/>
    <cellStyle name="检查单元格 2" xfId="529"/>
    <cellStyle name="Currency_ SG&amp;A Bridge " xfId="530"/>
    <cellStyle name="好_~4190974" xfId="531"/>
    <cellStyle name="好_2007年检察院案件数" xfId="532"/>
    <cellStyle name="Currency1" xfId="533"/>
    <cellStyle name="Date Short" xfId="534"/>
    <cellStyle name="Dollar (zero dec)" xfId="535"/>
    <cellStyle name="百分比 2 2" xfId="536"/>
    <cellStyle name="Enter Currency (2)" xfId="537"/>
    <cellStyle name="Enter Units (1)" xfId="538"/>
    <cellStyle name="Enter Units (2)" xfId="539"/>
    <cellStyle name="差_00省级(定稿)" xfId="540"/>
    <cellStyle name="Euro" xfId="541"/>
    <cellStyle name="差_1110洱源县" xfId="542"/>
    <cellStyle name="Explanatory Text" xfId="543"/>
    <cellStyle name="强调文字颜色 1 2" xfId="544"/>
    <cellStyle name="Fixed" xfId="545"/>
    <cellStyle name="Good" xfId="546"/>
    <cellStyle name="常规 10" xfId="547"/>
    <cellStyle name="差_1003牟定县" xfId="548"/>
    <cellStyle name="HEADER" xfId="549"/>
    <cellStyle name="千分位_ 白土" xfId="550"/>
    <cellStyle name="Header2" xfId="551"/>
    <cellStyle name="Heading1" xfId="552"/>
    <cellStyle name="Heading2" xfId="553"/>
    <cellStyle name="差_地方配套按人均增幅控制8.31（调整结案率后）xl" xfId="554"/>
    <cellStyle name="差_0605石屏县" xfId="555"/>
    <cellStyle name="Hyperlink_8-邢台折~3" xfId="556"/>
    <cellStyle name="KPMG Heading 2" xfId="557"/>
    <cellStyle name="Input [yellow]" xfId="558"/>
    <cellStyle name="Input Cells" xfId="559"/>
    <cellStyle name="强调文字颜色 3 3" xfId="560"/>
    <cellStyle name="KPMG Heading 1" xfId="561"/>
    <cellStyle name="KPMG Heading 4" xfId="562"/>
    <cellStyle name="好_奖励补助测算7.25 (version 1) (version 1)" xfId="563"/>
    <cellStyle name="好_1110洱源县" xfId="564"/>
    <cellStyle name="KPMG Normal" xfId="565"/>
    <cellStyle name="sstot" xfId="566"/>
    <cellStyle name="KPMG Normal Text" xfId="567"/>
    <cellStyle name="left" xfId="568"/>
    <cellStyle name="Link Currency (2)" xfId="569"/>
    <cellStyle name="Total" xfId="570"/>
    <cellStyle name="Link Units (2)" xfId="571"/>
    <cellStyle name="Linked Cells" xfId="572"/>
    <cellStyle name="Millares [0]_96 Risk" xfId="573"/>
    <cellStyle name="Milliers [0]_!!!GO" xfId="574"/>
    <cellStyle name="Model" xfId="575"/>
    <cellStyle name="Moneda_96 Risk" xfId="576"/>
    <cellStyle name="section" xfId="577"/>
    <cellStyle name="New Times Roman" xfId="578"/>
    <cellStyle name="no dec" xfId="579"/>
    <cellStyle name="Norma,_laroux_4_营业在建 (2)_E21" xfId="580"/>
    <cellStyle name="Normal_ SG&amp;A Bridge " xfId="581"/>
    <cellStyle name="Note" xfId="582"/>
    <cellStyle name="Output" xfId="583"/>
    <cellStyle name="Output Amounts" xfId="584"/>
    <cellStyle name="Percent [0%]" xfId="585"/>
    <cellStyle name="好_~5676413" xfId="586"/>
    <cellStyle name="好_高中教师人数（教育厅1.6日提供）" xfId="587"/>
    <cellStyle name="Percent [0.00%]" xfId="588"/>
    <cellStyle name="Percent [0]" xfId="589"/>
    <cellStyle name="标题 6" xfId="590"/>
    <cellStyle name="Percent [00]" xfId="591"/>
    <cellStyle name="标题 5" xfId="592"/>
    <cellStyle name="好_第一部分：综合全" xfId="593"/>
    <cellStyle name="Pourcentage_pldt" xfId="594"/>
    <cellStyle name="Prefilled" xfId="595"/>
    <cellStyle name="样式 1" xfId="596"/>
    <cellStyle name="PrePop Currency (0)" xfId="597"/>
    <cellStyle name="强调 1" xfId="598"/>
    <cellStyle name="好_基础数据分析" xfId="599"/>
    <cellStyle name="PrePop Units (2)" xfId="600"/>
    <cellStyle name="PSDate" xfId="601"/>
    <cellStyle name="PSDec" xfId="602"/>
    <cellStyle name="差_00省级(打印)" xfId="603"/>
    <cellStyle name="PSSpacer" xfId="604"/>
    <cellStyle name="RevList" xfId="605"/>
    <cellStyle name="RevList 2" xfId="606"/>
    <cellStyle name="标题1" xfId="607"/>
    <cellStyle name="好_00省级(打印)" xfId="608"/>
    <cellStyle name="桁区切り [0.00]_１１月価格表" xfId="609"/>
    <cellStyle name="SOR" xfId="610"/>
    <cellStyle name="Standard_AREAS" xfId="611"/>
    <cellStyle name="t_HVAC Equipment (3)" xfId="612"/>
    <cellStyle name="Text Indent A" xfId="613"/>
    <cellStyle name="差_05玉溪" xfId="614"/>
    <cellStyle name="Text Indent B" xfId="615"/>
    <cellStyle name="Text Indent C" xfId="616"/>
    <cellStyle name="好_2009年一般性转移支付标准工资" xfId="617"/>
    <cellStyle name="霓付_ +Foil &amp; -FOIL &amp; PAPER" xfId="618"/>
    <cellStyle name="Thousands" xfId="619"/>
    <cellStyle name="title" xfId="620"/>
    <cellStyle name="パーセント_laroux" xfId="621"/>
    <cellStyle name="_PLDT" xfId="622"/>
    <cellStyle name="だ_PLDT" xfId="623"/>
    <cellStyle name="む|靃0]_Revenuesy Lr L" xfId="624"/>
    <cellStyle name="百分比 2" xfId="625"/>
    <cellStyle name="百分比 2 3 2" xfId="626"/>
    <cellStyle name="百分比 2 5" xfId="627"/>
    <cellStyle name="百分比 2 5 2" xfId="628"/>
    <cellStyle name="好_历年教师人数" xfId="629"/>
    <cellStyle name="百分比 2 6" xfId="630"/>
    <cellStyle name="百分比 3" xfId="631"/>
    <cellStyle name="百分比 3 2" xfId="632"/>
    <cellStyle name="标题 1 2" xfId="633"/>
    <cellStyle name="百分比 4 2" xfId="634"/>
    <cellStyle name="标题 3 2" xfId="635"/>
    <cellStyle name="百分比 6 2" xfId="636"/>
    <cellStyle name="捠壿_Region Orders (2)" xfId="637"/>
    <cellStyle name="编号" xfId="638"/>
    <cellStyle name="未定义" xfId="639"/>
    <cellStyle name="标题 2 3" xfId="640"/>
    <cellStyle name="标题 3 3" xfId="641"/>
    <cellStyle name="标题 4 2" xfId="642"/>
    <cellStyle name="千位分隔 3" xfId="643"/>
    <cellStyle name="好_Book1_2" xfId="644"/>
    <cellStyle name="表标题" xfId="645"/>
    <cellStyle name="差_~4190974" xfId="646"/>
    <cellStyle name="差_11大理" xfId="647"/>
    <cellStyle name="差_2、土地面积、人口、粮食产量基本情况" xfId="648"/>
    <cellStyle name="差_2006年分析表" xfId="649"/>
    <cellStyle name="差_2006年在职人员情况" xfId="650"/>
    <cellStyle name="差_2007年可用财力" xfId="651"/>
    <cellStyle name="差_2007年人员分部门统计表" xfId="652"/>
    <cellStyle name="差_2009年一般性转移支付标准工资" xfId="653"/>
    <cellStyle name="差_2009年一般性转移支付标准工资_~4190974" xfId="654"/>
    <cellStyle name="常规 2 5_Book1" xfId="655"/>
    <cellStyle name="差_2009年一般性转移支付标准工资_地方配套按人均增幅控制8.30xl" xfId="656"/>
    <cellStyle name="差_2009年一般性转移支付标准工资_地方配套按人均增幅控制8.30一般预算平均增幅、人均可用财力平均增幅两次控制、社会治安系数调整、案件数调整xl" xfId="657"/>
    <cellStyle name="好_云南省2008年中小学教师人数统计表" xfId="658"/>
    <cellStyle name="差_2009年一般性转移支付标准工资_地方配套按人均增幅控制8.31（调整结案率后）xl" xfId="659"/>
    <cellStyle name="差_2009年一般性转移支付标准工资_奖励补助测算5.24冯铸" xfId="660"/>
    <cellStyle name="差_云南省2008年中小学教师人数统计表" xfId="661"/>
    <cellStyle name="差_2009年一般性转移支付标准工资_奖励补助测算7.23" xfId="662"/>
    <cellStyle name="差_2009年一般性转移支付标准工资_奖励补助测算7.25" xfId="663"/>
    <cellStyle name="差_2009年一般性转移支付标准工资_奖励补助测算7.25 (version 1) (version 1)" xfId="664"/>
    <cellStyle name="差_530629_2006年县级财政报表附表" xfId="665"/>
    <cellStyle name="差_5334_2006年迪庆县级财政报表附表" xfId="666"/>
    <cellStyle name="差_Book1" xfId="667"/>
    <cellStyle name="好_地方配套按人均增幅控制8.31（调整结案率后）xl" xfId="668"/>
    <cellStyle name="差_地方配套按人均增幅控制8.30xl" xfId="669"/>
    <cellStyle name="差_Book1_1" xfId="670"/>
    <cellStyle name="差_Book1_2" xfId="671"/>
    <cellStyle name="好_2009年一般性转移支付标准工资_不用软件计算9.1不考虑经费管理评价xl" xfId="672"/>
    <cellStyle name="差_M01-2(州市补助收入)" xfId="673"/>
    <cellStyle name="常规 8_经济资本报表2010" xfId="674"/>
    <cellStyle name="差_M03" xfId="675"/>
    <cellStyle name="差_不用软件计算9.1不考虑经费管理评价xl" xfId="676"/>
    <cellStyle name="好_奖励补助测算5.22测试" xfId="677"/>
    <cellStyle name="差_财政供养人员" xfId="678"/>
    <cellStyle name="常规 11" xfId="679"/>
    <cellStyle name="표준_(업무)평가단" xfId="680"/>
    <cellStyle name="差_财政支出对上级的依赖程度" xfId="681"/>
    <cellStyle name="差_城建部门" xfId="682"/>
    <cellStyle name="差_地方配套按人均增幅控制8.30一般预算平均增幅、人均可用财力平均增幅两次控制、社会治安系数调整、案件数调整xl" xfId="683"/>
    <cellStyle name="差_第五部分(才淼、饶永宏）" xfId="684"/>
    <cellStyle name="差_第一部分：综合全" xfId="685"/>
    <cellStyle name="差_副本73283696546880457822010-04-29" xfId="686"/>
    <cellStyle name="差_高中教师人数（教育厅1.6日提供）" xfId="687"/>
    <cellStyle name="差_汇总" xfId="688"/>
    <cellStyle name="差_基础数据分析" xfId="689"/>
    <cellStyle name="差_检验表" xfId="690"/>
    <cellStyle name="差_检验表（调整后）" xfId="691"/>
    <cellStyle name="差_奖励补助测算7.23" xfId="692"/>
    <cellStyle name="差_历年教师人数" xfId="693"/>
    <cellStyle name="差_丽江汇总" xfId="694"/>
    <cellStyle name="公司标准表 2" xfId="695"/>
    <cellStyle name="差_三季度－表二" xfId="696"/>
    <cellStyle name="差_卫生部门" xfId="697"/>
    <cellStyle name="差_文体广播部门" xfId="698"/>
    <cellStyle name="常规 10 2" xfId="699"/>
    <cellStyle name="好_M01-2(州市补助收入)" xfId="700"/>
    <cellStyle name="差_下半年禁毒办案经费分配2544.3万元" xfId="701"/>
    <cellStyle name="差_下半年禁吸戒毒经费1000万元" xfId="702"/>
    <cellStyle name="差_县级公安机关公用经费标准奖励测算方案（定稿）" xfId="703"/>
    <cellStyle name="差_义务教育阶段教职工人数（教育厅提供最终）" xfId="704"/>
    <cellStyle name="差_云南省2008年转移支付测算——州市本级考核部分及政策性测算" xfId="705"/>
    <cellStyle name="常规 10 3" xfId="706"/>
    <cellStyle name="常规 11 2" xfId="707"/>
    <cellStyle name="常规 11 3" xfId="708"/>
    <cellStyle name="好_奖励补助测算7.23" xfId="709"/>
    <cellStyle name="常规 13" xfId="710"/>
    <cellStyle name="常规 14" xfId="711"/>
    <cellStyle name="常规 2" xfId="712"/>
    <cellStyle name="常规 2 2 2" xfId="713"/>
    <cellStyle name="常规 2 3" xfId="714"/>
    <cellStyle name="常规 2 3 2" xfId="715"/>
    <cellStyle name="常规 2 3_Book1" xfId="716"/>
    <cellStyle name="常规 2 4 2" xfId="717"/>
    <cellStyle name="常规 2 4_Book1" xfId="718"/>
    <cellStyle name="常规 2 5 2" xfId="719"/>
    <cellStyle name="常规 2 6" xfId="720"/>
    <cellStyle name="常规 2 7" xfId="721"/>
    <cellStyle name="常规 2 8" xfId="722"/>
    <cellStyle name="输入 2" xfId="723"/>
    <cellStyle name="常规 3" xfId="724"/>
    <cellStyle name="常规 3 2" xfId="725"/>
    <cellStyle name="常规 3_Book1" xfId="726"/>
    <cellStyle name="常规 4 2" xfId="727"/>
    <cellStyle name="常规 4 2 2" xfId="728"/>
    <cellStyle name="常规 4 2_经济资本报表2010" xfId="729"/>
    <cellStyle name="常规 4_2010年预算申报表(2010-02)" xfId="730"/>
    <cellStyle name="常规 5_Book1" xfId="731"/>
    <cellStyle name="常规 6 2" xfId="732"/>
    <cellStyle name="注释 2" xfId="733"/>
    <cellStyle name="常规 7" xfId="734"/>
    <cellStyle name="常规 7 2" xfId="735"/>
    <cellStyle name="常规 7_Book1" xfId="736"/>
    <cellStyle name="常规 8" xfId="737"/>
    <cellStyle name="常规 9" xfId="738"/>
    <cellStyle name="常规_Sheet1_1" xfId="739"/>
    <cellStyle name="常规_Sheet1_1 2" xfId="740"/>
    <cellStyle name="超链接 2" xfId="741"/>
    <cellStyle name="分级显示列_1_Book1" xfId="742"/>
    <cellStyle name="公司标准表" xfId="743"/>
    <cellStyle name="好 3" xfId="744"/>
    <cellStyle name="好_00省级(定稿)" xfId="745"/>
    <cellStyle name="好_第五部分(才淼、饶永宏）" xfId="746"/>
    <cellStyle name="好_0605石屏县" xfId="747"/>
    <cellStyle name="好_1003牟定县" xfId="748"/>
    <cellStyle name="好_11大理" xfId="749"/>
    <cellStyle name="好_2、土地面积、人口、粮食产量基本情况" xfId="750"/>
    <cellStyle name="好_2006年基础数据" xfId="751"/>
    <cellStyle name="好_2006年水利统计指标统计表" xfId="752"/>
    <cellStyle name="好_奖励补助测算5.24冯铸" xfId="753"/>
    <cellStyle name="好_2006年在职人员情况" xfId="754"/>
    <cellStyle name="好_2007年可用财力" xfId="755"/>
    <cellStyle name="好_2008年县级公安保障标准落实奖励经费分配测算" xfId="756"/>
    <cellStyle name="好_2008云南省分县市中小学教职工统计表（教育厅提供）" xfId="757"/>
    <cellStyle name="好_2009年一般性转移支付标准工资_地方配套按人均增幅控制8.30xl" xfId="758"/>
    <cellStyle name="好_2009年一般性转移支付标准工资_地方配套按人均增幅控制8.30一般预算平均增幅、人均可用财力平均增幅两次控制、社会治安系数调整、案件数调整xl" xfId="759"/>
    <cellStyle name="好_2009年一般性转移支付标准工资_地方配套按人均增幅控制8.31（调整结案率后）xl" xfId="760"/>
    <cellStyle name="好_2009年一般性转移支付标准工资_奖励补助测算5.22测试" xfId="761"/>
    <cellStyle name="好_2009年一般性转移支付标准工资_奖励补助测算5.23新" xfId="762"/>
    <cellStyle name="好_2009年一般性转移支付标准工资_奖励补助测算5.24冯铸" xfId="763"/>
    <cellStyle name="好_2009年一般性转移支付标准工资_奖励补助测算7.23" xfId="764"/>
    <cellStyle name="好_2009年一般性转移支付标准工资_奖励补助测算7.25" xfId="765"/>
    <cellStyle name="好_2009年一般性转移支付标准工资_奖励补助测算7.25 (version 1) (version 1)" xfId="766"/>
    <cellStyle name="好_530623_2006年县级财政报表附表" xfId="767"/>
    <cellStyle name="好_530629_2006年县级财政报表附表" xfId="768"/>
    <cellStyle name="好_5334_2006年迪庆县级财政报表附表" xfId="769"/>
    <cellStyle name="好_Book1" xfId="770"/>
    <cellStyle name="好_Book1_1" xfId="771"/>
    <cellStyle name="千位分隔 2" xfId="772"/>
    <cellStyle name="好_Book2" xfId="773"/>
    <cellStyle name="强调文字颜色 6 2" xfId="774"/>
    <cellStyle name="好_不用软件计算9.1不考虑经费管理评价xl" xfId="775"/>
    <cellStyle name="好_财政供养人员" xfId="776"/>
    <cellStyle name="注释 3" xfId="777"/>
    <cellStyle name="好_财政支出对上级的依赖程度" xfId="778"/>
    <cellStyle name="好_城建部门" xfId="779"/>
    <cellStyle name="好_地方配套按人均增幅控制8.30xl" xfId="780"/>
    <cellStyle name="好_地方配套按人均增幅控制8.30一般预算平均增幅、人均可用财力平均增幅两次控制、社会治安系数调整、案件数调整xl" xfId="781"/>
    <cellStyle name="好_副本73283696546880457822010-04-29" xfId="782"/>
    <cellStyle name="好_副本73283696546880457822010-04-29 2" xfId="783"/>
    <cellStyle name="好_汇总" xfId="784"/>
    <cellStyle name="好_检验表（调整后）" xfId="785"/>
    <cellStyle name="好_奖励补助测算7.25" xfId="786"/>
    <cellStyle name="好_教师绩效工资测算表（离退休按各地上报数测算）2009年1月1日" xfId="787"/>
    <cellStyle name="好_教育厅提供义务教育及高中教师人数（2009年1月6日）" xfId="788"/>
    <cellStyle name="好_丽江汇总" xfId="789"/>
    <cellStyle name="好_卫生部门" xfId="790"/>
    <cellStyle name="好_文体广播部门" xfId="791"/>
    <cellStyle name="好_下半年禁吸戒毒经费1000万元" xfId="792"/>
    <cellStyle name="好_义务教育阶段教职工人数（教育厅提供最终）" xfId="793"/>
    <cellStyle name="好_云南农村义务教育统计表" xfId="794"/>
    <cellStyle name="好_云南省2008年转移支付测算——州市本级考核部分及政策性测算" xfId="795"/>
    <cellStyle name="后继超链接" xfId="796"/>
    <cellStyle name="检查单元格 3" xfId="797"/>
    <cellStyle name="解释性文本 2" xfId="798"/>
    <cellStyle name="解释性文本 3" xfId="799"/>
    <cellStyle name="借出原因" xfId="800"/>
    <cellStyle name="链接单元格 2" xfId="801"/>
    <cellStyle name="烹拳 [0]_ +Foil &amp; -FOIL &amp; PAPER" xfId="802"/>
    <cellStyle name="普通_ 白土" xfId="803"/>
    <cellStyle name="千位[0]_ 方正PC" xfId="804"/>
    <cellStyle name="千位_ 方正PC" xfId="805"/>
    <cellStyle name="千位分隔 2 2" xfId="806"/>
    <cellStyle name="千位分隔 2 3" xfId="807"/>
    <cellStyle name="千位分隔 3 2" xfId="808"/>
    <cellStyle name="千位分隔 5" xfId="809"/>
    <cellStyle name="千位分隔[0] 2" xfId="810"/>
    <cellStyle name="钎霖_4岿角利" xfId="811"/>
    <cellStyle name="强调文字颜色 1 3" xfId="812"/>
    <cellStyle name="强调文字颜色 2 3" xfId="813"/>
    <cellStyle name="强调文字颜色 3 2" xfId="814"/>
    <cellStyle name="强调文字颜色 5 3" xfId="815"/>
    <cellStyle name="强调文字颜色 6 3" xfId="816"/>
    <cellStyle name="输出 3" xfId="817"/>
    <cellStyle name="输入 3" xfId="818"/>
    <cellStyle name="数量" xfId="819"/>
    <cellStyle name="数字" xfId="820"/>
    <cellStyle name="通貨_１１月価格表" xfId="821"/>
    <cellStyle name="㼿㼿㼿㼿?" xfId="822"/>
    <cellStyle name="小数" xfId="823"/>
    <cellStyle name="样式 1_2008年中间业务计划（汇总）" xfId="824"/>
    <cellStyle name="一般_EXPENSE" xfId="825"/>
    <cellStyle name="昗弨_FWBS1100" xfId="826"/>
    <cellStyle name="寘嬫愗傝 [0.00]_Region Orders (2)" xfId="827"/>
    <cellStyle name="寘嬫愗傝_Region Orders (2)" xfId="828"/>
    <cellStyle name="资产" xfId="829"/>
    <cellStyle name="콤마_1.24분기 평가표 " xfId="830"/>
    <cellStyle name="통화 [0]_1.24분기 평가표 " xfId="831"/>
    <cellStyle name="통화_1.24분기 평가표 " xfId="832"/>
    <cellStyle name="常规_2017年对下专项转移支付预算表12.21" xfId="833"/>
    <cellStyle name="常规_经济分类" xfId="8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29"/>
  <sheetViews>
    <sheetView tabSelected="1" zoomScaleSheetLayoutView="100" workbookViewId="0" topLeftCell="A10">
      <selection activeCell="A22" sqref="A22"/>
    </sheetView>
  </sheetViews>
  <sheetFormatPr defaultColWidth="8.8515625" defaultRowHeight="19.5" customHeight="1"/>
  <cols>
    <col min="1" max="1" width="147.7109375" style="0" customWidth="1"/>
  </cols>
  <sheetData>
    <row r="1" ht="24.75" customHeight="1">
      <c r="A1" s="699" t="s">
        <v>0</v>
      </c>
    </row>
    <row r="2" ht="19.5" customHeight="1">
      <c r="A2" s="700" t="s">
        <v>1</v>
      </c>
    </row>
    <row r="3" ht="19.5" customHeight="1">
      <c r="A3" s="700" t="s">
        <v>2</v>
      </c>
    </row>
    <row r="4" ht="19.5" customHeight="1">
      <c r="A4" s="700" t="s">
        <v>3</v>
      </c>
    </row>
    <row r="5" ht="19.5" customHeight="1">
      <c r="A5" s="700" t="s">
        <v>4</v>
      </c>
    </row>
    <row r="6" ht="19.5" customHeight="1">
      <c r="A6" s="700" t="s">
        <v>5</v>
      </c>
    </row>
    <row r="7" ht="19.5" customHeight="1">
      <c r="A7" s="700" t="s">
        <v>6</v>
      </c>
    </row>
    <row r="8" ht="19.5" customHeight="1">
      <c r="A8" s="700" t="s">
        <v>7</v>
      </c>
    </row>
    <row r="9" ht="19.5" customHeight="1">
      <c r="A9" s="700" t="s">
        <v>8</v>
      </c>
    </row>
    <row r="10" ht="19.5" customHeight="1">
      <c r="A10" s="700" t="s">
        <v>9</v>
      </c>
    </row>
    <row r="11" ht="19.5" customHeight="1">
      <c r="A11" s="700" t="s">
        <v>10</v>
      </c>
    </row>
    <row r="12" ht="19.5" customHeight="1">
      <c r="A12" s="700" t="s">
        <v>11</v>
      </c>
    </row>
    <row r="13" ht="19.5" customHeight="1">
      <c r="A13" s="700" t="s">
        <v>12</v>
      </c>
    </row>
    <row r="14" ht="19.5" customHeight="1">
      <c r="A14" s="700" t="s">
        <v>13</v>
      </c>
    </row>
    <row r="15" ht="19.5" customHeight="1">
      <c r="A15" s="700" t="s">
        <v>14</v>
      </c>
    </row>
    <row r="16" ht="19.5" customHeight="1">
      <c r="A16" s="700" t="s">
        <v>15</v>
      </c>
    </row>
    <row r="17" ht="19.5" customHeight="1">
      <c r="A17" s="700" t="s">
        <v>16</v>
      </c>
    </row>
    <row r="18" ht="19.5" customHeight="1">
      <c r="A18" s="700" t="s">
        <v>17</v>
      </c>
    </row>
    <row r="19" ht="19.5" customHeight="1">
      <c r="A19" s="700" t="s">
        <v>18</v>
      </c>
    </row>
    <row r="20" ht="19.5" customHeight="1">
      <c r="A20" s="700" t="s">
        <v>19</v>
      </c>
    </row>
    <row r="21" ht="19.5" customHeight="1">
      <c r="A21" s="700" t="s">
        <v>20</v>
      </c>
    </row>
    <row r="22" ht="19.5" customHeight="1">
      <c r="A22" s="700" t="s">
        <v>21</v>
      </c>
    </row>
    <row r="23" ht="19.5" customHeight="1">
      <c r="A23" s="700" t="s">
        <v>22</v>
      </c>
    </row>
    <row r="24" ht="19.5" customHeight="1">
      <c r="A24" s="700" t="s">
        <v>23</v>
      </c>
    </row>
    <row r="25" ht="19.5" customHeight="1">
      <c r="A25" s="700" t="s">
        <v>24</v>
      </c>
    </row>
    <row r="26" ht="19.5" customHeight="1">
      <c r="A26" s="700" t="s">
        <v>25</v>
      </c>
    </row>
    <row r="27" ht="19.5" customHeight="1">
      <c r="A27" s="700" t="s">
        <v>26</v>
      </c>
    </row>
    <row r="28" ht="19.5" customHeight="1">
      <c r="A28" s="700" t="s">
        <v>27</v>
      </c>
    </row>
    <row r="29" ht="19.5" customHeight="1">
      <c r="A29" s="700" t="s">
        <v>28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10"/>
  <sheetViews>
    <sheetView zoomScaleSheetLayoutView="100" workbookViewId="0" topLeftCell="A1">
      <selection activeCell="B7" sqref="B7"/>
    </sheetView>
  </sheetViews>
  <sheetFormatPr defaultColWidth="9.00390625" defaultRowHeight="15"/>
  <cols>
    <col min="1" max="1" width="30.8515625" style="514" customWidth="1"/>
    <col min="2" max="2" width="45.8515625" style="514" customWidth="1"/>
    <col min="3" max="254" width="9.00390625" style="514" customWidth="1"/>
  </cols>
  <sheetData>
    <row r="1" spans="1:2" ht="23.25" customHeight="1">
      <c r="A1" s="331" t="s">
        <v>290</v>
      </c>
      <c r="B1" s="331"/>
    </row>
    <row r="2" spans="1:2" ht="12.75" customHeight="1">
      <c r="A2" s="515"/>
      <c r="B2" s="516" t="s">
        <v>30</v>
      </c>
    </row>
    <row r="3" spans="1:2" ht="19.5" customHeight="1">
      <c r="A3" s="517" t="s">
        <v>259</v>
      </c>
      <c r="B3" s="517"/>
    </row>
    <row r="4" spans="1:2" s="513" customFormat="1" ht="29.25" customHeight="1">
      <c r="A4" s="518" t="s">
        <v>35</v>
      </c>
      <c r="B4" s="290" t="s">
        <v>260</v>
      </c>
    </row>
    <row r="5" spans="1:2" ht="18.75" customHeight="1">
      <c r="A5" s="519" t="s">
        <v>37</v>
      </c>
      <c r="B5" s="520">
        <v>226580</v>
      </c>
    </row>
    <row r="6" spans="1:2" ht="18.75" customHeight="1">
      <c r="A6" s="519" t="s">
        <v>261</v>
      </c>
      <c r="B6" s="520">
        <v>1500</v>
      </c>
    </row>
    <row r="7" spans="1:2" ht="27" customHeight="1">
      <c r="A7" s="519" t="s">
        <v>283</v>
      </c>
      <c r="B7" s="521">
        <v>38132</v>
      </c>
    </row>
    <row r="8" spans="1:2" ht="21" customHeight="1">
      <c r="A8" s="522" t="s">
        <v>48</v>
      </c>
      <c r="B8" s="522">
        <f>B5+B6+B7</f>
        <v>266212</v>
      </c>
    </row>
    <row r="9" spans="1:2" ht="24" customHeight="1">
      <c r="A9" s="522" t="s">
        <v>51</v>
      </c>
      <c r="B9" s="522">
        <v>0</v>
      </c>
    </row>
    <row r="10" spans="1:2" ht="19.5" customHeight="1">
      <c r="A10" s="523"/>
      <c r="B10" s="523"/>
    </row>
  </sheetData>
  <sheetProtection/>
  <mergeCells count="2">
    <mergeCell ref="A1:B1"/>
    <mergeCell ref="A3:B3"/>
  </mergeCells>
  <printOptions horizontalCentered="1"/>
  <pageMargins left="0.7900000000000001" right="0.7900000000000001" top="0.43000000000000005" bottom="0.31" header="0.31" footer="0.17"/>
  <pageSetup firstPageNumber="26" useFirstPageNumber="1" horizontalDpi="600" verticalDpi="600" orientation="landscape" paperSize="9" scale="85"/>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T1178"/>
  <sheetViews>
    <sheetView zoomScale="90" zoomScaleNormal="90" workbookViewId="0" topLeftCell="A2">
      <pane xSplit="2" ySplit="4" topLeftCell="C1158" activePane="bottomRight" state="frozen"/>
      <selection pane="bottomRight" activeCell="H12" sqref="H12"/>
    </sheetView>
  </sheetViews>
  <sheetFormatPr defaultColWidth="9.00390625" defaultRowHeight="15"/>
  <cols>
    <col min="1" max="1" width="9.8515625" style="344" customWidth="1"/>
    <col min="2" max="2" width="17.00390625" style="345" customWidth="1"/>
    <col min="3" max="3" width="16.421875" style="346" customWidth="1"/>
    <col min="4" max="4" width="13.28125" style="347" customWidth="1"/>
    <col min="5" max="5" width="18.57421875" style="347" customWidth="1"/>
    <col min="6" max="6" width="12.8515625" style="347" customWidth="1"/>
    <col min="7" max="7" width="15.421875" style="347" customWidth="1"/>
    <col min="8" max="8" width="25.57421875" style="347" customWidth="1"/>
    <col min="9" max="9" width="25.57421875" style="348" customWidth="1"/>
    <col min="10" max="10" width="13.421875" style="348" customWidth="1"/>
    <col min="11" max="11" width="16.00390625" style="347" customWidth="1"/>
    <col min="12" max="12" width="14.7109375" style="333" customWidth="1"/>
    <col min="13" max="13" width="14.7109375" style="345" customWidth="1"/>
    <col min="14" max="14" width="14.421875" style="347" customWidth="1"/>
    <col min="15" max="16" width="14.7109375" style="345" customWidth="1"/>
    <col min="17" max="17" width="14.7109375" style="333" customWidth="1"/>
    <col min="18" max="19" width="14.7109375" style="345" customWidth="1"/>
    <col min="20" max="20" width="14.7109375" style="333" customWidth="1"/>
    <col min="21" max="21" width="26.57421875" style="349" customWidth="1"/>
    <col min="22" max="16384" width="9.00390625" style="338" customWidth="1"/>
  </cols>
  <sheetData>
    <row r="1" spans="1:21" ht="20.25" customHeight="1">
      <c r="A1" s="350" t="s">
        <v>291</v>
      </c>
      <c r="B1" s="350"/>
      <c r="C1" s="350"/>
      <c r="D1" s="350"/>
      <c r="E1" s="350"/>
      <c r="F1" s="350"/>
      <c r="G1" s="350"/>
      <c r="H1" s="350"/>
      <c r="I1" s="350"/>
      <c r="J1" s="350"/>
      <c r="K1" s="350"/>
      <c r="L1" s="350"/>
      <c r="M1" s="350"/>
      <c r="N1" s="350"/>
      <c r="O1" s="350"/>
      <c r="P1" s="350"/>
      <c r="Q1" s="350"/>
      <c r="R1" s="350"/>
      <c r="S1" s="350"/>
      <c r="T1" s="350"/>
      <c r="U1" s="350"/>
    </row>
    <row r="2" spans="1:21" ht="20.25" customHeight="1">
      <c r="A2" s="168" t="s">
        <v>292</v>
      </c>
      <c r="B2" s="168"/>
      <c r="C2" s="168"/>
      <c r="D2" s="168"/>
      <c r="E2" s="168"/>
      <c r="F2" s="168"/>
      <c r="G2" s="168"/>
      <c r="H2" s="168"/>
      <c r="I2" s="168"/>
      <c r="J2" s="168"/>
      <c r="K2" s="168"/>
      <c r="L2" s="168"/>
      <c r="M2" s="168"/>
      <c r="N2" s="168"/>
      <c r="O2" s="168"/>
      <c r="P2" s="168"/>
      <c r="Q2" s="168"/>
      <c r="R2" s="168"/>
      <c r="S2" s="168"/>
      <c r="T2" s="168"/>
      <c r="U2" s="168"/>
    </row>
    <row r="3" spans="1:21" ht="18" customHeight="1">
      <c r="A3" s="170" t="s">
        <v>30</v>
      </c>
      <c r="B3" s="167"/>
      <c r="C3" s="169"/>
      <c r="D3" s="170"/>
      <c r="E3" s="170"/>
      <c r="F3" s="170"/>
      <c r="G3" s="170"/>
      <c r="H3" s="170"/>
      <c r="I3" s="370"/>
      <c r="J3" s="370"/>
      <c r="K3" s="170"/>
      <c r="L3" s="371"/>
      <c r="M3" s="207"/>
      <c r="N3" s="170"/>
      <c r="O3" s="207"/>
      <c r="P3" s="207"/>
      <c r="Q3" s="371"/>
      <c r="R3" s="207"/>
      <c r="S3" s="207"/>
      <c r="T3" s="371"/>
      <c r="U3" s="382"/>
    </row>
    <row r="4" spans="1:21" ht="18" customHeight="1">
      <c r="A4" s="171" t="s">
        <v>293</v>
      </c>
      <c r="B4" s="351" t="s">
        <v>108</v>
      </c>
      <c r="C4" s="172" t="s">
        <v>157</v>
      </c>
      <c r="D4" s="352" t="s">
        <v>294</v>
      </c>
      <c r="E4" s="353"/>
      <c r="F4" s="353"/>
      <c r="G4" s="354"/>
      <c r="H4" s="355" t="s">
        <v>295</v>
      </c>
      <c r="I4" s="372" t="s">
        <v>296</v>
      </c>
      <c r="J4" s="373" t="s">
        <v>297</v>
      </c>
      <c r="K4" s="356" t="s">
        <v>298</v>
      </c>
      <c r="L4" s="356"/>
      <c r="M4" s="355" t="s">
        <v>299</v>
      </c>
      <c r="N4" s="356" t="s">
        <v>300</v>
      </c>
      <c r="O4" s="355" t="s">
        <v>301</v>
      </c>
      <c r="P4" s="355" t="s">
        <v>302</v>
      </c>
      <c r="Q4" s="383" t="s">
        <v>303</v>
      </c>
      <c r="R4" s="383" t="s">
        <v>304</v>
      </c>
      <c r="S4" s="383" t="s">
        <v>305</v>
      </c>
      <c r="T4" s="355" t="s">
        <v>306</v>
      </c>
      <c r="U4" s="384" t="s">
        <v>307</v>
      </c>
    </row>
    <row r="5" spans="1:21" s="333" customFormat="1" ht="40.5" customHeight="1">
      <c r="A5" s="174"/>
      <c r="B5" s="351"/>
      <c r="C5" s="172"/>
      <c r="D5" s="356" t="s">
        <v>308</v>
      </c>
      <c r="E5" s="357" t="s">
        <v>309</v>
      </c>
      <c r="F5" s="356" t="s">
        <v>310</v>
      </c>
      <c r="G5" s="356" t="s">
        <v>311</v>
      </c>
      <c r="H5" s="358"/>
      <c r="I5" s="372"/>
      <c r="J5" s="374"/>
      <c r="K5" s="375" t="s">
        <v>312</v>
      </c>
      <c r="L5" s="356" t="s">
        <v>313</v>
      </c>
      <c r="M5" s="358"/>
      <c r="N5" s="356"/>
      <c r="O5" s="358"/>
      <c r="P5" s="358"/>
      <c r="Q5" s="385"/>
      <c r="R5" s="385"/>
      <c r="S5" s="385"/>
      <c r="T5" s="358"/>
      <c r="U5" s="386"/>
    </row>
    <row r="6" spans="1:21" s="334" customFormat="1" ht="22.5" customHeight="1">
      <c r="A6" s="177"/>
      <c r="B6" s="178" t="s">
        <v>314</v>
      </c>
      <c r="C6" s="179">
        <f aca="true" t="shared" si="0" ref="C6:U6">C7+C318+C333+C412+C510+C527+C590+C695+C786+C818+C875+C1040+C1073+C1082+C1112+C1115+C1128+C1134++C1145+C1164+C1166+C1169+C1172+C1176</f>
        <v>226579.72999999998</v>
      </c>
      <c r="D6" s="179">
        <f t="shared" si="0"/>
        <v>26416.619999999995</v>
      </c>
      <c r="E6" s="179">
        <f t="shared" si="0"/>
        <v>21497.870000000003</v>
      </c>
      <c r="F6" s="179">
        <f t="shared" si="0"/>
        <v>1095.46</v>
      </c>
      <c r="G6" s="179">
        <f t="shared" si="0"/>
        <v>3823.2899999999995</v>
      </c>
      <c r="H6" s="179">
        <f t="shared" si="0"/>
        <v>27141.519999999997</v>
      </c>
      <c r="I6" s="179">
        <f t="shared" si="0"/>
        <v>35015.64</v>
      </c>
      <c r="J6" s="179">
        <f t="shared" si="0"/>
        <v>0</v>
      </c>
      <c r="K6" s="179">
        <f t="shared" si="0"/>
        <v>28739.090000000004</v>
      </c>
      <c r="L6" s="179">
        <f t="shared" si="0"/>
        <v>18708.05</v>
      </c>
      <c r="M6" s="179">
        <f t="shared" si="0"/>
        <v>7567</v>
      </c>
      <c r="N6" s="179">
        <f t="shared" si="0"/>
        <v>40115.81</v>
      </c>
      <c r="O6" s="179">
        <f t="shared" si="0"/>
        <v>28307</v>
      </c>
      <c r="P6" s="179">
        <f t="shared" si="0"/>
        <v>11390</v>
      </c>
      <c r="Q6" s="179">
        <f t="shared" si="0"/>
        <v>0</v>
      </c>
      <c r="R6" s="179">
        <f t="shared" si="0"/>
        <v>0</v>
      </c>
      <c r="S6" s="179">
        <f t="shared" si="0"/>
        <v>3000</v>
      </c>
      <c r="T6" s="179">
        <f t="shared" si="0"/>
        <v>179</v>
      </c>
      <c r="U6" s="387"/>
    </row>
    <row r="7" spans="1:21" s="335" customFormat="1" ht="24.75" customHeight="1">
      <c r="A7" s="359">
        <v>201</v>
      </c>
      <c r="B7" s="360" t="s">
        <v>315</v>
      </c>
      <c r="C7" s="361">
        <f aca="true" t="shared" si="1" ref="C7:K7">C8+C28+C43+C113+C119+C129+C141+C143+C148+C157+C164+C166+C170+C174+C182+C193+C209+C250+C269+C286+C297+C300+C311</f>
        <v>23482.999999999996</v>
      </c>
      <c r="D7" s="361">
        <f t="shared" si="1"/>
        <v>8222.459999999997</v>
      </c>
      <c r="E7" s="361">
        <f t="shared" si="1"/>
        <v>6932.74</v>
      </c>
      <c r="F7" s="361">
        <f t="shared" si="1"/>
        <v>0</v>
      </c>
      <c r="G7" s="361">
        <f t="shared" si="1"/>
        <v>1289.72</v>
      </c>
      <c r="H7" s="361">
        <f t="shared" si="1"/>
        <v>13582.42</v>
      </c>
      <c r="I7" s="361">
        <f t="shared" si="1"/>
        <v>1024</v>
      </c>
      <c r="J7" s="361">
        <f t="shared" si="1"/>
        <v>0</v>
      </c>
      <c r="K7" s="361">
        <f t="shared" si="1"/>
        <v>266.32</v>
      </c>
      <c r="L7" s="361">
        <f aca="true" t="shared" si="2" ref="L7:T7">L8+L28+L43+L113+L119+L129+L141+L143+L148+L157+L164+L166+L170+L174+L182+L193+L209+L250+L269+L286+L297+L300+L311</f>
        <v>278</v>
      </c>
      <c r="M7" s="361">
        <f t="shared" si="2"/>
        <v>0</v>
      </c>
      <c r="N7" s="361">
        <f t="shared" si="2"/>
        <v>109.8</v>
      </c>
      <c r="O7" s="361">
        <f t="shared" si="2"/>
        <v>0</v>
      </c>
      <c r="P7" s="361">
        <f t="shared" si="2"/>
        <v>0</v>
      </c>
      <c r="Q7" s="361">
        <f t="shared" si="2"/>
        <v>0</v>
      </c>
      <c r="R7" s="361">
        <f t="shared" si="2"/>
        <v>0</v>
      </c>
      <c r="S7" s="361">
        <f t="shared" si="2"/>
        <v>0</v>
      </c>
      <c r="T7" s="361">
        <f t="shared" si="2"/>
        <v>0</v>
      </c>
      <c r="U7" s="388"/>
    </row>
    <row r="8" spans="1:21" ht="24.75" customHeight="1">
      <c r="A8" s="203">
        <v>20101</v>
      </c>
      <c r="B8" s="362" t="s">
        <v>316</v>
      </c>
      <c r="C8" s="363">
        <f aca="true" t="shared" si="3" ref="C8:K8">SUM(C9:C27)</f>
        <v>844.36</v>
      </c>
      <c r="D8" s="363">
        <f t="shared" si="3"/>
        <v>370.36</v>
      </c>
      <c r="E8" s="363">
        <f t="shared" si="3"/>
        <v>318.36</v>
      </c>
      <c r="F8" s="363">
        <f t="shared" si="3"/>
        <v>0</v>
      </c>
      <c r="G8" s="363">
        <f t="shared" si="3"/>
        <v>52</v>
      </c>
      <c r="H8" s="363">
        <f t="shared" si="3"/>
        <v>404</v>
      </c>
      <c r="I8" s="363">
        <f t="shared" si="3"/>
        <v>70</v>
      </c>
      <c r="J8" s="363">
        <f t="shared" si="3"/>
        <v>0</v>
      </c>
      <c r="K8" s="363">
        <f t="shared" si="3"/>
        <v>0</v>
      </c>
      <c r="L8" s="363">
        <f aca="true" t="shared" si="4" ref="L8:T8">SUM(L9:L27)</f>
        <v>0</v>
      </c>
      <c r="M8" s="363">
        <f t="shared" si="4"/>
        <v>0</v>
      </c>
      <c r="N8" s="363">
        <f t="shared" si="4"/>
        <v>0</v>
      </c>
      <c r="O8" s="363">
        <f t="shared" si="4"/>
        <v>0</v>
      </c>
      <c r="P8" s="363">
        <f t="shared" si="4"/>
        <v>0</v>
      </c>
      <c r="Q8" s="363">
        <f t="shared" si="4"/>
        <v>0</v>
      </c>
      <c r="R8" s="363">
        <f t="shared" si="4"/>
        <v>0</v>
      </c>
      <c r="S8" s="363">
        <f t="shared" si="4"/>
        <v>0</v>
      </c>
      <c r="T8" s="363">
        <f t="shared" si="4"/>
        <v>0</v>
      </c>
      <c r="U8" s="389"/>
    </row>
    <row r="9" spans="1:21" s="336" customFormat="1" ht="24.75" customHeight="1">
      <c r="A9" s="184">
        <v>2010101</v>
      </c>
      <c r="B9" s="185" t="s">
        <v>317</v>
      </c>
      <c r="C9" s="186">
        <f>D9+N9+H9+I9+K9+L9+J9+O9+M9+P9+Q9+R9+S9+T9</f>
        <v>28</v>
      </c>
      <c r="D9" s="188"/>
      <c r="E9" s="189"/>
      <c r="F9" s="189"/>
      <c r="G9" s="189"/>
      <c r="H9" s="189">
        <v>28</v>
      </c>
      <c r="I9" s="189"/>
      <c r="J9" s="189"/>
      <c r="K9" s="189"/>
      <c r="L9" s="376"/>
      <c r="M9" s="377"/>
      <c r="N9" s="189"/>
      <c r="O9" s="377"/>
      <c r="P9" s="377"/>
      <c r="Q9" s="376"/>
      <c r="R9" s="377"/>
      <c r="S9" s="377"/>
      <c r="T9" s="376"/>
      <c r="U9" s="389"/>
    </row>
    <row r="10" spans="1:21" s="336" customFormat="1" ht="24.75" customHeight="1">
      <c r="A10" s="184">
        <v>2010101</v>
      </c>
      <c r="B10" s="185" t="s">
        <v>317</v>
      </c>
      <c r="C10" s="186">
        <f aca="true" t="shared" si="5" ref="C10:C27">D10+N10+H10+I10+K10+L10+J10+O10+M10+P10+Q10+R10+S10+T10</f>
        <v>12</v>
      </c>
      <c r="D10" s="188"/>
      <c r="E10" s="189"/>
      <c r="F10" s="189"/>
      <c r="G10" s="189"/>
      <c r="H10" s="189">
        <v>12</v>
      </c>
      <c r="I10" s="189"/>
      <c r="J10" s="189"/>
      <c r="K10" s="189"/>
      <c r="L10" s="376"/>
      <c r="M10" s="377"/>
      <c r="N10" s="189"/>
      <c r="O10" s="377"/>
      <c r="P10" s="377"/>
      <c r="Q10" s="376"/>
      <c r="R10" s="377"/>
      <c r="S10" s="377"/>
      <c r="T10" s="376"/>
      <c r="U10" s="389"/>
    </row>
    <row r="11" spans="1:21" s="336" customFormat="1" ht="24.75" customHeight="1">
      <c r="A11" s="184">
        <v>2010101</v>
      </c>
      <c r="B11" s="185" t="s">
        <v>317</v>
      </c>
      <c r="C11" s="186">
        <f t="shared" si="5"/>
        <v>6</v>
      </c>
      <c r="D11" s="188"/>
      <c r="E11" s="189"/>
      <c r="F11" s="189"/>
      <c r="G11" s="189"/>
      <c r="H11" s="189">
        <v>6</v>
      </c>
      <c r="I11" s="189"/>
      <c r="J11" s="189"/>
      <c r="K11" s="189"/>
      <c r="L11" s="376"/>
      <c r="M11" s="377"/>
      <c r="N11" s="189"/>
      <c r="O11" s="377"/>
      <c r="P11" s="377"/>
      <c r="Q11" s="376"/>
      <c r="R11" s="377"/>
      <c r="S11" s="377"/>
      <c r="T11" s="376"/>
      <c r="U11" s="389"/>
    </row>
    <row r="12" spans="1:21" s="336" customFormat="1" ht="24.75" customHeight="1">
      <c r="A12" s="190">
        <v>2010101</v>
      </c>
      <c r="B12" s="191" t="s">
        <v>317</v>
      </c>
      <c r="C12" s="186">
        <f t="shared" si="5"/>
        <v>318.36</v>
      </c>
      <c r="D12" s="188">
        <f>SUM(E12:G12)</f>
        <v>318.36</v>
      </c>
      <c r="E12" s="192">
        <v>318.36</v>
      </c>
      <c r="F12" s="189"/>
      <c r="G12" s="189"/>
      <c r="H12" s="189"/>
      <c r="I12" s="189"/>
      <c r="J12" s="189"/>
      <c r="K12" s="189"/>
      <c r="L12" s="378"/>
      <c r="M12" s="379"/>
      <c r="N12" s="189"/>
      <c r="O12" s="379"/>
      <c r="P12" s="379"/>
      <c r="Q12" s="378"/>
      <c r="R12" s="379"/>
      <c r="S12" s="379"/>
      <c r="T12" s="378"/>
      <c r="U12" s="389"/>
    </row>
    <row r="13" spans="1:21" s="336" customFormat="1" ht="24.75" customHeight="1">
      <c r="A13" s="190">
        <v>2010101</v>
      </c>
      <c r="B13" s="191" t="s">
        <v>317</v>
      </c>
      <c r="C13" s="186">
        <f t="shared" si="5"/>
        <v>52</v>
      </c>
      <c r="D13" s="188">
        <f>SUM(E13:G13)</f>
        <v>52</v>
      </c>
      <c r="E13" s="192"/>
      <c r="F13" s="189"/>
      <c r="G13" s="189">
        <v>52</v>
      </c>
      <c r="H13" s="189"/>
      <c r="I13" s="189"/>
      <c r="J13" s="189"/>
      <c r="K13" s="189"/>
      <c r="L13" s="378"/>
      <c r="M13" s="379"/>
      <c r="N13" s="189"/>
      <c r="O13" s="379"/>
      <c r="P13" s="379"/>
      <c r="Q13" s="378"/>
      <c r="R13" s="379"/>
      <c r="S13" s="379"/>
      <c r="T13" s="378"/>
      <c r="U13" s="389"/>
    </row>
    <row r="14" spans="1:21" s="336" customFormat="1" ht="24.75" customHeight="1">
      <c r="A14" s="184">
        <v>2010102</v>
      </c>
      <c r="B14" s="185" t="s">
        <v>318</v>
      </c>
      <c r="C14" s="186">
        <f t="shared" si="5"/>
        <v>5</v>
      </c>
      <c r="D14" s="188"/>
      <c r="E14" s="189"/>
      <c r="F14" s="189"/>
      <c r="G14" s="189"/>
      <c r="H14" s="189">
        <v>5</v>
      </c>
      <c r="I14" s="189"/>
      <c r="J14" s="189"/>
      <c r="K14" s="189"/>
      <c r="L14" s="376"/>
      <c r="M14" s="377"/>
      <c r="N14" s="189"/>
      <c r="O14" s="377"/>
      <c r="P14" s="377"/>
      <c r="Q14" s="376"/>
      <c r="R14" s="377"/>
      <c r="S14" s="377"/>
      <c r="T14" s="376"/>
      <c r="U14" s="389"/>
    </row>
    <row r="15" spans="1:21" s="336" customFormat="1" ht="24.75" customHeight="1">
      <c r="A15" s="184">
        <v>2010102</v>
      </c>
      <c r="B15" s="185" t="s">
        <v>318</v>
      </c>
      <c r="C15" s="186">
        <f t="shared" si="5"/>
        <v>6</v>
      </c>
      <c r="D15" s="188"/>
      <c r="E15" s="189"/>
      <c r="F15" s="189"/>
      <c r="G15" s="189"/>
      <c r="H15" s="189">
        <v>6</v>
      </c>
      <c r="I15" s="189"/>
      <c r="J15" s="189"/>
      <c r="K15" s="189"/>
      <c r="L15" s="376"/>
      <c r="M15" s="377"/>
      <c r="N15" s="189"/>
      <c r="O15" s="377"/>
      <c r="P15" s="377"/>
      <c r="Q15" s="376"/>
      <c r="R15" s="377"/>
      <c r="S15" s="377"/>
      <c r="T15" s="376"/>
      <c r="U15" s="217"/>
    </row>
    <row r="16" spans="1:21" s="336" customFormat="1" ht="24.75" customHeight="1">
      <c r="A16" s="184">
        <v>2010102</v>
      </c>
      <c r="B16" s="185" t="s">
        <v>318</v>
      </c>
      <c r="C16" s="186">
        <f t="shared" si="5"/>
        <v>10</v>
      </c>
      <c r="D16" s="188"/>
      <c r="E16" s="189"/>
      <c r="F16" s="189"/>
      <c r="G16" s="189"/>
      <c r="H16" s="189">
        <v>10</v>
      </c>
      <c r="I16" s="189"/>
      <c r="J16" s="189"/>
      <c r="K16" s="189"/>
      <c r="L16" s="376"/>
      <c r="M16" s="377"/>
      <c r="N16" s="189"/>
      <c r="O16" s="377"/>
      <c r="P16" s="377"/>
      <c r="Q16" s="376"/>
      <c r="R16" s="377"/>
      <c r="S16" s="377"/>
      <c r="T16" s="376"/>
      <c r="U16" s="217"/>
    </row>
    <row r="17" spans="1:21" s="336" customFormat="1" ht="24.75" customHeight="1">
      <c r="A17" s="184">
        <v>2010102</v>
      </c>
      <c r="B17" s="185" t="s">
        <v>318</v>
      </c>
      <c r="C17" s="186">
        <f t="shared" si="5"/>
        <v>10</v>
      </c>
      <c r="D17" s="188"/>
      <c r="E17" s="189"/>
      <c r="F17" s="189"/>
      <c r="G17" s="189"/>
      <c r="H17" s="189">
        <v>10</v>
      </c>
      <c r="I17" s="189"/>
      <c r="J17" s="189"/>
      <c r="K17" s="189"/>
      <c r="L17" s="376"/>
      <c r="M17" s="377"/>
      <c r="N17" s="189"/>
      <c r="O17" s="377"/>
      <c r="P17" s="377"/>
      <c r="Q17" s="376"/>
      <c r="R17" s="377"/>
      <c r="S17" s="377"/>
      <c r="T17" s="376"/>
      <c r="U17" s="217"/>
    </row>
    <row r="18" spans="1:21" s="336" customFormat="1" ht="24.75" customHeight="1">
      <c r="A18" s="184">
        <v>2010102</v>
      </c>
      <c r="B18" s="185" t="s">
        <v>318</v>
      </c>
      <c r="C18" s="186">
        <f t="shared" si="5"/>
        <v>5</v>
      </c>
      <c r="D18" s="188"/>
      <c r="E18" s="189"/>
      <c r="F18" s="189"/>
      <c r="G18" s="189"/>
      <c r="H18" s="189">
        <v>5</v>
      </c>
      <c r="I18" s="189"/>
      <c r="J18" s="189"/>
      <c r="K18" s="189"/>
      <c r="L18" s="376"/>
      <c r="M18" s="377"/>
      <c r="N18" s="189"/>
      <c r="O18" s="377"/>
      <c r="P18" s="377"/>
      <c r="Q18" s="376"/>
      <c r="R18" s="377"/>
      <c r="S18" s="377"/>
      <c r="T18" s="376"/>
      <c r="U18" s="217"/>
    </row>
    <row r="19" spans="1:21" s="336" customFormat="1" ht="24.75" customHeight="1">
      <c r="A19" s="184">
        <v>2010102</v>
      </c>
      <c r="B19" s="185" t="s">
        <v>318</v>
      </c>
      <c r="C19" s="186">
        <f t="shared" si="5"/>
        <v>10</v>
      </c>
      <c r="D19" s="188"/>
      <c r="E19" s="189"/>
      <c r="F19" s="189"/>
      <c r="G19" s="189"/>
      <c r="H19" s="189">
        <v>10</v>
      </c>
      <c r="I19" s="189"/>
      <c r="J19" s="189"/>
      <c r="K19" s="189"/>
      <c r="L19" s="376"/>
      <c r="M19" s="377"/>
      <c r="N19" s="189"/>
      <c r="O19" s="377"/>
      <c r="P19" s="377"/>
      <c r="Q19" s="376"/>
      <c r="R19" s="377"/>
      <c r="S19" s="377"/>
      <c r="T19" s="376"/>
      <c r="U19" s="217"/>
    </row>
    <row r="20" spans="1:21" s="336" customFormat="1" ht="24.75" customHeight="1">
      <c r="A20" s="184">
        <v>2010102</v>
      </c>
      <c r="B20" s="185" t="s">
        <v>318</v>
      </c>
      <c r="C20" s="186">
        <f t="shared" si="5"/>
        <v>145</v>
      </c>
      <c r="D20" s="188"/>
      <c r="E20" s="189"/>
      <c r="F20" s="189"/>
      <c r="G20" s="189"/>
      <c r="H20" s="189">
        <v>145</v>
      </c>
      <c r="I20" s="189"/>
      <c r="J20" s="189"/>
      <c r="K20" s="189"/>
      <c r="L20" s="376"/>
      <c r="M20" s="377"/>
      <c r="N20" s="189"/>
      <c r="O20" s="377"/>
      <c r="P20" s="377"/>
      <c r="Q20" s="376"/>
      <c r="R20" s="377"/>
      <c r="S20" s="377"/>
      <c r="T20" s="376"/>
      <c r="U20" s="389"/>
    </row>
    <row r="21" spans="1:21" s="336" customFormat="1" ht="24.75" customHeight="1">
      <c r="A21" s="184">
        <v>2010102</v>
      </c>
      <c r="B21" s="185" t="s">
        <v>318</v>
      </c>
      <c r="C21" s="186">
        <f t="shared" si="5"/>
        <v>15</v>
      </c>
      <c r="D21" s="188"/>
      <c r="E21" s="189"/>
      <c r="F21" s="189"/>
      <c r="G21" s="189"/>
      <c r="H21" s="189">
        <v>15</v>
      </c>
      <c r="I21" s="189"/>
      <c r="J21" s="189"/>
      <c r="K21" s="189"/>
      <c r="L21" s="376"/>
      <c r="M21" s="377"/>
      <c r="N21" s="189"/>
      <c r="O21" s="377"/>
      <c r="P21" s="377"/>
      <c r="Q21" s="376"/>
      <c r="R21" s="377"/>
      <c r="S21" s="377"/>
      <c r="T21" s="376"/>
      <c r="U21" s="389"/>
    </row>
    <row r="22" spans="1:21" s="336" customFormat="1" ht="24.75" customHeight="1">
      <c r="A22" s="184">
        <v>2010105</v>
      </c>
      <c r="B22" s="185" t="s">
        <v>319</v>
      </c>
      <c r="C22" s="186">
        <f t="shared" si="5"/>
        <v>50</v>
      </c>
      <c r="D22" s="188"/>
      <c r="E22" s="189"/>
      <c r="F22" s="189"/>
      <c r="G22" s="189"/>
      <c r="H22" s="364">
        <v>50</v>
      </c>
      <c r="I22" s="189"/>
      <c r="J22" s="189"/>
      <c r="K22" s="189"/>
      <c r="L22" s="376"/>
      <c r="M22" s="377"/>
      <c r="N22" s="189"/>
      <c r="O22" s="377"/>
      <c r="P22" s="377"/>
      <c r="Q22" s="376"/>
      <c r="R22" s="377"/>
      <c r="S22" s="377"/>
      <c r="T22" s="376"/>
      <c r="U22" s="217"/>
    </row>
    <row r="23" spans="1:21" s="336" customFormat="1" ht="24.75" customHeight="1">
      <c r="A23" s="184">
        <v>2010106</v>
      </c>
      <c r="B23" s="185" t="s">
        <v>320</v>
      </c>
      <c r="C23" s="186">
        <f t="shared" si="5"/>
        <v>50</v>
      </c>
      <c r="D23" s="188"/>
      <c r="E23" s="189"/>
      <c r="F23" s="189"/>
      <c r="G23" s="189"/>
      <c r="H23" s="189">
        <v>50</v>
      </c>
      <c r="I23" s="189"/>
      <c r="J23" s="189"/>
      <c r="K23" s="189"/>
      <c r="L23" s="380"/>
      <c r="M23" s="381"/>
      <c r="N23" s="189"/>
      <c r="O23" s="381"/>
      <c r="P23" s="381"/>
      <c r="Q23" s="380"/>
      <c r="R23" s="381"/>
      <c r="S23" s="381"/>
      <c r="T23" s="380"/>
      <c r="U23" s="217"/>
    </row>
    <row r="24" spans="1:21" s="336" customFormat="1" ht="24.75" customHeight="1">
      <c r="A24" s="184">
        <v>2010106</v>
      </c>
      <c r="B24" s="185" t="s">
        <v>320</v>
      </c>
      <c r="C24" s="186">
        <v>70</v>
      </c>
      <c r="D24" s="188"/>
      <c r="E24" s="189"/>
      <c r="F24" s="189"/>
      <c r="G24" s="189"/>
      <c r="H24" s="189"/>
      <c r="I24" s="189">
        <v>70</v>
      </c>
      <c r="J24" s="189"/>
      <c r="K24" s="189"/>
      <c r="L24" s="380"/>
      <c r="M24" s="381"/>
      <c r="N24" s="189"/>
      <c r="O24" s="381"/>
      <c r="P24" s="381"/>
      <c r="Q24" s="380"/>
      <c r="R24" s="381"/>
      <c r="S24" s="381"/>
      <c r="T24" s="380"/>
      <c r="U24" s="217"/>
    </row>
    <row r="25" spans="1:21" s="336" customFormat="1" ht="24.75" customHeight="1">
      <c r="A25" s="184">
        <v>2010107</v>
      </c>
      <c r="B25" s="185" t="s">
        <v>321</v>
      </c>
      <c r="C25" s="186">
        <f t="shared" si="5"/>
        <v>10</v>
      </c>
      <c r="D25" s="188"/>
      <c r="E25" s="189"/>
      <c r="F25" s="189"/>
      <c r="G25" s="189"/>
      <c r="H25" s="189">
        <v>10</v>
      </c>
      <c r="I25" s="189"/>
      <c r="J25" s="189"/>
      <c r="K25" s="189"/>
      <c r="L25" s="380"/>
      <c r="M25" s="381"/>
      <c r="N25" s="189"/>
      <c r="O25" s="381"/>
      <c r="P25" s="381"/>
      <c r="Q25" s="380"/>
      <c r="R25" s="381"/>
      <c r="S25" s="381"/>
      <c r="T25" s="380"/>
      <c r="U25" s="217"/>
    </row>
    <row r="26" spans="1:21" s="336" customFormat="1" ht="24.75" customHeight="1">
      <c r="A26" s="184">
        <v>2010107</v>
      </c>
      <c r="B26" s="185" t="s">
        <v>321</v>
      </c>
      <c r="C26" s="186">
        <f t="shared" si="5"/>
        <v>15</v>
      </c>
      <c r="D26" s="188"/>
      <c r="E26" s="189"/>
      <c r="F26" s="189"/>
      <c r="G26" s="189"/>
      <c r="H26" s="189">
        <v>15</v>
      </c>
      <c r="I26" s="189"/>
      <c r="J26" s="189"/>
      <c r="K26" s="189"/>
      <c r="L26" s="376"/>
      <c r="M26" s="377"/>
      <c r="N26" s="189"/>
      <c r="O26" s="377"/>
      <c r="P26" s="377"/>
      <c r="Q26" s="376"/>
      <c r="R26" s="377"/>
      <c r="S26" s="377"/>
      <c r="T26" s="376"/>
      <c r="U26" s="389"/>
    </row>
    <row r="27" spans="1:21" s="336" customFormat="1" ht="24.75" customHeight="1">
      <c r="A27" s="184">
        <v>2010108</v>
      </c>
      <c r="B27" s="185" t="s">
        <v>322</v>
      </c>
      <c r="C27" s="186">
        <f t="shared" si="5"/>
        <v>27</v>
      </c>
      <c r="D27" s="188"/>
      <c r="E27" s="189"/>
      <c r="F27" s="189"/>
      <c r="G27" s="189"/>
      <c r="H27" s="189">
        <v>27</v>
      </c>
      <c r="I27" s="189"/>
      <c r="J27" s="189"/>
      <c r="K27" s="189"/>
      <c r="L27" s="376"/>
      <c r="M27" s="377"/>
      <c r="N27" s="189"/>
      <c r="O27" s="377"/>
      <c r="P27" s="377"/>
      <c r="Q27" s="376"/>
      <c r="R27" s="377"/>
      <c r="S27" s="377"/>
      <c r="T27" s="376"/>
      <c r="U27" s="389"/>
    </row>
    <row r="28" spans="1:21" ht="24.75" customHeight="1">
      <c r="A28" s="197">
        <v>20102</v>
      </c>
      <c r="B28" s="198" t="s">
        <v>323</v>
      </c>
      <c r="C28" s="186">
        <f aca="true" t="shared" si="6" ref="C28:K28">SUM(C29:C42)</f>
        <v>478.23</v>
      </c>
      <c r="D28" s="186">
        <f t="shared" si="6"/>
        <v>261.93</v>
      </c>
      <c r="E28" s="186">
        <f t="shared" si="6"/>
        <v>227.93</v>
      </c>
      <c r="F28" s="186">
        <f t="shared" si="6"/>
        <v>0</v>
      </c>
      <c r="G28" s="186">
        <f t="shared" si="6"/>
        <v>34</v>
      </c>
      <c r="H28" s="186">
        <f t="shared" si="6"/>
        <v>216.3</v>
      </c>
      <c r="I28" s="186">
        <f t="shared" si="6"/>
        <v>0</v>
      </c>
      <c r="J28" s="186">
        <f t="shared" si="6"/>
        <v>0</v>
      </c>
      <c r="K28" s="186">
        <f t="shared" si="6"/>
        <v>0</v>
      </c>
      <c r="L28" s="186">
        <f aca="true" t="shared" si="7" ref="L28:T28">SUM(L29:L42)</f>
        <v>0</v>
      </c>
      <c r="M28" s="186">
        <f t="shared" si="7"/>
        <v>0</v>
      </c>
      <c r="N28" s="186">
        <f t="shared" si="7"/>
        <v>0</v>
      </c>
      <c r="O28" s="186">
        <f t="shared" si="7"/>
        <v>0</v>
      </c>
      <c r="P28" s="186">
        <f t="shared" si="7"/>
        <v>0</v>
      </c>
      <c r="Q28" s="186">
        <f t="shared" si="7"/>
        <v>0</v>
      </c>
      <c r="R28" s="186">
        <f t="shared" si="7"/>
        <v>0</v>
      </c>
      <c r="S28" s="186">
        <f t="shared" si="7"/>
        <v>0</v>
      </c>
      <c r="T28" s="186">
        <f t="shared" si="7"/>
        <v>0</v>
      </c>
      <c r="U28" s="389"/>
    </row>
    <row r="29" spans="1:21" s="336" customFormat="1" ht="24.75" customHeight="1">
      <c r="A29" s="365">
        <v>2010201</v>
      </c>
      <c r="B29" s="366" t="s">
        <v>317</v>
      </c>
      <c r="C29" s="186">
        <f>D29+H29+I29+J29+K29+L29+M29+N29+O29+P29+Q29+R29+S29+T29</f>
        <v>25</v>
      </c>
      <c r="D29" s="188">
        <f aca="true" t="shared" si="8" ref="D29:D75">SUM(E29:G29)</f>
        <v>0</v>
      </c>
      <c r="E29" s="189"/>
      <c r="F29" s="189"/>
      <c r="G29" s="189"/>
      <c r="H29" s="189">
        <v>25</v>
      </c>
      <c r="I29" s="189"/>
      <c r="J29" s="189"/>
      <c r="K29" s="189"/>
      <c r="L29" s="376"/>
      <c r="M29" s="377"/>
      <c r="N29" s="189"/>
      <c r="O29" s="377"/>
      <c r="P29" s="377"/>
      <c r="Q29" s="376"/>
      <c r="R29" s="377"/>
      <c r="S29" s="377"/>
      <c r="T29" s="376"/>
      <c r="U29" s="389"/>
    </row>
    <row r="30" spans="1:21" s="336" customFormat="1" ht="24.75" customHeight="1">
      <c r="A30" s="365">
        <v>2010201</v>
      </c>
      <c r="B30" s="366" t="s">
        <v>317</v>
      </c>
      <c r="C30" s="186">
        <f aca="true" t="shared" si="9" ref="C30:C42">D30+H30+I30+J30+K30+L30+M30+N30+O30+P30+Q30+R30+S30+T30</f>
        <v>12</v>
      </c>
      <c r="D30" s="188">
        <f t="shared" si="8"/>
        <v>0</v>
      </c>
      <c r="E30" s="189"/>
      <c r="F30" s="189"/>
      <c r="G30" s="189"/>
      <c r="H30" s="189">
        <v>12</v>
      </c>
      <c r="I30" s="189"/>
      <c r="J30" s="189"/>
      <c r="K30" s="189"/>
      <c r="L30" s="376"/>
      <c r="M30" s="377"/>
      <c r="N30" s="189"/>
      <c r="O30" s="377"/>
      <c r="P30" s="377"/>
      <c r="Q30" s="376"/>
      <c r="R30" s="377"/>
      <c r="S30" s="377"/>
      <c r="T30" s="376"/>
      <c r="U30" s="389"/>
    </row>
    <row r="31" spans="1:21" s="336" customFormat="1" ht="24.75" customHeight="1">
      <c r="A31" s="190">
        <v>2010201</v>
      </c>
      <c r="B31" s="191" t="s">
        <v>317</v>
      </c>
      <c r="C31" s="186">
        <f t="shared" si="9"/>
        <v>227.93</v>
      </c>
      <c r="D31" s="188">
        <f t="shared" si="8"/>
        <v>227.93</v>
      </c>
      <c r="E31" s="192">
        <v>227.93</v>
      </c>
      <c r="F31" s="189"/>
      <c r="G31" s="189"/>
      <c r="H31" s="189"/>
      <c r="I31" s="189"/>
      <c r="J31" s="189"/>
      <c r="K31" s="189"/>
      <c r="L31" s="378"/>
      <c r="M31" s="379"/>
      <c r="N31" s="189"/>
      <c r="O31" s="379"/>
      <c r="P31" s="379"/>
      <c r="Q31" s="378"/>
      <c r="R31" s="379"/>
      <c r="S31" s="379"/>
      <c r="T31" s="378"/>
      <c r="U31" s="389"/>
    </row>
    <row r="32" spans="1:21" s="336" customFormat="1" ht="24.75" customHeight="1">
      <c r="A32" s="190">
        <v>2010201</v>
      </c>
      <c r="B32" s="191" t="s">
        <v>317</v>
      </c>
      <c r="C32" s="186">
        <f t="shared" si="9"/>
        <v>34</v>
      </c>
      <c r="D32" s="188">
        <f t="shared" si="8"/>
        <v>34</v>
      </c>
      <c r="E32" s="192"/>
      <c r="F32" s="189"/>
      <c r="G32" s="189">
        <v>34</v>
      </c>
      <c r="H32" s="189"/>
      <c r="I32" s="189"/>
      <c r="J32" s="189"/>
      <c r="K32" s="189"/>
      <c r="L32" s="378"/>
      <c r="M32" s="379"/>
      <c r="N32" s="189"/>
      <c r="O32" s="379"/>
      <c r="P32" s="379"/>
      <c r="Q32" s="378"/>
      <c r="R32" s="379"/>
      <c r="S32" s="379"/>
      <c r="T32" s="378"/>
      <c r="U32" s="389"/>
    </row>
    <row r="33" spans="1:21" s="336" customFormat="1" ht="24.75" customHeight="1">
      <c r="A33" s="184">
        <v>2010202</v>
      </c>
      <c r="B33" s="185" t="s">
        <v>318</v>
      </c>
      <c r="C33" s="186">
        <f t="shared" si="9"/>
        <v>10</v>
      </c>
      <c r="D33" s="188">
        <f t="shared" si="8"/>
        <v>0</v>
      </c>
      <c r="E33" s="189"/>
      <c r="F33" s="189"/>
      <c r="G33" s="189"/>
      <c r="H33" s="189">
        <v>10</v>
      </c>
      <c r="I33" s="189"/>
      <c r="J33" s="189"/>
      <c r="K33" s="189"/>
      <c r="L33" s="376"/>
      <c r="M33" s="377"/>
      <c r="N33" s="189"/>
      <c r="O33" s="377"/>
      <c r="P33" s="377"/>
      <c r="Q33" s="376"/>
      <c r="R33" s="377"/>
      <c r="S33" s="377"/>
      <c r="T33" s="376"/>
      <c r="U33" s="389"/>
    </row>
    <row r="34" spans="1:21" s="336" customFormat="1" ht="24.75" customHeight="1">
      <c r="A34" s="184">
        <v>2010202</v>
      </c>
      <c r="B34" s="185" t="s">
        <v>318</v>
      </c>
      <c r="C34" s="186">
        <f t="shared" si="9"/>
        <v>50</v>
      </c>
      <c r="D34" s="188">
        <f t="shared" si="8"/>
        <v>0</v>
      </c>
      <c r="E34" s="189"/>
      <c r="F34" s="189"/>
      <c r="G34" s="189"/>
      <c r="H34" s="189">
        <v>50</v>
      </c>
      <c r="I34" s="189"/>
      <c r="J34" s="189"/>
      <c r="K34" s="189"/>
      <c r="L34" s="376"/>
      <c r="M34" s="377"/>
      <c r="N34" s="189"/>
      <c r="O34" s="377"/>
      <c r="P34" s="377"/>
      <c r="Q34" s="376"/>
      <c r="R34" s="377"/>
      <c r="S34" s="377"/>
      <c r="T34" s="376"/>
      <c r="U34" s="389"/>
    </row>
    <row r="35" spans="1:21" s="336" customFormat="1" ht="24.75" customHeight="1">
      <c r="A35" s="184">
        <v>2010202</v>
      </c>
      <c r="B35" s="185" t="s">
        <v>318</v>
      </c>
      <c r="C35" s="186">
        <f t="shared" si="9"/>
        <v>15</v>
      </c>
      <c r="D35" s="188"/>
      <c r="E35" s="189"/>
      <c r="F35" s="189"/>
      <c r="G35" s="189"/>
      <c r="H35" s="189">
        <v>15</v>
      </c>
      <c r="I35" s="189"/>
      <c r="J35" s="189"/>
      <c r="K35" s="189"/>
      <c r="L35" s="376"/>
      <c r="M35" s="377"/>
      <c r="N35" s="189"/>
      <c r="O35" s="377"/>
      <c r="P35" s="377"/>
      <c r="Q35" s="376"/>
      <c r="R35" s="377"/>
      <c r="S35" s="377"/>
      <c r="T35" s="376"/>
      <c r="U35" s="389"/>
    </row>
    <row r="36" spans="1:21" s="336" customFormat="1" ht="24.75" customHeight="1">
      <c r="A36" s="184">
        <v>2010206</v>
      </c>
      <c r="B36" s="185" t="s">
        <v>324</v>
      </c>
      <c r="C36" s="186">
        <f t="shared" si="9"/>
        <v>20</v>
      </c>
      <c r="D36" s="188">
        <f t="shared" si="8"/>
        <v>0</v>
      </c>
      <c r="E36" s="189"/>
      <c r="F36" s="189"/>
      <c r="G36" s="189"/>
      <c r="H36" s="189">
        <v>20</v>
      </c>
      <c r="I36" s="189"/>
      <c r="J36" s="189"/>
      <c r="K36" s="189"/>
      <c r="L36" s="376"/>
      <c r="M36" s="377"/>
      <c r="N36" s="189"/>
      <c r="O36" s="377"/>
      <c r="P36" s="377"/>
      <c r="Q36" s="376"/>
      <c r="R36" s="377"/>
      <c r="S36" s="377"/>
      <c r="T36" s="376"/>
      <c r="U36" s="389"/>
    </row>
    <row r="37" spans="1:21" s="336" customFormat="1" ht="24.75" customHeight="1">
      <c r="A37" s="184">
        <v>2010206</v>
      </c>
      <c r="B37" s="185" t="s">
        <v>324</v>
      </c>
      <c r="C37" s="186">
        <f t="shared" si="9"/>
        <v>25.3</v>
      </c>
      <c r="D37" s="188">
        <f t="shared" si="8"/>
        <v>0</v>
      </c>
      <c r="E37" s="189"/>
      <c r="F37" s="189"/>
      <c r="G37" s="189"/>
      <c r="H37" s="189">
        <v>25.3</v>
      </c>
      <c r="I37" s="189"/>
      <c r="J37" s="189"/>
      <c r="K37" s="189"/>
      <c r="L37" s="376"/>
      <c r="M37" s="377"/>
      <c r="N37" s="189"/>
      <c r="O37" s="377"/>
      <c r="P37" s="377"/>
      <c r="Q37" s="376"/>
      <c r="R37" s="377"/>
      <c r="S37" s="377"/>
      <c r="T37" s="376"/>
      <c r="U37" s="389"/>
    </row>
    <row r="38" spans="1:21" s="336" customFormat="1" ht="24.75" customHeight="1">
      <c r="A38" s="184">
        <v>2010206</v>
      </c>
      <c r="B38" s="185" t="s">
        <v>324</v>
      </c>
      <c r="C38" s="186">
        <f t="shared" si="9"/>
        <v>15</v>
      </c>
      <c r="D38" s="188">
        <f t="shared" si="8"/>
        <v>0</v>
      </c>
      <c r="E38" s="189"/>
      <c r="F38" s="189"/>
      <c r="G38" s="189"/>
      <c r="H38" s="189">
        <v>15</v>
      </c>
      <c r="I38" s="189"/>
      <c r="J38" s="189"/>
      <c r="K38" s="189"/>
      <c r="L38" s="376"/>
      <c r="M38" s="377"/>
      <c r="N38" s="189"/>
      <c r="O38" s="377"/>
      <c r="P38" s="377"/>
      <c r="Q38" s="376"/>
      <c r="R38" s="377"/>
      <c r="S38" s="377"/>
      <c r="T38" s="376"/>
      <c r="U38" s="389"/>
    </row>
    <row r="39" spans="1:21" s="336" customFormat="1" ht="24.75" customHeight="1">
      <c r="A39" s="184">
        <v>2010206</v>
      </c>
      <c r="B39" s="185" t="s">
        <v>324</v>
      </c>
      <c r="C39" s="186">
        <f t="shared" si="9"/>
        <v>6</v>
      </c>
      <c r="D39" s="188">
        <f t="shared" si="8"/>
        <v>0</v>
      </c>
      <c r="E39" s="189"/>
      <c r="F39" s="189"/>
      <c r="G39" s="189"/>
      <c r="H39" s="189">
        <v>6</v>
      </c>
      <c r="I39" s="189"/>
      <c r="J39" s="189"/>
      <c r="K39" s="189"/>
      <c r="L39" s="376"/>
      <c r="M39" s="377"/>
      <c r="N39" s="189"/>
      <c r="O39" s="377"/>
      <c r="P39" s="377"/>
      <c r="Q39" s="376"/>
      <c r="R39" s="377"/>
      <c r="S39" s="377"/>
      <c r="T39" s="376"/>
      <c r="U39" s="389"/>
    </row>
    <row r="40" spans="1:21" s="336" customFormat="1" ht="24.75" customHeight="1">
      <c r="A40" s="184">
        <v>2010206</v>
      </c>
      <c r="B40" s="185" t="s">
        <v>324</v>
      </c>
      <c r="C40" s="186">
        <f t="shared" si="9"/>
        <v>18</v>
      </c>
      <c r="D40" s="188">
        <f t="shared" si="8"/>
        <v>0</v>
      </c>
      <c r="E40" s="189"/>
      <c r="F40" s="189"/>
      <c r="G40" s="189"/>
      <c r="H40" s="189">
        <v>18</v>
      </c>
      <c r="I40" s="189"/>
      <c r="J40" s="189"/>
      <c r="K40" s="189"/>
      <c r="L40" s="376"/>
      <c r="M40" s="377"/>
      <c r="N40" s="189"/>
      <c r="O40" s="377"/>
      <c r="P40" s="377"/>
      <c r="Q40" s="376"/>
      <c r="R40" s="377"/>
      <c r="S40" s="377"/>
      <c r="T40" s="376"/>
      <c r="U40" s="389"/>
    </row>
    <row r="41" spans="1:21" s="336" customFormat="1" ht="24.75" customHeight="1">
      <c r="A41" s="184">
        <v>2010206</v>
      </c>
      <c r="B41" s="185" t="s">
        <v>324</v>
      </c>
      <c r="C41" s="186">
        <f t="shared" si="9"/>
        <v>5</v>
      </c>
      <c r="D41" s="188">
        <f t="shared" si="8"/>
        <v>0</v>
      </c>
      <c r="E41" s="189"/>
      <c r="F41" s="189"/>
      <c r="G41" s="189"/>
      <c r="H41" s="189">
        <v>5</v>
      </c>
      <c r="I41" s="189"/>
      <c r="J41" s="189"/>
      <c r="K41" s="189"/>
      <c r="L41" s="376"/>
      <c r="M41" s="377"/>
      <c r="N41" s="189"/>
      <c r="O41" s="377"/>
      <c r="P41" s="377"/>
      <c r="Q41" s="376"/>
      <c r="R41" s="377"/>
      <c r="S41" s="377"/>
      <c r="T41" s="376"/>
      <c r="U41" s="389"/>
    </row>
    <row r="42" spans="1:21" s="336" customFormat="1" ht="24.75" customHeight="1">
      <c r="A42" s="184">
        <v>2010206</v>
      </c>
      <c r="B42" s="185" t="s">
        <v>324</v>
      </c>
      <c r="C42" s="186">
        <f t="shared" si="9"/>
        <v>15</v>
      </c>
      <c r="D42" s="188">
        <f t="shared" si="8"/>
        <v>0</v>
      </c>
      <c r="E42" s="189"/>
      <c r="F42" s="189"/>
      <c r="G42" s="189"/>
      <c r="H42" s="189">
        <v>15</v>
      </c>
      <c r="I42" s="189"/>
      <c r="J42" s="189"/>
      <c r="K42" s="189"/>
      <c r="L42" s="376"/>
      <c r="M42" s="377"/>
      <c r="N42" s="189"/>
      <c r="O42" s="377"/>
      <c r="P42" s="377"/>
      <c r="Q42" s="376"/>
      <c r="R42" s="377"/>
      <c r="S42" s="377"/>
      <c r="T42" s="376"/>
      <c r="U42" s="389"/>
    </row>
    <row r="43" spans="1:21" s="161" customFormat="1" ht="24.75" customHeight="1">
      <c r="A43" s="197">
        <v>20103</v>
      </c>
      <c r="B43" s="198" t="s">
        <v>325</v>
      </c>
      <c r="C43" s="186">
        <f aca="true" t="shared" si="10" ref="C43:U43">SUM(C44:C112)</f>
        <v>6712.419999999998</v>
      </c>
      <c r="D43" s="186">
        <f t="shared" si="10"/>
        <v>2720.9199999999996</v>
      </c>
      <c r="E43" s="186">
        <f t="shared" si="10"/>
        <v>2300.66</v>
      </c>
      <c r="F43" s="186">
        <f t="shared" si="10"/>
        <v>0</v>
      </c>
      <c r="G43" s="186">
        <f t="shared" si="10"/>
        <v>420.26</v>
      </c>
      <c r="H43" s="186">
        <f t="shared" si="10"/>
        <v>2972.18</v>
      </c>
      <c r="I43" s="186">
        <f t="shared" si="10"/>
        <v>654</v>
      </c>
      <c r="J43" s="186">
        <f t="shared" si="10"/>
        <v>0</v>
      </c>
      <c r="K43" s="186">
        <f t="shared" si="10"/>
        <v>148.32</v>
      </c>
      <c r="L43" s="186">
        <f t="shared" si="10"/>
        <v>217</v>
      </c>
      <c r="M43" s="186">
        <f t="shared" si="10"/>
        <v>0</v>
      </c>
      <c r="N43" s="186">
        <f t="shared" si="10"/>
        <v>0</v>
      </c>
      <c r="O43" s="186">
        <f t="shared" si="10"/>
        <v>0</v>
      </c>
      <c r="P43" s="186">
        <f t="shared" si="10"/>
        <v>0</v>
      </c>
      <c r="Q43" s="186">
        <f t="shared" si="10"/>
        <v>0</v>
      </c>
      <c r="R43" s="186">
        <f t="shared" si="10"/>
        <v>0</v>
      </c>
      <c r="S43" s="186">
        <f t="shared" si="10"/>
        <v>0</v>
      </c>
      <c r="T43" s="186">
        <f t="shared" si="10"/>
        <v>0</v>
      </c>
      <c r="U43" s="389"/>
    </row>
    <row r="44" spans="1:21" s="336" customFormat="1" ht="24.75" customHeight="1">
      <c r="A44" s="367">
        <v>2010301</v>
      </c>
      <c r="B44" s="368" t="s">
        <v>317</v>
      </c>
      <c r="C44" s="186">
        <f>D44+H44+I44+J44+K44+L44++M44+N44+O44+P44+Q44+R44+S44+T44</f>
        <v>2059</v>
      </c>
      <c r="D44" s="188">
        <f t="shared" si="8"/>
        <v>0</v>
      </c>
      <c r="E44" s="189"/>
      <c r="F44" s="189"/>
      <c r="G44" s="189"/>
      <c r="H44" s="369">
        <v>2059</v>
      </c>
      <c r="I44" s="189"/>
      <c r="J44" s="189"/>
      <c r="K44" s="189"/>
      <c r="L44" s="376"/>
      <c r="M44" s="377"/>
      <c r="N44" s="189"/>
      <c r="O44" s="377"/>
      <c r="P44" s="377"/>
      <c r="Q44" s="376"/>
      <c r="R44" s="377"/>
      <c r="S44" s="377"/>
      <c r="T44" s="376"/>
      <c r="U44" s="389"/>
    </row>
    <row r="45" spans="1:21" s="336" customFormat="1" ht="24.75" customHeight="1">
      <c r="A45" s="190">
        <v>2010301</v>
      </c>
      <c r="B45" s="191" t="s">
        <v>317</v>
      </c>
      <c r="C45" s="186">
        <f aca="true" t="shared" si="11" ref="C45:C108">D45+H45+I45+J45+K45+L45++M45+N45+O45+P45+Q45+R45+S45+T45</f>
        <v>458.84</v>
      </c>
      <c r="D45" s="188">
        <f t="shared" si="8"/>
        <v>458.84</v>
      </c>
      <c r="E45" s="192">
        <v>458.84</v>
      </c>
      <c r="F45" s="189"/>
      <c r="G45" s="189"/>
      <c r="H45" s="189"/>
      <c r="I45" s="189"/>
      <c r="J45" s="189"/>
      <c r="K45" s="189"/>
      <c r="L45" s="378"/>
      <c r="M45" s="379"/>
      <c r="N45" s="189"/>
      <c r="O45" s="379"/>
      <c r="P45" s="379"/>
      <c r="Q45" s="378"/>
      <c r="R45" s="379"/>
      <c r="S45" s="379"/>
      <c r="T45" s="378"/>
      <c r="U45" s="389"/>
    </row>
    <row r="46" spans="1:21" s="336" customFormat="1" ht="24.75" customHeight="1">
      <c r="A46" s="190">
        <v>2010301</v>
      </c>
      <c r="B46" s="191" t="s">
        <v>317</v>
      </c>
      <c r="C46" s="186">
        <f t="shared" si="11"/>
        <v>74</v>
      </c>
      <c r="D46" s="188">
        <f t="shared" si="8"/>
        <v>74</v>
      </c>
      <c r="E46" s="192"/>
      <c r="F46" s="189"/>
      <c r="G46" s="189">
        <v>74</v>
      </c>
      <c r="H46" s="189"/>
      <c r="I46" s="189"/>
      <c r="J46" s="189"/>
      <c r="K46" s="189"/>
      <c r="L46" s="378"/>
      <c r="M46" s="379"/>
      <c r="N46" s="189"/>
      <c r="O46" s="379"/>
      <c r="P46" s="379"/>
      <c r="Q46" s="378"/>
      <c r="R46" s="379"/>
      <c r="S46" s="379"/>
      <c r="T46" s="378"/>
      <c r="U46" s="389"/>
    </row>
    <row r="47" spans="1:21" s="336" customFormat="1" ht="24.75" customHeight="1">
      <c r="A47" s="184">
        <v>2010301</v>
      </c>
      <c r="B47" s="185" t="s">
        <v>317</v>
      </c>
      <c r="C47" s="186">
        <f t="shared" si="11"/>
        <v>46</v>
      </c>
      <c r="D47" s="188">
        <f t="shared" si="8"/>
        <v>0</v>
      </c>
      <c r="E47" s="189"/>
      <c r="F47" s="189"/>
      <c r="G47" s="189"/>
      <c r="H47" s="189">
        <v>46</v>
      </c>
      <c r="I47" s="189"/>
      <c r="J47" s="189"/>
      <c r="K47" s="189"/>
      <c r="L47" s="376"/>
      <c r="M47" s="377"/>
      <c r="N47" s="189"/>
      <c r="O47" s="377"/>
      <c r="P47" s="377"/>
      <c r="Q47" s="376"/>
      <c r="R47" s="377"/>
      <c r="S47" s="377"/>
      <c r="T47" s="376"/>
      <c r="U47" s="389"/>
    </row>
    <row r="48" spans="1:21" s="336" customFormat="1" ht="24.75" customHeight="1">
      <c r="A48" s="184">
        <v>2010301</v>
      </c>
      <c r="B48" s="185" t="s">
        <v>317</v>
      </c>
      <c r="C48" s="186">
        <f t="shared" si="11"/>
        <v>20</v>
      </c>
      <c r="D48" s="188">
        <f t="shared" si="8"/>
        <v>0</v>
      </c>
      <c r="E48" s="189"/>
      <c r="F48" s="189"/>
      <c r="G48" s="189"/>
      <c r="H48" s="189">
        <v>20</v>
      </c>
      <c r="I48" s="189"/>
      <c r="J48" s="189"/>
      <c r="K48" s="189"/>
      <c r="L48" s="376"/>
      <c r="M48" s="377"/>
      <c r="N48" s="189"/>
      <c r="O48" s="377"/>
      <c r="P48" s="377"/>
      <c r="Q48" s="376"/>
      <c r="R48" s="377"/>
      <c r="S48" s="377"/>
      <c r="T48" s="376"/>
      <c r="U48" s="389"/>
    </row>
    <row r="49" spans="1:21" s="336" customFormat="1" ht="24.75" customHeight="1">
      <c r="A49" s="184">
        <v>2010301</v>
      </c>
      <c r="B49" s="185" t="s">
        <v>317</v>
      </c>
      <c r="C49" s="186">
        <f t="shared" si="11"/>
        <v>20</v>
      </c>
      <c r="D49" s="188">
        <f t="shared" si="8"/>
        <v>0</v>
      </c>
      <c r="E49" s="189"/>
      <c r="F49" s="189"/>
      <c r="G49" s="189"/>
      <c r="H49" s="189">
        <v>20</v>
      </c>
      <c r="I49" s="189"/>
      <c r="J49" s="189"/>
      <c r="K49" s="189"/>
      <c r="L49" s="376"/>
      <c r="M49" s="377"/>
      <c r="N49" s="189"/>
      <c r="O49" s="377"/>
      <c r="P49" s="377"/>
      <c r="Q49" s="376"/>
      <c r="R49" s="377"/>
      <c r="S49" s="377"/>
      <c r="T49" s="376"/>
      <c r="U49" s="389"/>
    </row>
    <row r="50" spans="1:21" s="336" customFormat="1" ht="24.75" customHeight="1">
      <c r="A50" s="184">
        <v>2010301</v>
      </c>
      <c r="B50" s="185" t="s">
        <v>317</v>
      </c>
      <c r="C50" s="186">
        <f t="shared" si="11"/>
        <v>20</v>
      </c>
      <c r="D50" s="188">
        <f t="shared" si="8"/>
        <v>0</v>
      </c>
      <c r="E50" s="189"/>
      <c r="F50" s="189"/>
      <c r="G50" s="189"/>
      <c r="H50" s="189">
        <v>20</v>
      </c>
      <c r="I50" s="189"/>
      <c r="J50" s="189"/>
      <c r="K50" s="189"/>
      <c r="L50" s="376"/>
      <c r="M50" s="377"/>
      <c r="N50" s="189"/>
      <c r="O50" s="377"/>
      <c r="P50" s="377"/>
      <c r="Q50" s="376"/>
      <c r="R50" s="377"/>
      <c r="S50" s="377"/>
      <c r="T50" s="376"/>
      <c r="U50" s="389"/>
    </row>
    <row r="51" spans="1:21" s="336" customFormat="1" ht="24.75" customHeight="1">
      <c r="A51" s="184">
        <v>2010301</v>
      </c>
      <c r="B51" s="185" t="s">
        <v>317</v>
      </c>
      <c r="C51" s="186">
        <f t="shared" si="11"/>
        <v>20</v>
      </c>
      <c r="D51" s="188">
        <f t="shared" si="8"/>
        <v>0</v>
      </c>
      <c r="E51" s="189"/>
      <c r="F51" s="189"/>
      <c r="G51" s="189"/>
      <c r="H51" s="189">
        <v>20</v>
      </c>
      <c r="I51" s="189"/>
      <c r="J51" s="189"/>
      <c r="K51" s="189"/>
      <c r="L51" s="376"/>
      <c r="M51" s="377"/>
      <c r="N51" s="189"/>
      <c r="O51" s="377"/>
      <c r="P51" s="377"/>
      <c r="Q51" s="376"/>
      <c r="R51" s="377"/>
      <c r="S51" s="377"/>
      <c r="T51" s="376"/>
      <c r="U51" s="389"/>
    </row>
    <row r="52" spans="1:21" s="336" customFormat="1" ht="24.75" customHeight="1">
      <c r="A52" s="184">
        <v>2010301</v>
      </c>
      <c r="B52" s="185" t="s">
        <v>317</v>
      </c>
      <c r="C52" s="186">
        <f t="shared" si="11"/>
        <v>20</v>
      </c>
      <c r="D52" s="188">
        <f t="shared" si="8"/>
        <v>0</v>
      </c>
      <c r="E52" s="189"/>
      <c r="F52" s="189"/>
      <c r="G52" s="189"/>
      <c r="H52" s="189">
        <v>20</v>
      </c>
      <c r="I52" s="189"/>
      <c r="J52" s="189"/>
      <c r="K52" s="189"/>
      <c r="L52" s="376"/>
      <c r="M52" s="377"/>
      <c r="N52" s="189"/>
      <c r="O52" s="377"/>
      <c r="P52" s="377"/>
      <c r="Q52" s="376"/>
      <c r="R52" s="377"/>
      <c r="S52" s="377"/>
      <c r="T52" s="376"/>
      <c r="U52" s="389"/>
    </row>
    <row r="53" spans="1:21" s="336" customFormat="1" ht="24.75" customHeight="1">
      <c r="A53" s="184">
        <v>2010301</v>
      </c>
      <c r="B53" s="185" t="s">
        <v>317</v>
      </c>
      <c r="C53" s="186">
        <f t="shared" si="11"/>
        <v>20</v>
      </c>
      <c r="D53" s="188">
        <f t="shared" si="8"/>
        <v>0</v>
      </c>
      <c r="E53" s="189"/>
      <c r="F53" s="189"/>
      <c r="G53" s="189"/>
      <c r="H53" s="189">
        <v>20</v>
      </c>
      <c r="I53" s="189"/>
      <c r="J53" s="189"/>
      <c r="K53" s="189"/>
      <c r="L53" s="376"/>
      <c r="M53" s="377"/>
      <c r="N53" s="189"/>
      <c r="O53" s="377"/>
      <c r="P53" s="377"/>
      <c r="Q53" s="376"/>
      <c r="R53" s="377"/>
      <c r="S53" s="377"/>
      <c r="T53" s="376"/>
      <c r="U53" s="389"/>
    </row>
    <row r="54" spans="1:21" s="336" customFormat="1" ht="24.75" customHeight="1">
      <c r="A54" s="184">
        <v>2010301</v>
      </c>
      <c r="B54" s="185" t="s">
        <v>317</v>
      </c>
      <c r="C54" s="186">
        <f t="shared" si="11"/>
        <v>20</v>
      </c>
      <c r="D54" s="188"/>
      <c r="E54" s="189"/>
      <c r="F54" s="189"/>
      <c r="G54" s="189"/>
      <c r="H54" s="189">
        <v>20</v>
      </c>
      <c r="I54" s="189"/>
      <c r="J54" s="189"/>
      <c r="K54" s="189"/>
      <c r="L54" s="376"/>
      <c r="M54" s="377"/>
      <c r="N54" s="189"/>
      <c r="O54" s="377"/>
      <c r="P54" s="377"/>
      <c r="Q54" s="376"/>
      <c r="R54" s="377"/>
      <c r="S54" s="377"/>
      <c r="T54" s="376"/>
      <c r="U54" s="389"/>
    </row>
    <row r="55" spans="1:21" s="336" customFormat="1" ht="24.75" customHeight="1">
      <c r="A55" s="184">
        <v>2010301</v>
      </c>
      <c r="B55" s="185" t="s">
        <v>317</v>
      </c>
      <c r="C55" s="186">
        <f t="shared" si="11"/>
        <v>10</v>
      </c>
      <c r="D55" s="188">
        <f t="shared" si="8"/>
        <v>0</v>
      </c>
      <c r="E55" s="189"/>
      <c r="F55" s="189"/>
      <c r="G55" s="189"/>
      <c r="H55" s="189">
        <v>10</v>
      </c>
      <c r="I55" s="189"/>
      <c r="J55" s="189"/>
      <c r="K55" s="189"/>
      <c r="L55" s="376"/>
      <c r="M55" s="377"/>
      <c r="N55" s="189"/>
      <c r="O55" s="377"/>
      <c r="P55" s="377"/>
      <c r="Q55" s="376"/>
      <c r="R55" s="377"/>
      <c r="S55" s="377"/>
      <c r="T55" s="376"/>
      <c r="U55" s="389"/>
    </row>
    <row r="56" spans="1:21" s="336" customFormat="1" ht="24.75" customHeight="1">
      <c r="A56" s="190">
        <v>2010301</v>
      </c>
      <c r="B56" s="191" t="s">
        <v>317</v>
      </c>
      <c r="C56" s="186">
        <f t="shared" si="11"/>
        <v>52.78</v>
      </c>
      <c r="D56" s="188">
        <f t="shared" si="8"/>
        <v>52.78</v>
      </c>
      <c r="E56" s="192">
        <v>52.78</v>
      </c>
      <c r="F56" s="189"/>
      <c r="G56" s="189"/>
      <c r="H56" s="189"/>
      <c r="I56" s="189"/>
      <c r="J56" s="189"/>
      <c r="K56" s="189"/>
      <c r="L56" s="378"/>
      <c r="M56" s="379"/>
      <c r="N56" s="189"/>
      <c r="O56" s="379"/>
      <c r="P56" s="379"/>
      <c r="Q56" s="378"/>
      <c r="R56" s="379"/>
      <c r="S56" s="379"/>
      <c r="T56" s="378"/>
      <c r="U56" s="389"/>
    </row>
    <row r="57" spans="1:21" s="336" customFormat="1" ht="24.75" customHeight="1">
      <c r="A57" s="190">
        <v>2010301</v>
      </c>
      <c r="B57" s="191" t="s">
        <v>317</v>
      </c>
      <c r="C57" s="186">
        <f t="shared" si="11"/>
        <v>8</v>
      </c>
      <c r="D57" s="188">
        <f t="shared" si="8"/>
        <v>8</v>
      </c>
      <c r="E57" s="192"/>
      <c r="F57" s="189"/>
      <c r="G57" s="189">
        <v>8</v>
      </c>
      <c r="H57" s="189"/>
      <c r="I57" s="189"/>
      <c r="J57" s="189"/>
      <c r="K57" s="189"/>
      <c r="L57" s="378"/>
      <c r="M57" s="379"/>
      <c r="N57" s="189"/>
      <c r="O57" s="379"/>
      <c r="P57" s="379"/>
      <c r="Q57" s="378"/>
      <c r="R57" s="379"/>
      <c r="S57" s="379"/>
      <c r="T57" s="378"/>
      <c r="U57" s="389"/>
    </row>
    <row r="58" spans="1:21" s="336" customFormat="1" ht="24.75" customHeight="1">
      <c r="A58" s="184">
        <v>2010301</v>
      </c>
      <c r="B58" s="185" t="s">
        <v>317</v>
      </c>
      <c r="C58" s="186">
        <f t="shared" si="11"/>
        <v>5</v>
      </c>
      <c r="D58" s="188">
        <f t="shared" si="8"/>
        <v>0</v>
      </c>
      <c r="E58" s="189"/>
      <c r="F58" s="189"/>
      <c r="G58" s="189"/>
      <c r="H58" s="189">
        <v>5</v>
      </c>
      <c r="I58" s="189"/>
      <c r="J58" s="189"/>
      <c r="K58" s="189"/>
      <c r="L58" s="376"/>
      <c r="M58" s="377"/>
      <c r="N58" s="189"/>
      <c r="O58" s="377"/>
      <c r="P58" s="377"/>
      <c r="Q58" s="376"/>
      <c r="R58" s="377"/>
      <c r="S58" s="377"/>
      <c r="T58" s="376"/>
      <c r="U58" s="389"/>
    </row>
    <row r="59" spans="1:21" s="336" customFormat="1" ht="24.75" customHeight="1">
      <c r="A59" s="184">
        <v>2010301</v>
      </c>
      <c r="B59" s="185" t="s">
        <v>317</v>
      </c>
      <c r="C59" s="186">
        <f t="shared" si="11"/>
        <v>45</v>
      </c>
      <c r="D59" s="188">
        <f t="shared" si="8"/>
        <v>0</v>
      </c>
      <c r="E59" s="189"/>
      <c r="F59" s="189"/>
      <c r="G59" s="189"/>
      <c r="H59" s="189">
        <v>45</v>
      </c>
      <c r="I59" s="189"/>
      <c r="J59" s="189"/>
      <c r="K59" s="189"/>
      <c r="L59" s="376"/>
      <c r="M59" s="377"/>
      <c r="N59" s="189"/>
      <c r="O59" s="377"/>
      <c r="P59" s="377"/>
      <c r="Q59" s="376"/>
      <c r="R59" s="377"/>
      <c r="S59" s="377"/>
      <c r="T59" s="376"/>
      <c r="U59" s="389"/>
    </row>
    <row r="60" spans="1:21" s="336" customFormat="1" ht="24.75" customHeight="1">
      <c r="A60" s="184">
        <v>2010301</v>
      </c>
      <c r="B60" s="185" t="s">
        <v>317</v>
      </c>
      <c r="C60" s="186">
        <f t="shared" si="11"/>
        <v>59.58</v>
      </c>
      <c r="D60" s="188">
        <f t="shared" si="8"/>
        <v>59.58</v>
      </c>
      <c r="E60" s="189">
        <v>51.58</v>
      </c>
      <c r="F60" s="189"/>
      <c r="G60" s="189">
        <v>8</v>
      </c>
      <c r="H60" s="189"/>
      <c r="I60" s="189"/>
      <c r="J60" s="189"/>
      <c r="K60" s="189"/>
      <c r="L60" s="376"/>
      <c r="M60" s="377"/>
      <c r="N60" s="189"/>
      <c r="O60" s="377"/>
      <c r="P60" s="377"/>
      <c r="Q60" s="376"/>
      <c r="R60" s="377"/>
      <c r="S60" s="377"/>
      <c r="T60" s="376"/>
      <c r="U60" s="389"/>
    </row>
    <row r="61" spans="1:21" s="336" customFormat="1" ht="24.75" customHeight="1">
      <c r="A61" s="184">
        <v>2010301</v>
      </c>
      <c r="B61" s="185" t="s">
        <v>317</v>
      </c>
      <c r="C61" s="186">
        <f t="shared" si="11"/>
        <v>7</v>
      </c>
      <c r="D61" s="188"/>
      <c r="E61" s="189"/>
      <c r="F61" s="189"/>
      <c r="G61" s="189"/>
      <c r="H61" s="189">
        <v>7</v>
      </c>
      <c r="I61" s="189"/>
      <c r="J61" s="189"/>
      <c r="K61" s="189"/>
      <c r="L61" s="376"/>
      <c r="M61" s="377"/>
      <c r="N61" s="189"/>
      <c r="O61" s="377"/>
      <c r="P61" s="377"/>
      <c r="Q61" s="376"/>
      <c r="R61" s="377"/>
      <c r="S61" s="377"/>
      <c r="T61" s="376"/>
      <c r="U61" s="389"/>
    </row>
    <row r="62" spans="1:21" s="336" customFormat="1" ht="24.75" customHeight="1">
      <c r="A62" s="184">
        <v>2010301</v>
      </c>
      <c r="B62" s="185" t="s">
        <v>317</v>
      </c>
      <c r="C62" s="186">
        <f t="shared" si="11"/>
        <v>65</v>
      </c>
      <c r="D62" s="188"/>
      <c r="E62" s="189"/>
      <c r="F62" s="189"/>
      <c r="G62" s="189"/>
      <c r="H62" s="189">
        <v>65</v>
      </c>
      <c r="I62" s="189"/>
      <c r="J62" s="189"/>
      <c r="K62" s="189"/>
      <c r="L62" s="376"/>
      <c r="M62" s="377"/>
      <c r="N62" s="189"/>
      <c r="O62" s="377"/>
      <c r="P62" s="377"/>
      <c r="Q62" s="376"/>
      <c r="R62" s="377"/>
      <c r="S62" s="377"/>
      <c r="T62" s="376"/>
      <c r="U62" s="389"/>
    </row>
    <row r="63" spans="1:21" s="336" customFormat="1" ht="24.75" customHeight="1">
      <c r="A63" s="184">
        <v>2010301</v>
      </c>
      <c r="B63" s="185" t="s">
        <v>317</v>
      </c>
      <c r="C63" s="186">
        <f t="shared" si="11"/>
        <v>4</v>
      </c>
      <c r="D63" s="188"/>
      <c r="E63" s="189"/>
      <c r="F63" s="189"/>
      <c r="G63" s="189"/>
      <c r="H63" s="189">
        <v>4</v>
      </c>
      <c r="I63" s="189"/>
      <c r="J63" s="189"/>
      <c r="K63" s="189"/>
      <c r="L63" s="376"/>
      <c r="M63" s="377"/>
      <c r="N63" s="189"/>
      <c r="O63" s="377"/>
      <c r="P63" s="377"/>
      <c r="Q63" s="376"/>
      <c r="R63" s="377"/>
      <c r="S63" s="377"/>
      <c r="T63" s="376"/>
      <c r="U63" s="389"/>
    </row>
    <row r="64" spans="1:21" s="336" customFormat="1" ht="24.75" customHeight="1">
      <c r="A64" s="190">
        <v>2010301</v>
      </c>
      <c r="B64" s="191" t="s">
        <v>317</v>
      </c>
      <c r="C64" s="186">
        <f t="shared" si="11"/>
        <v>61.99</v>
      </c>
      <c r="D64" s="188">
        <f>SUM(E64:G64)</f>
        <v>61.99</v>
      </c>
      <c r="E64" s="192">
        <v>54.32</v>
      </c>
      <c r="F64" s="189"/>
      <c r="G64" s="189">
        <v>7.67</v>
      </c>
      <c r="H64" s="189"/>
      <c r="I64" s="189"/>
      <c r="J64" s="189"/>
      <c r="K64" s="189"/>
      <c r="L64" s="378"/>
      <c r="M64" s="379"/>
      <c r="N64" s="189"/>
      <c r="O64" s="379"/>
      <c r="P64" s="379"/>
      <c r="Q64" s="378"/>
      <c r="R64" s="379"/>
      <c r="S64" s="379"/>
      <c r="T64" s="378"/>
      <c r="U64" s="389"/>
    </row>
    <row r="65" spans="1:21" s="336" customFormat="1" ht="24.75" customHeight="1">
      <c r="A65" s="184">
        <v>2010301</v>
      </c>
      <c r="B65" s="185" t="s">
        <v>317</v>
      </c>
      <c r="C65" s="186">
        <f t="shared" si="11"/>
        <v>10</v>
      </c>
      <c r="D65" s="188">
        <f t="shared" si="8"/>
        <v>0</v>
      </c>
      <c r="E65" s="189"/>
      <c r="F65" s="189"/>
      <c r="G65" s="189"/>
      <c r="H65" s="189">
        <v>10</v>
      </c>
      <c r="I65" s="189"/>
      <c r="J65" s="189"/>
      <c r="K65" s="189"/>
      <c r="L65" s="376"/>
      <c r="M65" s="377"/>
      <c r="N65" s="189"/>
      <c r="O65" s="377"/>
      <c r="P65" s="377"/>
      <c r="Q65" s="376"/>
      <c r="R65" s="377"/>
      <c r="S65" s="377"/>
      <c r="T65" s="376"/>
      <c r="U65" s="389"/>
    </row>
    <row r="66" spans="1:21" s="336" customFormat="1" ht="24.75" customHeight="1">
      <c r="A66" s="184">
        <v>2010301</v>
      </c>
      <c r="B66" s="185" t="s">
        <v>317</v>
      </c>
      <c r="C66" s="186">
        <f t="shared" si="11"/>
        <v>5</v>
      </c>
      <c r="D66" s="188">
        <f t="shared" si="8"/>
        <v>0</v>
      </c>
      <c r="E66" s="189"/>
      <c r="F66" s="189"/>
      <c r="G66" s="189"/>
      <c r="H66" s="189">
        <v>5</v>
      </c>
      <c r="I66" s="189"/>
      <c r="J66" s="189"/>
      <c r="K66" s="189"/>
      <c r="L66" s="376"/>
      <c r="M66" s="377"/>
      <c r="N66" s="189"/>
      <c r="O66" s="377"/>
      <c r="P66" s="377"/>
      <c r="Q66" s="376"/>
      <c r="R66" s="377"/>
      <c r="S66" s="377"/>
      <c r="T66" s="376"/>
      <c r="U66" s="389"/>
    </row>
    <row r="67" spans="1:21" s="336" customFormat="1" ht="24.75" customHeight="1">
      <c r="A67" s="184">
        <v>2010301</v>
      </c>
      <c r="B67" s="185" t="s">
        <v>317</v>
      </c>
      <c r="C67" s="186">
        <f t="shared" si="11"/>
        <v>6.6</v>
      </c>
      <c r="D67" s="188">
        <f t="shared" si="8"/>
        <v>0</v>
      </c>
      <c r="E67" s="189"/>
      <c r="F67" s="189"/>
      <c r="G67" s="189"/>
      <c r="H67" s="189">
        <v>6.6</v>
      </c>
      <c r="I67" s="189"/>
      <c r="J67" s="189"/>
      <c r="K67" s="189"/>
      <c r="L67" s="376"/>
      <c r="M67" s="377"/>
      <c r="N67" s="189"/>
      <c r="O67" s="377"/>
      <c r="P67" s="377"/>
      <c r="Q67" s="376"/>
      <c r="R67" s="377"/>
      <c r="S67" s="377"/>
      <c r="T67" s="376"/>
      <c r="U67" s="389"/>
    </row>
    <row r="68" spans="1:21" s="336" customFormat="1" ht="24.75" customHeight="1">
      <c r="A68" s="184">
        <v>2010301</v>
      </c>
      <c r="B68" s="185" t="s">
        <v>317</v>
      </c>
      <c r="C68" s="186">
        <f t="shared" si="11"/>
        <v>12</v>
      </c>
      <c r="D68" s="188">
        <f t="shared" si="8"/>
        <v>0</v>
      </c>
      <c r="E68" s="189"/>
      <c r="F68" s="189"/>
      <c r="G68" s="189"/>
      <c r="H68" s="189">
        <v>12</v>
      </c>
      <c r="I68" s="189"/>
      <c r="J68" s="189"/>
      <c r="K68" s="189"/>
      <c r="L68" s="376"/>
      <c r="M68" s="377"/>
      <c r="N68" s="189"/>
      <c r="O68" s="377"/>
      <c r="P68" s="377"/>
      <c r="Q68" s="376"/>
      <c r="R68" s="377"/>
      <c r="S68" s="377"/>
      <c r="T68" s="376"/>
      <c r="U68" s="389"/>
    </row>
    <row r="69" spans="1:21" s="336" customFormat="1" ht="24.75" customHeight="1">
      <c r="A69" s="184">
        <v>2010301</v>
      </c>
      <c r="B69" s="185" t="s">
        <v>317</v>
      </c>
      <c r="C69" s="186">
        <f t="shared" si="11"/>
        <v>50</v>
      </c>
      <c r="D69" s="188">
        <f t="shared" si="8"/>
        <v>0</v>
      </c>
      <c r="E69" s="189"/>
      <c r="F69" s="189"/>
      <c r="G69" s="189"/>
      <c r="H69" s="189">
        <v>50</v>
      </c>
      <c r="I69" s="189"/>
      <c r="J69" s="189"/>
      <c r="K69" s="189"/>
      <c r="L69" s="390"/>
      <c r="M69" s="391"/>
      <c r="N69" s="189"/>
      <c r="O69" s="391"/>
      <c r="P69" s="391"/>
      <c r="Q69" s="390"/>
      <c r="R69" s="391"/>
      <c r="S69" s="391"/>
      <c r="T69" s="390"/>
      <c r="U69" s="389"/>
    </row>
    <row r="70" spans="1:21" s="336" customFormat="1" ht="24.75" customHeight="1">
      <c r="A70" s="184">
        <v>2010301</v>
      </c>
      <c r="B70" s="185" t="s">
        <v>317</v>
      </c>
      <c r="C70" s="186">
        <f t="shared" si="11"/>
        <v>50</v>
      </c>
      <c r="D70" s="188">
        <f t="shared" si="8"/>
        <v>0</v>
      </c>
      <c r="E70" s="189"/>
      <c r="F70" s="189"/>
      <c r="G70" s="189"/>
      <c r="H70" s="189">
        <v>50</v>
      </c>
      <c r="I70" s="189"/>
      <c r="J70" s="189"/>
      <c r="K70" s="189"/>
      <c r="L70" s="390"/>
      <c r="M70" s="391"/>
      <c r="N70" s="189"/>
      <c r="O70" s="391"/>
      <c r="P70" s="391"/>
      <c r="Q70" s="390"/>
      <c r="R70" s="391"/>
      <c r="S70" s="391"/>
      <c r="T70" s="390"/>
      <c r="U70" s="389"/>
    </row>
    <row r="71" spans="1:21" s="336" customFormat="1" ht="24.75" customHeight="1">
      <c r="A71" s="184">
        <v>2010301</v>
      </c>
      <c r="B71" s="185" t="s">
        <v>317</v>
      </c>
      <c r="C71" s="186">
        <f t="shared" si="11"/>
        <v>60</v>
      </c>
      <c r="D71" s="188">
        <f t="shared" si="8"/>
        <v>0</v>
      </c>
      <c r="E71" s="189"/>
      <c r="F71" s="189"/>
      <c r="G71" s="189"/>
      <c r="H71" s="189">
        <v>60</v>
      </c>
      <c r="I71" s="189"/>
      <c r="J71" s="189"/>
      <c r="K71" s="189"/>
      <c r="L71" s="390"/>
      <c r="M71" s="391"/>
      <c r="N71" s="189"/>
      <c r="O71" s="391"/>
      <c r="P71" s="391"/>
      <c r="Q71" s="390"/>
      <c r="R71" s="391"/>
      <c r="S71" s="391"/>
      <c r="T71" s="390"/>
      <c r="U71" s="389"/>
    </row>
    <row r="72" spans="1:21" s="336" customFormat="1" ht="24.75" customHeight="1">
      <c r="A72" s="184">
        <v>2010301</v>
      </c>
      <c r="B72" s="185" t="s">
        <v>317</v>
      </c>
      <c r="C72" s="186">
        <f t="shared" si="11"/>
        <v>37.6</v>
      </c>
      <c r="D72" s="188">
        <f t="shared" si="8"/>
        <v>0</v>
      </c>
      <c r="E72" s="189"/>
      <c r="F72" s="189"/>
      <c r="G72" s="189"/>
      <c r="H72" s="189">
        <v>37.6</v>
      </c>
      <c r="I72" s="189"/>
      <c r="J72" s="189"/>
      <c r="K72" s="189"/>
      <c r="L72" s="390"/>
      <c r="M72" s="391"/>
      <c r="N72" s="189"/>
      <c r="O72" s="391"/>
      <c r="P72" s="391"/>
      <c r="Q72" s="390"/>
      <c r="R72" s="391"/>
      <c r="S72" s="391"/>
      <c r="T72" s="390"/>
      <c r="U72" s="389"/>
    </row>
    <row r="73" spans="1:21" s="336" customFormat="1" ht="24.75" customHeight="1">
      <c r="A73" s="190">
        <v>2010301</v>
      </c>
      <c r="B73" s="191" t="s">
        <v>317</v>
      </c>
      <c r="C73" s="186">
        <f t="shared" si="11"/>
        <v>39</v>
      </c>
      <c r="D73" s="188">
        <f t="shared" si="8"/>
        <v>0</v>
      </c>
      <c r="E73" s="192"/>
      <c r="F73" s="189"/>
      <c r="G73" s="189"/>
      <c r="H73" s="189">
        <v>39</v>
      </c>
      <c r="I73" s="189"/>
      <c r="J73" s="189"/>
      <c r="K73" s="189"/>
      <c r="L73" s="378"/>
      <c r="M73" s="379"/>
      <c r="N73" s="189"/>
      <c r="O73" s="379"/>
      <c r="P73" s="379"/>
      <c r="Q73" s="378"/>
      <c r="R73" s="379"/>
      <c r="S73" s="379"/>
      <c r="T73" s="378"/>
      <c r="U73" s="389"/>
    </row>
    <row r="74" spans="1:21" s="336" customFormat="1" ht="24.75" customHeight="1">
      <c r="A74" s="190">
        <v>2010301</v>
      </c>
      <c r="B74" s="191" t="s">
        <v>317</v>
      </c>
      <c r="C74" s="186">
        <f t="shared" si="11"/>
        <v>141.29999999999998</v>
      </c>
      <c r="D74" s="188">
        <f t="shared" si="8"/>
        <v>141.29999999999998</v>
      </c>
      <c r="E74" s="192">
        <v>118.35</v>
      </c>
      <c r="F74" s="189"/>
      <c r="G74" s="189">
        <v>22.95</v>
      </c>
      <c r="H74" s="189"/>
      <c r="I74" s="189"/>
      <c r="J74" s="189"/>
      <c r="K74" s="189"/>
      <c r="L74" s="378"/>
      <c r="M74" s="379"/>
      <c r="N74" s="189"/>
      <c r="O74" s="379"/>
      <c r="P74" s="379"/>
      <c r="Q74" s="378"/>
      <c r="R74" s="379"/>
      <c r="S74" s="379"/>
      <c r="T74" s="378"/>
      <c r="U74" s="389"/>
    </row>
    <row r="75" spans="1:21" s="336" customFormat="1" ht="24.75" customHeight="1">
      <c r="A75" s="190">
        <v>2010301</v>
      </c>
      <c r="B75" s="191" t="s">
        <v>317</v>
      </c>
      <c r="C75" s="186">
        <f t="shared" si="11"/>
        <v>80</v>
      </c>
      <c r="D75" s="188">
        <f t="shared" si="8"/>
        <v>0</v>
      </c>
      <c r="E75" s="192"/>
      <c r="F75" s="189"/>
      <c r="G75" s="189"/>
      <c r="H75" s="189">
        <v>80</v>
      </c>
      <c r="I75" s="189"/>
      <c r="J75" s="189"/>
      <c r="K75" s="189"/>
      <c r="L75" s="378"/>
      <c r="M75" s="379"/>
      <c r="N75" s="189"/>
      <c r="O75" s="379"/>
      <c r="P75" s="379"/>
      <c r="Q75" s="378"/>
      <c r="R75" s="379"/>
      <c r="S75" s="379"/>
      <c r="T75" s="378"/>
      <c r="U75" s="389"/>
    </row>
    <row r="76" spans="1:21" s="336" customFormat="1" ht="24.75" customHeight="1">
      <c r="A76" s="190">
        <v>2010301</v>
      </c>
      <c r="B76" s="191" t="s">
        <v>317</v>
      </c>
      <c r="C76" s="186">
        <f t="shared" si="11"/>
        <v>1585.88</v>
      </c>
      <c r="D76" s="188">
        <f aca="true" t="shared" si="12" ref="D76:D124">SUM(E76:G76)</f>
        <v>1585.88</v>
      </c>
      <c r="E76" s="192">
        <v>1315.88</v>
      </c>
      <c r="F76" s="189"/>
      <c r="G76" s="189">
        <v>270</v>
      </c>
      <c r="H76" s="189"/>
      <c r="I76" s="189"/>
      <c r="J76" s="189"/>
      <c r="K76" s="189"/>
      <c r="L76" s="378"/>
      <c r="M76" s="379"/>
      <c r="N76" s="189"/>
      <c r="O76" s="379"/>
      <c r="P76" s="379"/>
      <c r="Q76" s="378"/>
      <c r="R76" s="379"/>
      <c r="S76" s="379"/>
      <c r="T76" s="378"/>
      <c r="U76" s="389"/>
    </row>
    <row r="77" spans="1:21" s="336" customFormat="1" ht="24.75" customHeight="1">
      <c r="A77" s="190">
        <v>2010301</v>
      </c>
      <c r="B77" s="191" t="s">
        <v>317</v>
      </c>
      <c r="C77" s="186">
        <f t="shared" si="11"/>
        <v>103.37</v>
      </c>
      <c r="D77" s="188">
        <f t="shared" si="12"/>
        <v>103.37</v>
      </c>
      <c r="E77" s="192">
        <v>103.37</v>
      </c>
      <c r="F77" s="189"/>
      <c r="G77" s="189"/>
      <c r="H77" s="189"/>
      <c r="I77" s="189"/>
      <c r="J77" s="189"/>
      <c r="K77" s="189"/>
      <c r="L77" s="378"/>
      <c r="M77" s="379"/>
      <c r="N77" s="189"/>
      <c r="O77" s="379"/>
      <c r="P77" s="379"/>
      <c r="Q77" s="378"/>
      <c r="R77" s="379"/>
      <c r="S77" s="379"/>
      <c r="T77" s="378"/>
      <c r="U77" s="389"/>
    </row>
    <row r="78" spans="1:21" s="336" customFormat="1" ht="24.75" customHeight="1">
      <c r="A78" s="190">
        <v>2010301</v>
      </c>
      <c r="B78" s="191" t="s">
        <v>317</v>
      </c>
      <c r="C78" s="186">
        <f t="shared" si="11"/>
        <v>16.24</v>
      </c>
      <c r="D78" s="188">
        <f t="shared" si="12"/>
        <v>16.24</v>
      </c>
      <c r="E78" s="192"/>
      <c r="F78" s="189"/>
      <c r="G78" s="189">
        <v>16.24</v>
      </c>
      <c r="H78" s="189"/>
      <c r="I78" s="189"/>
      <c r="J78" s="189"/>
      <c r="K78" s="189"/>
      <c r="L78" s="378"/>
      <c r="M78" s="379"/>
      <c r="N78" s="189"/>
      <c r="O78" s="379"/>
      <c r="P78" s="379"/>
      <c r="Q78" s="378"/>
      <c r="R78" s="379"/>
      <c r="S78" s="379"/>
      <c r="T78" s="378"/>
      <c r="U78" s="389"/>
    </row>
    <row r="79" spans="1:21" s="336" customFormat="1" ht="24.75" customHeight="1">
      <c r="A79" s="184">
        <v>2010302</v>
      </c>
      <c r="B79" s="185" t="s">
        <v>318</v>
      </c>
      <c r="C79" s="186">
        <f t="shared" si="11"/>
        <v>28</v>
      </c>
      <c r="D79" s="188">
        <f t="shared" si="12"/>
        <v>0</v>
      </c>
      <c r="E79" s="189"/>
      <c r="F79" s="189"/>
      <c r="G79" s="189"/>
      <c r="H79" s="189">
        <v>28</v>
      </c>
      <c r="I79" s="189"/>
      <c r="J79" s="189"/>
      <c r="K79" s="189"/>
      <c r="L79" s="376"/>
      <c r="M79" s="377"/>
      <c r="N79" s="189"/>
      <c r="O79" s="377"/>
      <c r="P79" s="377"/>
      <c r="Q79" s="376"/>
      <c r="R79" s="377"/>
      <c r="S79" s="377"/>
      <c r="T79" s="376"/>
      <c r="U79" s="389"/>
    </row>
    <row r="80" spans="1:21" s="336" customFormat="1" ht="24.75" customHeight="1">
      <c r="A80" s="184">
        <v>2010302</v>
      </c>
      <c r="B80" s="185" t="s">
        <v>318</v>
      </c>
      <c r="C80" s="186">
        <f t="shared" si="11"/>
        <v>40</v>
      </c>
      <c r="D80" s="188">
        <f t="shared" si="12"/>
        <v>0</v>
      </c>
      <c r="E80" s="189"/>
      <c r="F80" s="189"/>
      <c r="G80" s="189"/>
      <c r="H80" s="189">
        <v>40</v>
      </c>
      <c r="I80" s="189"/>
      <c r="J80" s="189"/>
      <c r="K80" s="189"/>
      <c r="L80" s="376"/>
      <c r="M80" s="377"/>
      <c r="N80" s="189"/>
      <c r="O80" s="377"/>
      <c r="P80" s="377"/>
      <c r="Q80" s="376"/>
      <c r="R80" s="377"/>
      <c r="S80" s="377"/>
      <c r="T80" s="376"/>
      <c r="U80" s="389"/>
    </row>
    <row r="81" spans="1:21" s="336" customFormat="1" ht="24.75" customHeight="1">
      <c r="A81" s="184">
        <v>2010302</v>
      </c>
      <c r="B81" s="185" t="s">
        <v>318</v>
      </c>
      <c r="C81" s="186">
        <f t="shared" si="11"/>
        <v>10</v>
      </c>
      <c r="D81" s="188">
        <f t="shared" si="12"/>
        <v>0</v>
      </c>
      <c r="E81" s="189"/>
      <c r="F81" s="189"/>
      <c r="G81" s="189"/>
      <c r="H81" s="189">
        <v>10</v>
      </c>
      <c r="I81" s="189"/>
      <c r="J81" s="189"/>
      <c r="K81" s="189"/>
      <c r="L81" s="380"/>
      <c r="M81" s="381"/>
      <c r="N81" s="189"/>
      <c r="O81" s="381"/>
      <c r="P81" s="381"/>
      <c r="Q81" s="380"/>
      <c r="R81" s="381"/>
      <c r="S81" s="381"/>
      <c r="T81" s="380"/>
      <c r="U81" s="389"/>
    </row>
    <row r="82" spans="1:21" s="336" customFormat="1" ht="24.75" customHeight="1">
      <c r="A82" s="184">
        <v>2010302</v>
      </c>
      <c r="B82" s="185" t="s">
        <v>318</v>
      </c>
      <c r="C82" s="186">
        <f t="shared" si="11"/>
        <v>20</v>
      </c>
      <c r="D82" s="188">
        <f t="shared" si="12"/>
        <v>0</v>
      </c>
      <c r="E82" s="189"/>
      <c r="F82" s="189"/>
      <c r="G82" s="189"/>
      <c r="H82" s="189">
        <v>20</v>
      </c>
      <c r="I82" s="189"/>
      <c r="J82" s="189"/>
      <c r="K82" s="189"/>
      <c r="L82" s="380"/>
      <c r="M82" s="381"/>
      <c r="N82" s="189"/>
      <c r="O82" s="381"/>
      <c r="P82" s="381"/>
      <c r="Q82" s="380"/>
      <c r="R82" s="381"/>
      <c r="S82" s="381"/>
      <c r="T82" s="380"/>
      <c r="U82" s="389"/>
    </row>
    <row r="83" spans="1:21" s="336" customFormat="1" ht="24.75" customHeight="1">
      <c r="A83" s="184">
        <v>2010302</v>
      </c>
      <c r="B83" s="185" t="s">
        <v>318</v>
      </c>
      <c r="C83" s="186">
        <f t="shared" si="11"/>
        <v>6</v>
      </c>
      <c r="D83" s="188">
        <f t="shared" si="12"/>
        <v>0</v>
      </c>
      <c r="E83" s="189"/>
      <c r="F83" s="189"/>
      <c r="G83" s="189"/>
      <c r="H83" s="189">
        <v>6</v>
      </c>
      <c r="I83" s="189"/>
      <c r="J83" s="189"/>
      <c r="K83" s="189"/>
      <c r="L83" s="376"/>
      <c r="M83" s="377"/>
      <c r="N83" s="189"/>
      <c r="O83" s="377"/>
      <c r="P83" s="377"/>
      <c r="Q83" s="376"/>
      <c r="R83" s="377"/>
      <c r="S83" s="377"/>
      <c r="T83" s="376"/>
      <c r="U83" s="389"/>
    </row>
    <row r="84" spans="1:21" s="336" customFormat="1" ht="24.75" customHeight="1">
      <c r="A84" s="184">
        <v>2010302</v>
      </c>
      <c r="B84" s="185" t="s">
        <v>318</v>
      </c>
      <c r="C84" s="186">
        <f t="shared" si="11"/>
        <v>6</v>
      </c>
      <c r="D84" s="188">
        <f t="shared" si="12"/>
        <v>0</v>
      </c>
      <c r="E84" s="189"/>
      <c r="F84" s="189"/>
      <c r="G84" s="189"/>
      <c r="H84" s="189">
        <v>6</v>
      </c>
      <c r="I84" s="189"/>
      <c r="J84" s="189"/>
      <c r="K84" s="189"/>
      <c r="L84" s="376"/>
      <c r="M84" s="377"/>
      <c r="N84" s="189"/>
      <c r="O84" s="377"/>
      <c r="P84" s="377"/>
      <c r="Q84" s="376"/>
      <c r="R84" s="377"/>
      <c r="S84" s="377"/>
      <c r="T84" s="376"/>
      <c r="U84" s="389"/>
    </row>
    <row r="85" spans="1:21" s="336" customFormat="1" ht="24.75" customHeight="1">
      <c r="A85" s="184">
        <v>2010302</v>
      </c>
      <c r="B85" s="185" t="s">
        <v>318</v>
      </c>
      <c r="C85" s="186">
        <f t="shared" si="11"/>
        <v>5</v>
      </c>
      <c r="D85" s="188">
        <f t="shared" si="12"/>
        <v>0</v>
      </c>
      <c r="E85" s="189"/>
      <c r="F85" s="189"/>
      <c r="G85" s="189"/>
      <c r="H85" s="189">
        <v>5</v>
      </c>
      <c r="I85" s="189"/>
      <c r="J85" s="189"/>
      <c r="K85" s="189"/>
      <c r="L85" s="376"/>
      <c r="M85" s="377"/>
      <c r="N85" s="189"/>
      <c r="O85" s="377"/>
      <c r="P85" s="377"/>
      <c r="Q85" s="376"/>
      <c r="R85" s="377"/>
      <c r="S85" s="377"/>
      <c r="T85" s="376"/>
      <c r="U85" s="389"/>
    </row>
    <row r="86" spans="1:21" s="336" customFormat="1" ht="24.75" customHeight="1">
      <c r="A86" s="184">
        <v>2010302</v>
      </c>
      <c r="B86" s="185" t="s">
        <v>318</v>
      </c>
      <c r="C86" s="186">
        <f t="shared" si="11"/>
        <v>15</v>
      </c>
      <c r="D86" s="188">
        <f t="shared" si="12"/>
        <v>0</v>
      </c>
      <c r="E86" s="189"/>
      <c r="F86" s="189"/>
      <c r="G86" s="189"/>
      <c r="H86" s="189">
        <v>15</v>
      </c>
      <c r="I86" s="189"/>
      <c r="J86" s="189"/>
      <c r="K86" s="189"/>
      <c r="L86" s="392"/>
      <c r="M86" s="393"/>
      <c r="N86" s="189"/>
      <c r="O86" s="393"/>
      <c r="P86" s="393"/>
      <c r="Q86" s="392"/>
      <c r="R86" s="393"/>
      <c r="S86" s="393"/>
      <c r="T86" s="392"/>
      <c r="U86" s="389"/>
    </row>
    <row r="87" spans="1:21" s="336" customFormat="1" ht="24.75" customHeight="1">
      <c r="A87" s="184">
        <v>2010302</v>
      </c>
      <c r="B87" s="185" t="s">
        <v>318</v>
      </c>
      <c r="C87" s="186">
        <f t="shared" si="11"/>
        <v>10</v>
      </c>
      <c r="D87" s="188">
        <f t="shared" si="12"/>
        <v>0</v>
      </c>
      <c r="E87" s="189"/>
      <c r="F87" s="189"/>
      <c r="G87" s="189"/>
      <c r="H87" s="189">
        <v>10</v>
      </c>
      <c r="I87" s="189"/>
      <c r="J87" s="189"/>
      <c r="K87" s="189"/>
      <c r="L87" s="392"/>
      <c r="M87" s="393"/>
      <c r="N87" s="189"/>
      <c r="O87" s="393"/>
      <c r="P87" s="393"/>
      <c r="Q87" s="392"/>
      <c r="R87" s="393"/>
      <c r="S87" s="393"/>
      <c r="T87" s="392"/>
      <c r="U87" s="389"/>
    </row>
    <row r="88" spans="1:21" s="336" customFormat="1" ht="24.75" customHeight="1">
      <c r="A88" s="184">
        <v>2010302</v>
      </c>
      <c r="B88" s="185" t="s">
        <v>318</v>
      </c>
      <c r="C88" s="186">
        <f t="shared" si="11"/>
        <v>7.98</v>
      </c>
      <c r="D88" s="188">
        <f t="shared" si="12"/>
        <v>0</v>
      </c>
      <c r="E88" s="189"/>
      <c r="F88" s="189"/>
      <c r="G88" s="189"/>
      <c r="H88" s="189">
        <v>7.98</v>
      </c>
      <c r="I88" s="189"/>
      <c r="J88" s="189"/>
      <c r="K88" s="189"/>
      <c r="L88" s="392"/>
      <c r="M88" s="393"/>
      <c r="N88" s="189"/>
      <c r="O88" s="393"/>
      <c r="P88" s="393"/>
      <c r="Q88" s="392"/>
      <c r="R88" s="393"/>
      <c r="S88" s="393"/>
      <c r="T88" s="392"/>
      <c r="U88" s="389"/>
    </row>
    <row r="89" spans="1:21" s="336" customFormat="1" ht="24.75" customHeight="1">
      <c r="A89" s="184">
        <v>2010302</v>
      </c>
      <c r="B89" s="185" t="s">
        <v>318</v>
      </c>
      <c r="C89" s="186">
        <f t="shared" si="11"/>
        <v>15</v>
      </c>
      <c r="D89" s="188">
        <f t="shared" si="12"/>
        <v>0</v>
      </c>
      <c r="E89" s="189"/>
      <c r="F89" s="189"/>
      <c r="G89" s="189"/>
      <c r="H89" s="189">
        <v>15</v>
      </c>
      <c r="I89" s="189"/>
      <c r="J89" s="189"/>
      <c r="K89" s="189"/>
      <c r="L89" s="376"/>
      <c r="M89" s="377"/>
      <c r="N89" s="189"/>
      <c r="O89" s="377"/>
      <c r="P89" s="377"/>
      <c r="Q89" s="376"/>
      <c r="R89" s="377"/>
      <c r="S89" s="377"/>
      <c r="T89" s="376"/>
      <c r="U89" s="389"/>
    </row>
    <row r="90" spans="1:21" s="336" customFormat="1" ht="24.75" customHeight="1">
      <c r="A90" s="184">
        <v>2010302</v>
      </c>
      <c r="B90" s="185" t="s">
        <v>318</v>
      </c>
      <c r="C90" s="186">
        <f t="shared" si="11"/>
        <v>12</v>
      </c>
      <c r="D90" s="188">
        <f t="shared" si="12"/>
        <v>0</v>
      </c>
      <c r="E90" s="189"/>
      <c r="F90" s="189"/>
      <c r="G90" s="189"/>
      <c r="H90" s="189">
        <v>12</v>
      </c>
      <c r="I90" s="189"/>
      <c r="J90" s="189"/>
      <c r="K90" s="189"/>
      <c r="L90" s="376"/>
      <c r="M90" s="377"/>
      <c r="N90" s="189"/>
      <c r="O90" s="377"/>
      <c r="P90" s="377"/>
      <c r="Q90" s="376"/>
      <c r="R90" s="377"/>
      <c r="S90" s="377"/>
      <c r="T90" s="376"/>
      <c r="U90" s="389"/>
    </row>
    <row r="91" spans="1:21" s="336" customFormat="1" ht="24.75" customHeight="1">
      <c r="A91" s="184">
        <v>2010302</v>
      </c>
      <c r="B91" s="185" t="s">
        <v>318</v>
      </c>
      <c r="C91" s="186">
        <f t="shared" si="11"/>
        <v>7</v>
      </c>
      <c r="D91" s="188">
        <f t="shared" si="12"/>
        <v>0</v>
      </c>
      <c r="E91" s="189"/>
      <c r="F91" s="189"/>
      <c r="G91" s="189"/>
      <c r="H91" s="189">
        <v>7</v>
      </c>
      <c r="I91" s="189"/>
      <c r="J91" s="189"/>
      <c r="K91" s="189"/>
      <c r="L91" s="376"/>
      <c r="M91" s="377"/>
      <c r="N91" s="189"/>
      <c r="O91" s="377"/>
      <c r="P91" s="377"/>
      <c r="Q91" s="376"/>
      <c r="R91" s="377"/>
      <c r="S91" s="377"/>
      <c r="T91" s="376"/>
      <c r="U91" s="389"/>
    </row>
    <row r="92" spans="1:21" s="336" customFormat="1" ht="24.75" customHeight="1">
      <c r="A92" s="367">
        <v>2010302</v>
      </c>
      <c r="B92" s="368" t="s">
        <v>318</v>
      </c>
      <c r="C92" s="186">
        <f t="shared" si="11"/>
        <v>100</v>
      </c>
      <c r="D92" s="188">
        <f t="shared" si="12"/>
        <v>0</v>
      </c>
      <c r="E92" s="189"/>
      <c r="F92" s="189"/>
      <c r="G92" s="189"/>
      <c r="H92" s="364"/>
      <c r="I92" s="189">
        <v>100</v>
      </c>
      <c r="J92" s="189"/>
      <c r="K92" s="189"/>
      <c r="L92" s="392"/>
      <c r="M92" s="393"/>
      <c r="N92" s="189"/>
      <c r="O92" s="393"/>
      <c r="P92" s="393"/>
      <c r="Q92" s="392"/>
      <c r="R92" s="393"/>
      <c r="S92" s="393"/>
      <c r="T92" s="392"/>
      <c r="U92" s="389"/>
    </row>
    <row r="93" spans="1:21" s="336" customFormat="1" ht="24.75" customHeight="1">
      <c r="A93" s="184">
        <v>2010303</v>
      </c>
      <c r="B93" s="185" t="s">
        <v>326</v>
      </c>
      <c r="C93" s="186">
        <f t="shared" si="11"/>
        <v>54</v>
      </c>
      <c r="D93" s="188">
        <f t="shared" si="12"/>
        <v>0</v>
      </c>
      <c r="E93" s="189"/>
      <c r="F93" s="189"/>
      <c r="G93" s="189"/>
      <c r="H93" s="364"/>
      <c r="I93" s="189">
        <v>54</v>
      </c>
      <c r="J93" s="189"/>
      <c r="K93" s="189"/>
      <c r="L93" s="392"/>
      <c r="M93" s="393"/>
      <c r="N93" s="189"/>
      <c r="O93" s="393"/>
      <c r="P93" s="393"/>
      <c r="Q93" s="392"/>
      <c r="R93" s="393"/>
      <c r="S93" s="393"/>
      <c r="T93" s="392"/>
      <c r="U93" s="389"/>
    </row>
    <row r="94" spans="1:21" s="336" customFormat="1" ht="24.75" customHeight="1">
      <c r="A94" s="184">
        <v>2010303</v>
      </c>
      <c r="B94" s="185" t="s">
        <v>326</v>
      </c>
      <c r="C94" s="186">
        <f t="shared" si="11"/>
        <v>92.49</v>
      </c>
      <c r="D94" s="188">
        <f t="shared" si="12"/>
        <v>0</v>
      </c>
      <c r="E94" s="188"/>
      <c r="F94" s="188"/>
      <c r="G94" s="188"/>
      <c r="H94" s="188"/>
      <c r="I94" s="188"/>
      <c r="J94" s="188"/>
      <c r="K94" s="189">
        <v>92.49</v>
      </c>
      <c r="L94" s="189"/>
      <c r="M94" s="188"/>
      <c r="N94" s="188"/>
      <c r="O94" s="188"/>
      <c r="P94" s="188"/>
      <c r="Q94" s="188"/>
      <c r="R94" s="188"/>
      <c r="S94" s="188"/>
      <c r="T94" s="188"/>
      <c r="U94" s="389"/>
    </row>
    <row r="95" spans="1:21" s="336" customFormat="1" ht="24.75" customHeight="1">
      <c r="A95" s="184">
        <v>2010303</v>
      </c>
      <c r="B95" s="185" t="s">
        <v>326</v>
      </c>
      <c r="C95" s="186">
        <f t="shared" si="11"/>
        <v>15.83</v>
      </c>
      <c r="D95" s="188">
        <f t="shared" si="12"/>
        <v>0</v>
      </c>
      <c r="E95" s="188"/>
      <c r="F95" s="188"/>
      <c r="G95" s="188"/>
      <c r="H95" s="188"/>
      <c r="I95" s="188"/>
      <c r="J95" s="188"/>
      <c r="K95" s="189">
        <v>15.83</v>
      </c>
      <c r="L95" s="189"/>
      <c r="M95" s="394"/>
      <c r="N95" s="188"/>
      <c r="O95" s="394"/>
      <c r="P95" s="394"/>
      <c r="Q95" s="394"/>
      <c r="R95" s="394"/>
      <c r="S95" s="394"/>
      <c r="T95" s="394"/>
      <c r="U95" s="389"/>
    </row>
    <row r="96" spans="1:21" s="336" customFormat="1" ht="24.75" customHeight="1">
      <c r="A96" s="184">
        <v>2010303</v>
      </c>
      <c r="B96" s="185" t="s">
        <v>326</v>
      </c>
      <c r="C96" s="186">
        <f t="shared" si="11"/>
        <v>15</v>
      </c>
      <c r="D96" s="188">
        <f t="shared" si="12"/>
        <v>0</v>
      </c>
      <c r="E96" s="189"/>
      <c r="F96" s="189"/>
      <c r="G96" s="189"/>
      <c r="H96" s="189"/>
      <c r="I96" s="189"/>
      <c r="J96" s="189"/>
      <c r="K96" s="189"/>
      <c r="L96" s="189">
        <v>15</v>
      </c>
      <c r="M96" s="377"/>
      <c r="N96" s="189"/>
      <c r="O96" s="377"/>
      <c r="P96" s="377"/>
      <c r="Q96" s="376"/>
      <c r="R96" s="377"/>
      <c r="S96" s="377"/>
      <c r="T96" s="376"/>
      <c r="U96" s="389"/>
    </row>
    <row r="97" spans="1:21" s="336" customFormat="1" ht="24.75" customHeight="1">
      <c r="A97" s="184">
        <v>2010303</v>
      </c>
      <c r="B97" s="185" t="s">
        <v>326</v>
      </c>
      <c r="C97" s="186">
        <f t="shared" si="11"/>
        <v>80</v>
      </c>
      <c r="D97" s="188"/>
      <c r="E97" s="189"/>
      <c r="F97" s="189"/>
      <c r="G97" s="189"/>
      <c r="H97" s="189"/>
      <c r="I97" s="189"/>
      <c r="J97" s="189"/>
      <c r="K97" s="189"/>
      <c r="L97" s="189">
        <v>80</v>
      </c>
      <c r="M97" s="377"/>
      <c r="N97" s="189"/>
      <c r="O97" s="377"/>
      <c r="P97" s="377"/>
      <c r="Q97" s="376"/>
      <c r="R97" s="377"/>
      <c r="S97" s="377"/>
      <c r="T97" s="376"/>
      <c r="U97" s="389"/>
    </row>
    <row r="98" spans="1:21" s="336" customFormat="1" ht="24.75" customHeight="1">
      <c r="A98" s="184">
        <v>2010303</v>
      </c>
      <c r="B98" s="185" t="s">
        <v>326</v>
      </c>
      <c r="C98" s="186">
        <f t="shared" si="11"/>
        <v>26</v>
      </c>
      <c r="D98" s="188">
        <f t="shared" si="12"/>
        <v>0</v>
      </c>
      <c r="E98" s="189"/>
      <c r="F98" s="189"/>
      <c r="G98" s="189"/>
      <c r="H98" s="189"/>
      <c r="I98" s="189"/>
      <c r="J98" s="189"/>
      <c r="K98" s="189"/>
      <c r="L98" s="189">
        <v>26</v>
      </c>
      <c r="M98" s="377"/>
      <c r="N98" s="189"/>
      <c r="O98" s="377"/>
      <c r="P98" s="377"/>
      <c r="Q98" s="376"/>
      <c r="R98" s="377"/>
      <c r="S98" s="377"/>
      <c r="T98" s="376"/>
      <c r="U98" s="389"/>
    </row>
    <row r="99" spans="1:21" s="336" customFormat="1" ht="24.75" customHeight="1">
      <c r="A99" s="184">
        <v>2010303</v>
      </c>
      <c r="B99" s="185" t="s">
        <v>326</v>
      </c>
      <c r="C99" s="186">
        <f t="shared" si="11"/>
        <v>10</v>
      </c>
      <c r="D99" s="188">
        <f t="shared" si="12"/>
        <v>0</v>
      </c>
      <c r="E99" s="189"/>
      <c r="F99" s="189"/>
      <c r="G99" s="189"/>
      <c r="H99" s="189"/>
      <c r="I99" s="189"/>
      <c r="J99" s="189"/>
      <c r="K99" s="189"/>
      <c r="L99" s="189">
        <v>10</v>
      </c>
      <c r="M99" s="377"/>
      <c r="N99" s="189"/>
      <c r="O99" s="377"/>
      <c r="P99" s="377"/>
      <c r="Q99" s="376"/>
      <c r="R99" s="377"/>
      <c r="S99" s="377"/>
      <c r="T99" s="376"/>
      <c r="U99" s="389"/>
    </row>
    <row r="100" spans="1:21" s="336" customFormat="1" ht="24.75" customHeight="1">
      <c r="A100" s="184">
        <v>2010303</v>
      </c>
      <c r="B100" s="185" t="s">
        <v>326</v>
      </c>
      <c r="C100" s="186">
        <f t="shared" si="11"/>
        <v>10</v>
      </c>
      <c r="D100" s="188"/>
      <c r="E100" s="189"/>
      <c r="F100" s="189"/>
      <c r="G100" s="189"/>
      <c r="H100" s="189"/>
      <c r="I100" s="189"/>
      <c r="J100" s="189"/>
      <c r="K100" s="189"/>
      <c r="L100" s="189">
        <v>10</v>
      </c>
      <c r="M100" s="377"/>
      <c r="N100" s="189"/>
      <c r="O100" s="377"/>
      <c r="P100" s="377"/>
      <c r="Q100" s="376"/>
      <c r="R100" s="377"/>
      <c r="S100" s="377"/>
      <c r="T100" s="376"/>
      <c r="U100" s="389"/>
    </row>
    <row r="101" spans="1:21" s="336" customFormat="1" ht="24.75" customHeight="1">
      <c r="A101" s="184">
        <v>2010303</v>
      </c>
      <c r="B101" s="185" t="s">
        <v>326</v>
      </c>
      <c r="C101" s="186">
        <f t="shared" si="11"/>
        <v>40</v>
      </c>
      <c r="D101" s="188">
        <f t="shared" si="12"/>
        <v>0</v>
      </c>
      <c r="E101" s="189"/>
      <c r="F101" s="189"/>
      <c r="G101" s="189"/>
      <c r="H101" s="189"/>
      <c r="I101" s="189"/>
      <c r="J101" s="189"/>
      <c r="K101" s="189"/>
      <c r="L101" s="189">
        <v>40</v>
      </c>
      <c r="M101" s="377"/>
      <c r="N101" s="189"/>
      <c r="O101" s="377"/>
      <c r="P101" s="377"/>
      <c r="Q101" s="376"/>
      <c r="R101" s="377"/>
      <c r="S101" s="377"/>
      <c r="T101" s="376"/>
      <c r="U101" s="389"/>
    </row>
    <row r="102" spans="1:21" s="336" customFormat="1" ht="24.75" customHeight="1">
      <c r="A102" s="184">
        <v>2010303</v>
      </c>
      <c r="B102" s="185" t="s">
        <v>326</v>
      </c>
      <c r="C102" s="186">
        <f t="shared" si="11"/>
        <v>36</v>
      </c>
      <c r="D102" s="188">
        <f t="shared" si="12"/>
        <v>0</v>
      </c>
      <c r="E102" s="189"/>
      <c r="F102" s="189"/>
      <c r="G102" s="189"/>
      <c r="H102" s="189"/>
      <c r="I102" s="189"/>
      <c r="J102" s="189"/>
      <c r="K102" s="189"/>
      <c r="L102" s="189">
        <v>36</v>
      </c>
      <c r="M102" s="377"/>
      <c r="N102" s="189"/>
      <c r="O102" s="377"/>
      <c r="P102" s="377"/>
      <c r="Q102" s="376"/>
      <c r="R102" s="377"/>
      <c r="S102" s="377"/>
      <c r="T102" s="376"/>
      <c r="U102" s="389"/>
    </row>
    <row r="103" spans="1:21" s="336" customFormat="1" ht="24.75" customHeight="1">
      <c r="A103" s="184">
        <v>2010303</v>
      </c>
      <c r="B103" s="185" t="s">
        <v>326</v>
      </c>
      <c r="C103" s="186">
        <f t="shared" si="11"/>
        <v>40</v>
      </c>
      <c r="D103" s="188"/>
      <c r="E103" s="189"/>
      <c r="F103" s="189"/>
      <c r="G103" s="189"/>
      <c r="H103" s="189"/>
      <c r="I103" s="189"/>
      <c r="J103" s="189"/>
      <c r="K103" s="189">
        <v>40</v>
      </c>
      <c r="L103" s="395"/>
      <c r="M103" s="377"/>
      <c r="N103" s="189"/>
      <c r="O103" s="377"/>
      <c r="P103" s="377"/>
      <c r="Q103" s="376"/>
      <c r="R103" s="377"/>
      <c r="S103" s="377"/>
      <c r="T103" s="376"/>
      <c r="U103" s="389"/>
    </row>
    <row r="104" spans="1:21" s="336" customFormat="1" ht="24.75" customHeight="1">
      <c r="A104" s="184">
        <v>2010308</v>
      </c>
      <c r="B104" s="185" t="s">
        <v>327</v>
      </c>
      <c r="C104" s="186">
        <f t="shared" si="11"/>
        <v>82.54</v>
      </c>
      <c r="D104" s="188">
        <f>SUM(E104:G104)</f>
        <v>82.54</v>
      </c>
      <c r="E104" s="192">
        <v>82.54</v>
      </c>
      <c r="F104" s="189"/>
      <c r="G104" s="189"/>
      <c r="H104" s="189"/>
      <c r="I104" s="189"/>
      <c r="J104" s="189"/>
      <c r="K104" s="189"/>
      <c r="L104" s="378"/>
      <c r="M104" s="379"/>
      <c r="N104" s="189"/>
      <c r="O104" s="379"/>
      <c r="P104" s="379"/>
      <c r="Q104" s="378"/>
      <c r="R104" s="379"/>
      <c r="S104" s="379"/>
      <c r="T104" s="378"/>
      <c r="U104" s="389"/>
    </row>
    <row r="105" spans="1:21" s="336" customFormat="1" ht="24.75" customHeight="1">
      <c r="A105" s="184">
        <v>2010308</v>
      </c>
      <c r="B105" s="185" t="s">
        <v>327</v>
      </c>
      <c r="C105" s="186">
        <f t="shared" si="11"/>
        <v>13.4</v>
      </c>
      <c r="D105" s="188">
        <f>SUM(E105:G105)</f>
        <v>13.4</v>
      </c>
      <c r="E105" s="192"/>
      <c r="F105" s="189"/>
      <c r="G105" s="189">
        <v>13.4</v>
      </c>
      <c r="H105" s="189"/>
      <c r="I105" s="189"/>
      <c r="J105" s="189"/>
      <c r="K105" s="189"/>
      <c r="L105" s="378"/>
      <c r="M105" s="379"/>
      <c r="N105" s="189"/>
      <c r="O105" s="379"/>
      <c r="P105" s="379"/>
      <c r="Q105" s="378"/>
      <c r="R105" s="379"/>
      <c r="S105" s="379"/>
      <c r="T105" s="378"/>
      <c r="U105" s="389"/>
    </row>
    <row r="106" spans="1:21" s="336" customFormat="1" ht="24.75" customHeight="1">
      <c r="A106" s="184">
        <v>2010308</v>
      </c>
      <c r="B106" s="185" t="s">
        <v>327</v>
      </c>
      <c r="C106" s="186">
        <f t="shared" si="11"/>
        <v>22</v>
      </c>
      <c r="D106" s="188">
        <f t="shared" si="12"/>
        <v>0</v>
      </c>
      <c r="E106" s="189"/>
      <c r="F106" s="189"/>
      <c r="G106" s="189"/>
      <c r="H106" s="189">
        <v>22</v>
      </c>
      <c r="I106" s="189"/>
      <c r="J106" s="189"/>
      <c r="K106" s="189"/>
      <c r="L106" s="376"/>
      <c r="M106" s="377"/>
      <c r="N106" s="189"/>
      <c r="O106" s="377"/>
      <c r="P106" s="377"/>
      <c r="Q106" s="376"/>
      <c r="R106" s="377"/>
      <c r="S106" s="377"/>
      <c r="T106" s="376"/>
      <c r="U106" s="389"/>
    </row>
    <row r="107" spans="1:21" s="336" customFormat="1" ht="24.75" customHeight="1">
      <c r="A107" s="184">
        <v>2010308</v>
      </c>
      <c r="B107" s="185" t="s">
        <v>327</v>
      </c>
      <c r="C107" s="186">
        <f t="shared" si="11"/>
        <v>6</v>
      </c>
      <c r="D107" s="188">
        <f t="shared" si="12"/>
        <v>0</v>
      </c>
      <c r="E107" s="189"/>
      <c r="F107" s="189"/>
      <c r="G107" s="189"/>
      <c r="H107" s="189">
        <v>6</v>
      </c>
      <c r="I107" s="189"/>
      <c r="J107" s="189"/>
      <c r="K107" s="189"/>
      <c r="L107" s="376"/>
      <c r="M107" s="377"/>
      <c r="N107" s="189"/>
      <c r="O107" s="377"/>
      <c r="P107" s="377"/>
      <c r="Q107" s="376"/>
      <c r="R107" s="377"/>
      <c r="S107" s="377"/>
      <c r="T107" s="376"/>
      <c r="U107" s="389"/>
    </row>
    <row r="108" spans="1:21" s="336" customFormat="1" ht="24.75" customHeight="1">
      <c r="A108" s="184">
        <v>2010308</v>
      </c>
      <c r="B108" s="185" t="s">
        <v>327</v>
      </c>
      <c r="C108" s="186">
        <f t="shared" si="11"/>
        <v>20</v>
      </c>
      <c r="D108" s="188">
        <f t="shared" si="12"/>
        <v>0</v>
      </c>
      <c r="E108" s="189"/>
      <c r="F108" s="189"/>
      <c r="G108" s="189"/>
      <c r="H108" s="189">
        <v>20</v>
      </c>
      <c r="I108" s="189"/>
      <c r="J108" s="189"/>
      <c r="K108" s="189"/>
      <c r="L108" s="376"/>
      <c r="M108" s="377"/>
      <c r="N108" s="189"/>
      <c r="O108" s="377"/>
      <c r="P108" s="377"/>
      <c r="Q108" s="376"/>
      <c r="R108" s="377"/>
      <c r="S108" s="377"/>
      <c r="T108" s="376"/>
      <c r="U108" s="389"/>
    </row>
    <row r="109" spans="1:21" s="336" customFormat="1" ht="24.75" customHeight="1">
      <c r="A109" s="184">
        <v>2010308</v>
      </c>
      <c r="B109" s="185" t="s">
        <v>327</v>
      </c>
      <c r="C109" s="186">
        <f>D109+H109+I109+J109+K109+L109++M109+N109+O109+P109+Q109+R109+S109+T109</f>
        <v>5</v>
      </c>
      <c r="D109" s="188">
        <f t="shared" si="12"/>
        <v>0</v>
      </c>
      <c r="E109" s="189"/>
      <c r="F109" s="189"/>
      <c r="G109" s="189"/>
      <c r="H109" s="189">
        <v>5</v>
      </c>
      <c r="I109" s="189"/>
      <c r="J109" s="189"/>
      <c r="K109" s="189"/>
      <c r="L109" s="376"/>
      <c r="M109" s="377"/>
      <c r="N109" s="189"/>
      <c r="O109" s="377"/>
      <c r="P109" s="377"/>
      <c r="Q109" s="376"/>
      <c r="R109" s="377"/>
      <c r="S109" s="377"/>
      <c r="T109" s="376"/>
      <c r="U109" s="389"/>
    </row>
    <row r="110" spans="1:21" s="336" customFormat="1" ht="24.75" customHeight="1">
      <c r="A110" s="184">
        <v>2010308</v>
      </c>
      <c r="B110" s="185" t="s">
        <v>327</v>
      </c>
      <c r="C110" s="186">
        <f>D110+H110+I110+J110+K110+L110++M110+N110+O110+P110+Q110+R110+S110+T110</f>
        <v>6</v>
      </c>
      <c r="D110" s="188">
        <f t="shared" si="12"/>
        <v>0</v>
      </c>
      <c r="E110" s="189"/>
      <c r="F110" s="189"/>
      <c r="G110" s="189"/>
      <c r="H110" s="189">
        <v>6</v>
      </c>
      <c r="I110" s="189"/>
      <c r="J110" s="189"/>
      <c r="K110" s="189"/>
      <c r="L110" s="376"/>
      <c r="M110" s="377"/>
      <c r="N110" s="189"/>
      <c r="O110" s="377"/>
      <c r="P110" s="377"/>
      <c r="Q110" s="376"/>
      <c r="R110" s="377"/>
      <c r="S110" s="377"/>
      <c r="T110" s="376"/>
      <c r="U110" s="389"/>
    </row>
    <row r="111" spans="1:21" s="336" customFormat="1" ht="24.75" customHeight="1">
      <c r="A111" s="184">
        <v>2010308</v>
      </c>
      <c r="B111" s="185" t="s">
        <v>327</v>
      </c>
      <c r="C111" s="186">
        <f>D111+H111+I111+J111+K111+L111++M111+N111+O111+P111+Q111+R111+S111+T111</f>
        <v>500</v>
      </c>
      <c r="D111" s="188">
        <f t="shared" si="12"/>
        <v>0</v>
      </c>
      <c r="E111" s="189"/>
      <c r="F111" s="189"/>
      <c r="G111" s="189"/>
      <c r="H111" s="189"/>
      <c r="I111" s="189">
        <v>500</v>
      </c>
      <c r="J111" s="189"/>
      <c r="K111" s="189"/>
      <c r="L111" s="376"/>
      <c r="M111" s="377"/>
      <c r="N111" s="189"/>
      <c r="O111" s="377"/>
      <c r="P111" s="377"/>
      <c r="Q111" s="376"/>
      <c r="R111" s="377"/>
      <c r="S111" s="377"/>
      <c r="T111" s="376"/>
      <c r="U111" s="389"/>
    </row>
    <row r="112" spans="1:21" s="336" customFormat="1" ht="39" customHeight="1">
      <c r="A112" s="190">
        <v>2010399</v>
      </c>
      <c r="B112" s="191" t="s">
        <v>328</v>
      </c>
      <c r="C112" s="186">
        <f>D112+H112+I112+J112+K112+L112++M112+N112+O112+P112+Q112+R112+S112+T112</f>
        <v>63</v>
      </c>
      <c r="D112" s="188">
        <f t="shared" si="12"/>
        <v>63</v>
      </c>
      <c r="E112" s="192">
        <v>63</v>
      </c>
      <c r="F112" s="189"/>
      <c r="G112" s="189"/>
      <c r="H112" s="189"/>
      <c r="I112" s="189"/>
      <c r="J112" s="189"/>
      <c r="K112" s="189"/>
      <c r="L112" s="378"/>
      <c r="M112" s="379"/>
      <c r="N112" s="189"/>
      <c r="O112" s="379"/>
      <c r="P112" s="379"/>
      <c r="Q112" s="378"/>
      <c r="R112" s="379"/>
      <c r="S112" s="379"/>
      <c r="T112" s="378"/>
      <c r="U112" s="389"/>
    </row>
    <row r="113" spans="1:21" ht="24.75" customHeight="1">
      <c r="A113" s="197">
        <v>20104</v>
      </c>
      <c r="B113" s="198" t="s">
        <v>329</v>
      </c>
      <c r="C113" s="186">
        <f aca="true" t="shared" si="13" ref="C113:K113">SUM(C114:C118)</f>
        <v>462.62</v>
      </c>
      <c r="D113" s="186">
        <f t="shared" si="13"/>
        <v>301.62</v>
      </c>
      <c r="E113" s="186">
        <f t="shared" si="13"/>
        <v>243.62</v>
      </c>
      <c r="F113" s="186">
        <f t="shared" si="13"/>
        <v>0</v>
      </c>
      <c r="G113" s="186">
        <f t="shared" si="13"/>
        <v>58</v>
      </c>
      <c r="H113" s="186">
        <f t="shared" si="13"/>
        <v>161</v>
      </c>
      <c r="I113" s="186">
        <f t="shared" si="13"/>
        <v>0</v>
      </c>
      <c r="J113" s="186">
        <f t="shared" si="13"/>
        <v>0</v>
      </c>
      <c r="K113" s="186">
        <f t="shared" si="13"/>
        <v>0</v>
      </c>
      <c r="L113" s="186">
        <f aca="true" t="shared" si="14" ref="L113:T113">SUM(L114:L118)</f>
        <v>0</v>
      </c>
      <c r="M113" s="186">
        <f t="shared" si="14"/>
        <v>0</v>
      </c>
      <c r="N113" s="186">
        <f t="shared" si="14"/>
        <v>0</v>
      </c>
      <c r="O113" s="186">
        <f t="shared" si="14"/>
        <v>0</v>
      </c>
      <c r="P113" s="186">
        <f t="shared" si="14"/>
        <v>0</v>
      </c>
      <c r="Q113" s="186">
        <f t="shared" si="14"/>
        <v>0</v>
      </c>
      <c r="R113" s="186">
        <f t="shared" si="14"/>
        <v>0</v>
      </c>
      <c r="S113" s="186">
        <f t="shared" si="14"/>
        <v>0</v>
      </c>
      <c r="T113" s="186">
        <f t="shared" si="14"/>
        <v>0</v>
      </c>
      <c r="U113" s="389"/>
    </row>
    <row r="114" spans="1:21" s="336" customFormat="1" ht="24.75" customHeight="1">
      <c r="A114" s="184">
        <v>2010401</v>
      </c>
      <c r="B114" s="185" t="s">
        <v>317</v>
      </c>
      <c r="C114" s="186">
        <f>D114+N114+H114+I114+K114</f>
        <v>40</v>
      </c>
      <c r="D114" s="188">
        <f t="shared" si="12"/>
        <v>0</v>
      </c>
      <c r="E114" s="189"/>
      <c r="F114" s="189"/>
      <c r="G114" s="189"/>
      <c r="H114" s="189">
        <v>40</v>
      </c>
      <c r="I114" s="189"/>
      <c r="J114" s="189"/>
      <c r="K114" s="189"/>
      <c r="L114" s="376"/>
      <c r="M114" s="377"/>
      <c r="N114" s="189"/>
      <c r="O114" s="377"/>
      <c r="P114" s="377"/>
      <c r="Q114" s="376"/>
      <c r="R114" s="377"/>
      <c r="S114" s="377"/>
      <c r="T114" s="376"/>
      <c r="U114" s="389"/>
    </row>
    <row r="115" spans="1:21" s="336" customFormat="1" ht="24.75" customHeight="1">
      <c r="A115" s="190">
        <v>2010401</v>
      </c>
      <c r="B115" s="191" t="s">
        <v>317</v>
      </c>
      <c r="C115" s="186">
        <f>D115+N115+H115+I115+K115</f>
        <v>301.62</v>
      </c>
      <c r="D115" s="188">
        <f t="shared" si="12"/>
        <v>301.62</v>
      </c>
      <c r="E115" s="192">
        <v>243.62</v>
      </c>
      <c r="F115" s="189"/>
      <c r="G115" s="189">
        <v>58</v>
      </c>
      <c r="H115" s="189"/>
      <c r="I115" s="189"/>
      <c r="J115" s="189"/>
      <c r="K115" s="189"/>
      <c r="L115" s="378"/>
      <c r="M115" s="379"/>
      <c r="N115" s="189"/>
      <c r="O115" s="379"/>
      <c r="P115" s="379"/>
      <c r="Q115" s="378"/>
      <c r="R115" s="379"/>
      <c r="S115" s="379"/>
      <c r="T115" s="378"/>
      <c r="U115" s="389"/>
    </row>
    <row r="116" spans="1:21" s="336" customFormat="1" ht="24.75" customHeight="1">
      <c r="A116" s="184">
        <v>2010402</v>
      </c>
      <c r="B116" s="185" t="s">
        <v>318</v>
      </c>
      <c r="C116" s="186">
        <f>D116+N116+H116+I116+K116</f>
        <v>34</v>
      </c>
      <c r="D116" s="188">
        <f t="shared" si="12"/>
        <v>0</v>
      </c>
      <c r="E116" s="189"/>
      <c r="F116" s="189"/>
      <c r="G116" s="189"/>
      <c r="H116" s="189">
        <v>34</v>
      </c>
      <c r="I116" s="189"/>
      <c r="J116" s="189"/>
      <c r="K116" s="189"/>
      <c r="L116" s="376"/>
      <c r="M116" s="377"/>
      <c r="N116" s="189"/>
      <c r="O116" s="377"/>
      <c r="P116" s="377"/>
      <c r="Q116" s="376"/>
      <c r="R116" s="377"/>
      <c r="S116" s="377"/>
      <c r="T116" s="376"/>
      <c r="U116" s="389"/>
    </row>
    <row r="117" spans="1:21" s="336" customFormat="1" ht="24.75" customHeight="1">
      <c r="A117" s="184">
        <v>2010408</v>
      </c>
      <c r="B117" s="185" t="s">
        <v>330</v>
      </c>
      <c r="C117" s="186">
        <f>D117+N117+H117+I117+K117</f>
        <v>67</v>
      </c>
      <c r="D117" s="188">
        <f t="shared" si="12"/>
        <v>0</v>
      </c>
      <c r="E117" s="189"/>
      <c r="F117" s="189"/>
      <c r="G117" s="189"/>
      <c r="H117" s="189">
        <v>67</v>
      </c>
      <c r="I117" s="189"/>
      <c r="J117" s="189"/>
      <c r="K117" s="189"/>
      <c r="L117" s="396"/>
      <c r="M117" s="377"/>
      <c r="N117" s="189"/>
      <c r="O117" s="377"/>
      <c r="P117" s="377"/>
      <c r="Q117" s="376"/>
      <c r="R117" s="377"/>
      <c r="S117" s="377"/>
      <c r="T117" s="376"/>
      <c r="U117" s="389"/>
    </row>
    <row r="118" spans="1:21" s="336" customFormat="1" ht="24.75" customHeight="1">
      <c r="A118" s="184">
        <v>2010408</v>
      </c>
      <c r="B118" s="185" t="s">
        <v>330</v>
      </c>
      <c r="C118" s="186">
        <f>D118+N118+H118+I118+K118</f>
        <v>20</v>
      </c>
      <c r="D118" s="188">
        <f t="shared" si="12"/>
        <v>0</v>
      </c>
      <c r="E118" s="189"/>
      <c r="F118" s="189"/>
      <c r="G118" s="189"/>
      <c r="H118" s="189">
        <v>20</v>
      </c>
      <c r="I118" s="189"/>
      <c r="J118" s="189"/>
      <c r="K118" s="189"/>
      <c r="L118" s="376"/>
      <c r="M118" s="377"/>
      <c r="N118" s="189"/>
      <c r="O118" s="377"/>
      <c r="P118" s="377"/>
      <c r="Q118" s="376"/>
      <c r="R118" s="377"/>
      <c r="S118" s="377"/>
      <c r="T118" s="376"/>
      <c r="U118" s="389"/>
    </row>
    <row r="119" spans="1:21" ht="24.75" customHeight="1">
      <c r="A119" s="197">
        <v>20105</v>
      </c>
      <c r="B119" s="198" t="s">
        <v>331</v>
      </c>
      <c r="C119" s="186">
        <f aca="true" t="shared" si="15" ref="C119:U119">SUM(C120:C128)</f>
        <v>356.89</v>
      </c>
      <c r="D119" s="186">
        <f t="shared" si="15"/>
        <v>195.79000000000002</v>
      </c>
      <c r="E119" s="186">
        <f t="shared" si="15"/>
        <v>170.24</v>
      </c>
      <c r="F119" s="186">
        <f t="shared" si="15"/>
        <v>0</v>
      </c>
      <c r="G119" s="186">
        <f t="shared" si="15"/>
        <v>25.55</v>
      </c>
      <c r="H119" s="186">
        <f t="shared" si="15"/>
        <v>161.1</v>
      </c>
      <c r="I119" s="186">
        <f t="shared" si="15"/>
        <v>0</v>
      </c>
      <c r="J119" s="186">
        <f t="shared" si="15"/>
        <v>0</v>
      </c>
      <c r="K119" s="186">
        <f t="shared" si="15"/>
        <v>0</v>
      </c>
      <c r="L119" s="186">
        <f t="shared" si="15"/>
        <v>0</v>
      </c>
      <c r="M119" s="186">
        <f t="shared" si="15"/>
        <v>0</v>
      </c>
      <c r="N119" s="186">
        <f t="shared" si="15"/>
        <v>0</v>
      </c>
      <c r="O119" s="186">
        <f t="shared" si="15"/>
        <v>0</v>
      </c>
      <c r="P119" s="186">
        <f t="shared" si="15"/>
        <v>0</v>
      </c>
      <c r="Q119" s="186">
        <f t="shared" si="15"/>
        <v>0</v>
      </c>
      <c r="R119" s="186">
        <f t="shared" si="15"/>
        <v>0</v>
      </c>
      <c r="S119" s="186">
        <f t="shared" si="15"/>
        <v>0</v>
      </c>
      <c r="T119" s="186">
        <f t="shared" si="15"/>
        <v>0</v>
      </c>
      <c r="U119" s="389"/>
    </row>
    <row r="120" spans="1:21" s="336" customFormat="1" ht="24.75" customHeight="1">
      <c r="A120" s="184">
        <v>2010501</v>
      </c>
      <c r="B120" s="185" t="s">
        <v>317</v>
      </c>
      <c r="C120" s="186">
        <f aca="true" t="shared" si="16" ref="C120:C128">D120+N120+H120+I120+K120</f>
        <v>19</v>
      </c>
      <c r="D120" s="188">
        <f t="shared" si="12"/>
        <v>0</v>
      </c>
      <c r="E120" s="189"/>
      <c r="F120" s="189"/>
      <c r="G120" s="189"/>
      <c r="H120" s="189">
        <v>19</v>
      </c>
      <c r="I120" s="189"/>
      <c r="J120" s="189"/>
      <c r="K120" s="189"/>
      <c r="L120" s="376"/>
      <c r="M120" s="377"/>
      <c r="N120" s="189"/>
      <c r="O120" s="377"/>
      <c r="P120" s="377"/>
      <c r="Q120" s="376"/>
      <c r="R120" s="377"/>
      <c r="S120" s="377"/>
      <c r="T120" s="376"/>
      <c r="U120" s="389"/>
    </row>
    <row r="121" spans="1:21" s="336" customFormat="1" ht="24.75" customHeight="1">
      <c r="A121" s="190">
        <v>2010501</v>
      </c>
      <c r="B121" s="191" t="s">
        <v>317</v>
      </c>
      <c r="C121" s="186">
        <f t="shared" si="16"/>
        <v>195.79000000000002</v>
      </c>
      <c r="D121" s="188">
        <f t="shared" si="12"/>
        <v>195.79000000000002</v>
      </c>
      <c r="E121" s="192">
        <v>170.24</v>
      </c>
      <c r="F121" s="189"/>
      <c r="G121" s="189">
        <v>25.55</v>
      </c>
      <c r="H121" s="189"/>
      <c r="I121" s="189"/>
      <c r="J121" s="189"/>
      <c r="K121" s="189"/>
      <c r="L121" s="378"/>
      <c r="M121" s="379"/>
      <c r="N121" s="189"/>
      <c r="O121" s="379"/>
      <c r="P121" s="379"/>
      <c r="Q121" s="378"/>
      <c r="R121" s="379"/>
      <c r="S121" s="379"/>
      <c r="T121" s="378"/>
      <c r="U121" s="389"/>
    </row>
    <row r="122" spans="1:21" s="336" customFormat="1" ht="24.75" customHeight="1">
      <c r="A122" s="184">
        <v>2010505</v>
      </c>
      <c r="B122" s="185" t="s">
        <v>332</v>
      </c>
      <c r="C122" s="186">
        <f t="shared" si="16"/>
        <v>29.1</v>
      </c>
      <c r="D122" s="188">
        <f t="shared" si="12"/>
        <v>0</v>
      </c>
      <c r="E122" s="189"/>
      <c r="F122" s="189"/>
      <c r="G122" s="189"/>
      <c r="H122" s="189">
        <v>29.1</v>
      </c>
      <c r="I122" s="189"/>
      <c r="J122" s="189"/>
      <c r="K122" s="189"/>
      <c r="L122" s="376"/>
      <c r="M122" s="377"/>
      <c r="N122" s="189"/>
      <c r="O122" s="377"/>
      <c r="P122" s="377"/>
      <c r="Q122" s="376"/>
      <c r="R122" s="377"/>
      <c r="S122" s="377"/>
      <c r="T122" s="376"/>
      <c r="U122" s="389"/>
    </row>
    <row r="123" spans="1:21" s="336" customFormat="1" ht="24.75" customHeight="1">
      <c r="A123" s="184">
        <v>2010505</v>
      </c>
      <c r="B123" s="185" t="s">
        <v>332</v>
      </c>
      <c r="C123" s="186">
        <f t="shared" si="16"/>
        <v>5</v>
      </c>
      <c r="D123" s="188">
        <f t="shared" si="12"/>
        <v>0</v>
      </c>
      <c r="E123" s="189"/>
      <c r="F123" s="189"/>
      <c r="G123" s="189"/>
      <c r="H123" s="189">
        <v>5</v>
      </c>
      <c r="I123" s="189"/>
      <c r="J123" s="189"/>
      <c r="K123" s="189"/>
      <c r="L123" s="376"/>
      <c r="M123" s="377"/>
      <c r="N123" s="189"/>
      <c r="O123" s="377"/>
      <c r="P123" s="377"/>
      <c r="Q123" s="376"/>
      <c r="R123" s="377"/>
      <c r="S123" s="377"/>
      <c r="T123" s="376"/>
      <c r="U123" s="389"/>
    </row>
    <row r="124" spans="1:21" s="336" customFormat="1" ht="24.75" customHeight="1">
      <c r="A124" s="184">
        <v>2010505</v>
      </c>
      <c r="B124" s="185" t="s">
        <v>332</v>
      </c>
      <c r="C124" s="186">
        <f t="shared" si="16"/>
        <v>5</v>
      </c>
      <c r="D124" s="188">
        <f t="shared" si="12"/>
        <v>0</v>
      </c>
      <c r="E124" s="189"/>
      <c r="F124" s="189"/>
      <c r="G124" s="189"/>
      <c r="H124" s="189">
        <v>5</v>
      </c>
      <c r="I124" s="189"/>
      <c r="J124" s="189"/>
      <c r="K124" s="189"/>
      <c r="L124" s="376"/>
      <c r="M124" s="377"/>
      <c r="N124" s="189"/>
      <c r="O124" s="377"/>
      <c r="P124" s="377"/>
      <c r="Q124" s="376"/>
      <c r="R124" s="377"/>
      <c r="S124" s="377"/>
      <c r="T124" s="376"/>
      <c r="U124" s="389"/>
    </row>
    <row r="125" spans="1:21" s="336" customFormat="1" ht="24.75" customHeight="1">
      <c r="A125" s="184">
        <v>2010505</v>
      </c>
      <c r="B125" s="185" t="s">
        <v>332</v>
      </c>
      <c r="C125" s="186">
        <f t="shared" si="16"/>
        <v>61</v>
      </c>
      <c r="D125" s="188"/>
      <c r="E125" s="189"/>
      <c r="F125" s="189"/>
      <c r="G125" s="189"/>
      <c r="H125" s="189">
        <v>61</v>
      </c>
      <c r="I125" s="189"/>
      <c r="J125" s="189"/>
      <c r="K125" s="189"/>
      <c r="L125" s="376"/>
      <c r="M125" s="377"/>
      <c r="N125" s="189"/>
      <c r="O125" s="377"/>
      <c r="P125" s="377"/>
      <c r="Q125" s="376"/>
      <c r="R125" s="377"/>
      <c r="S125" s="377"/>
      <c r="T125" s="376"/>
      <c r="U125" s="389"/>
    </row>
    <row r="126" spans="1:21" s="336" customFormat="1" ht="24.75" customHeight="1">
      <c r="A126" s="184">
        <v>2010505</v>
      </c>
      <c r="B126" s="185" t="s">
        <v>332</v>
      </c>
      <c r="C126" s="186">
        <f t="shared" si="16"/>
        <v>15</v>
      </c>
      <c r="D126" s="188"/>
      <c r="E126" s="189"/>
      <c r="F126" s="189"/>
      <c r="G126" s="189"/>
      <c r="H126" s="189">
        <v>15</v>
      </c>
      <c r="I126" s="189"/>
      <c r="J126" s="189"/>
      <c r="K126" s="189"/>
      <c r="L126" s="376"/>
      <c r="M126" s="377"/>
      <c r="N126" s="189"/>
      <c r="O126" s="377"/>
      <c r="P126" s="377"/>
      <c r="Q126" s="376"/>
      <c r="R126" s="377"/>
      <c r="S126" s="377"/>
      <c r="T126" s="376"/>
      <c r="U126" s="389"/>
    </row>
    <row r="127" spans="1:21" s="336" customFormat="1" ht="24.75" customHeight="1">
      <c r="A127" s="184">
        <v>2010505</v>
      </c>
      <c r="B127" s="185" t="s">
        <v>332</v>
      </c>
      <c r="C127" s="186">
        <f t="shared" si="16"/>
        <v>20</v>
      </c>
      <c r="D127" s="188"/>
      <c r="E127" s="189"/>
      <c r="F127" s="189"/>
      <c r="G127" s="189"/>
      <c r="H127" s="189">
        <v>20</v>
      </c>
      <c r="I127" s="189"/>
      <c r="J127" s="189"/>
      <c r="K127" s="189"/>
      <c r="L127" s="376"/>
      <c r="M127" s="377"/>
      <c r="N127" s="189"/>
      <c r="O127" s="377"/>
      <c r="P127" s="377"/>
      <c r="Q127" s="376"/>
      <c r="R127" s="377"/>
      <c r="S127" s="377"/>
      <c r="T127" s="376"/>
      <c r="U127" s="389"/>
    </row>
    <row r="128" spans="1:21" s="336" customFormat="1" ht="24.75" customHeight="1">
      <c r="A128" s="184">
        <v>2010508</v>
      </c>
      <c r="B128" s="185" t="s">
        <v>333</v>
      </c>
      <c r="C128" s="186">
        <f t="shared" si="16"/>
        <v>7</v>
      </c>
      <c r="D128" s="188">
        <f aca="true" t="shared" si="17" ref="D128:D140">SUM(E128:G128)</f>
        <v>0</v>
      </c>
      <c r="E128" s="189"/>
      <c r="F128" s="189"/>
      <c r="G128" s="189"/>
      <c r="H128" s="189">
        <v>7</v>
      </c>
      <c r="I128" s="189"/>
      <c r="J128" s="189"/>
      <c r="K128" s="189"/>
      <c r="L128" s="376"/>
      <c r="M128" s="377"/>
      <c r="N128" s="189"/>
      <c r="O128" s="377"/>
      <c r="P128" s="377"/>
      <c r="Q128" s="376"/>
      <c r="R128" s="377"/>
      <c r="S128" s="377"/>
      <c r="T128" s="376"/>
      <c r="U128" s="389"/>
    </row>
    <row r="129" spans="1:21" ht="24.75" customHeight="1">
      <c r="A129" s="197">
        <v>20106</v>
      </c>
      <c r="B129" s="198" t="s">
        <v>334</v>
      </c>
      <c r="C129" s="186">
        <f aca="true" t="shared" si="18" ref="C129:K129">SUM(C130:C140)</f>
        <v>1936.6599999999999</v>
      </c>
      <c r="D129" s="186">
        <f t="shared" si="18"/>
        <v>1123.6599999999999</v>
      </c>
      <c r="E129" s="186">
        <f t="shared" si="18"/>
        <v>956.66</v>
      </c>
      <c r="F129" s="186">
        <f t="shared" si="18"/>
        <v>0</v>
      </c>
      <c r="G129" s="186">
        <f t="shared" si="18"/>
        <v>167</v>
      </c>
      <c r="H129" s="186">
        <f t="shared" si="18"/>
        <v>813</v>
      </c>
      <c r="I129" s="186">
        <f t="shared" si="18"/>
        <v>0</v>
      </c>
      <c r="J129" s="186">
        <f t="shared" si="18"/>
        <v>0</v>
      </c>
      <c r="K129" s="186">
        <f t="shared" si="18"/>
        <v>0</v>
      </c>
      <c r="L129" s="186">
        <f aca="true" t="shared" si="19" ref="L129:T129">SUM(L130:L140)</f>
        <v>0</v>
      </c>
      <c r="M129" s="186">
        <f t="shared" si="19"/>
        <v>0</v>
      </c>
      <c r="N129" s="186">
        <f t="shared" si="19"/>
        <v>0</v>
      </c>
      <c r="O129" s="186">
        <f t="shared" si="19"/>
        <v>0</v>
      </c>
      <c r="P129" s="186">
        <f t="shared" si="19"/>
        <v>0</v>
      </c>
      <c r="Q129" s="186">
        <f t="shared" si="19"/>
        <v>0</v>
      </c>
      <c r="R129" s="186">
        <f t="shared" si="19"/>
        <v>0</v>
      </c>
      <c r="S129" s="186">
        <f t="shared" si="19"/>
        <v>0</v>
      </c>
      <c r="T129" s="186">
        <f t="shared" si="19"/>
        <v>0</v>
      </c>
      <c r="U129" s="389"/>
    </row>
    <row r="130" spans="1:21" s="336" customFormat="1" ht="24.75" customHeight="1">
      <c r="A130" s="184">
        <v>2010601</v>
      </c>
      <c r="B130" s="185" t="s">
        <v>317</v>
      </c>
      <c r="C130" s="186">
        <f aca="true" t="shared" si="20" ref="C130:C140">D130+N130+H130+I130+K130</f>
        <v>119</v>
      </c>
      <c r="D130" s="188">
        <f t="shared" si="17"/>
        <v>0</v>
      </c>
      <c r="E130" s="189"/>
      <c r="F130" s="189"/>
      <c r="G130" s="189"/>
      <c r="H130" s="189">
        <v>119</v>
      </c>
      <c r="I130" s="189"/>
      <c r="J130" s="189"/>
      <c r="K130" s="189"/>
      <c r="L130" s="376"/>
      <c r="M130" s="377"/>
      <c r="N130" s="189"/>
      <c r="O130" s="377"/>
      <c r="P130" s="377"/>
      <c r="Q130" s="376"/>
      <c r="R130" s="377"/>
      <c r="S130" s="377"/>
      <c r="T130" s="376"/>
      <c r="U130" s="389"/>
    </row>
    <row r="131" spans="1:21" s="336" customFormat="1" ht="24.75" customHeight="1">
      <c r="A131" s="190">
        <v>2010601</v>
      </c>
      <c r="B131" s="191" t="s">
        <v>317</v>
      </c>
      <c r="C131" s="186">
        <f t="shared" si="20"/>
        <v>1123.6599999999999</v>
      </c>
      <c r="D131" s="188">
        <f t="shared" si="17"/>
        <v>1123.6599999999999</v>
      </c>
      <c r="E131" s="192">
        <v>956.66</v>
      </c>
      <c r="F131" s="189"/>
      <c r="G131" s="189">
        <v>167</v>
      </c>
      <c r="H131" s="189"/>
      <c r="I131" s="189"/>
      <c r="J131" s="189"/>
      <c r="K131" s="189"/>
      <c r="L131" s="378"/>
      <c r="M131" s="379"/>
      <c r="N131" s="189"/>
      <c r="O131" s="379"/>
      <c r="P131" s="379"/>
      <c r="Q131" s="378"/>
      <c r="R131" s="379"/>
      <c r="S131" s="379"/>
      <c r="T131" s="378"/>
      <c r="U131" s="389"/>
    </row>
    <row r="132" spans="1:21" s="336" customFormat="1" ht="24.75" customHeight="1">
      <c r="A132" s="184">
        <v>2010602</v>
      </c>
      <c r="B132" s="185" t="s">
        <v>318</v>
      </c>
      <c r="C132" s="186">
        <f t="shared" si="20"/>
        <v>50</v>
      </c>
      <c r="D132" s="188">
        <f t="shared" si="17"/>
        <v>0</v>
      </c>
      <c r="E132" s="192"/>
      <c r="F132" s="189"/>
      <c r="G132" s="189"/>
      <c r="H132" s="189">
        <v>50</v>
      </c>
      <c r="I132" s="189"/>
      <c r="J132" s="189"/>
      <c r="K132" s="189"/>
      <c r="L132" s="378"/>
      <c r="M132" s="379"/>
      <c r="N132" s="189"/>
      <c r="O132" s="379"/>
      <c r="P132" s="379"/>
      <c r="Q132" s="378"/>
      <c r="R132" s="379"/>
      <c r="S132" s="379"/>
      <c r="T132" s="378"/>
      <c r="U132" s="389"/>
    </row>
    <row r="133" spans="1:21" s="336" customFormat="1" ht="24.75" customHeight="1">
      <c r="A133" s="184">
        <v>2010602</v>
      </c>
      <c r="B133" s="185" t="s">
        <v>318</v>
      </c>
      <c r="C133" s="186">
        <f t="shared" si="20"/>
        <v>70</v>
      </c>
      <c r="D133" s="188">
        <f t="shared" si="17"/>
        <v>0</v>
      </c>
      <c r="E133" s="189"/>
      <c r="F133" s="189"/>
      <c r="G133" s="189"/>
      <c r="H133" s="189">
        <v>70</v>
      </c>
      <c r="I133" s="189"/>
      <c r="J133" s="189"/>
      <c r="K133" s="189"/>
      <c r="L133" s="376"/>
      <c r="M133" s="377"/>
      <c r="N133" s="189"/>
      <c r="O133" s="377"/>
      <c r="P133" s="377"/>
      <c r="Q133" s="376"/>
      <c r="R133" s="377"/>
      <c r="S133" s="377"/>
      <c r="T133" s="376"/>
      <c r="U133" s="389"/>
    </row>
    <row r="134" spans="1:21" s="336" customFormat="1" ht="24.75" customHeight="1">
      <c r="A134" s="184">
        <v>2010602</v>
      </c>
      <c r="B134" s="185" t="s">
        <v>318</v>
      </c>
      <c r="C134" s="186">
        <f t="shared" si="20"/>
        <v>38</v>
      </c>
      <c r="D134" s="188">
        <f t="shared" si="17"/>
        <v>0</v>
      </c>
      <c r="E134" s="189"/>
      <c r="F134" s="189"/>
      <c r="G134" s="189"/>
      <c r="H134" s="189">
        <v>38</v>
      </c>
      <c r="I134" s="189"/>
      <c r="J134" s="189"/>
      <c r="K134" s="189"/>
      <c r="L134" s="376"/>
      <c r="M134" s="377"/>
      <c r="N134" s="189"/>
      <c r="O134" s="377"/>
      <c r="P134" s="377"/>
      <c r="Q134" s="376"/>
      <c r="R134" s="377"/>
      <c r="S134" s="377"/>
      <c r="T134" s="376"/>
      <c r="U134" s="389"/>
    </row>
    <row r="135" spans="1:21" s="336" customFormat="1" ht="24.75" customHeight="1">
      <c r="A135" s="184">
        <v>2010602</v>
      </c>
      <c r="B135" s="185" t="s">
        <v>318</v>
      </c>
      <c r="C135" s="186">
        <f t="shared" si="20"/>
        <v>10</v>
      </c>
      <c r="D135" s="188">
        <f t="shared" si="17"/>
        <v>0</v>
      </c>
      <c r="E135" s="189"/>
      <c r="F135" s="189"/>
      <c r="G135" s="189"/>
      <c r="H135" s="189">
        <v>10</v>
      </c>
      <c r="I135" s="189"/>
      <c r="J135" s="189"/>
      <c r="K135" s="189"/>
      <c r="L135" s="376"/>
      <c r="M135" s="377"/>
      <c r="N135" s="189"/>
      <c r="O135" s="377"/>
      <c r="P135" s="377"/>
      <c r="Q135" s="376"/>
      <c r="R135" s="377"/>
      <c r="S135" s="377"/>
      <c r="T135" s="376"/>
      <c r="U135" s="389"/>
    </row>
    <row r="136" spans="1:21" s="336" customFormat="1" ht="24.75" customHeight="1">
      <c r="A136" s="184">
        <v>2010602</v>
      </c>
      <c r="B136" s="185" t="s">
        <v>318</v>
      </c>
      <c r="C136" s="186">
        <f t="shared" si="20"/>
        <v>10</v>
      </c>
      <c r="D136" s="188">
        <f t="shared" si="17"/>
        <v>0</v>
      </c>
      <c r="E136" s="189"/>
      <c r="F136" s="189"/>
      <c r="G136" s="189"/>
      <c r="H136" s="189">
        <v>10</v>
      </c>
      <c r="I136" s="189"/>
      <c r="J136" s="189"/>
      <c r="K136" s="189"/>
      <c r="L136" s="376"/>
      <c r="M136" s="377"/>
      <c r="N136" s="189"/>
      <c r="O136" s="377"/>
      <c r="P136" s="377"/>
      <c r="Q136" s="376"/>
      <c r="R136" s="377"/>
      <c r="S136" s="377"/>
      <c r="T136" s="376"/>
      <c r="U136" s="389"/>
    </row>
    <row r="137" spans="1:21" s="336" customFormat="1" ht="24.75" customHeight="1">
      <c r="A137" s="184">
        <v>2010607</v>
      </c>
      <c r="B137" s="185" t="s">
        <v>335</v>
      </c>
      <c r="C137" s="186">
        <f t="shared" si="20"/>
        <v>50</v>
      </c>
      <c r="D137" s="188">
        <f t="shared" si="17"/>
        <v>0</v>
      </c>
      <c r="E137" s="189"/>
      <c r="F137" s="189"/>
      <c r="G137" s="189"/>
      <c r="H137" s="189">
        <v>50</v>
      </c>
      <c r="I137" s="189"/>
      <c r="J137" s="189"/>
      <c r="K137" s="189"/>
      <c r="L137" s="376"/>
      <c r="M137" s="377"/>
      <c r="N137" s="189"/>
      <c r="O137" s="377"/>
      <c r="P137" s="377"/>
      <c r="Q137" s="376"/>
      <c r="R137" s="377"/>
      <c r="S137" s="377"/>
      <c r="T137" s="376"/>
      <c r="U137" s="389"/>
    </row>
    <row r="138" spans="1:21" s="336" customFormat="1" ht="24.75" customHeight="1">
      <c r="A138" s="184">
        <v>2010607</v>
      </c>
      <c r="B138" s="185" t="s">
        <v>335</v>
      </c>
      <c r="C138" s="186">
        <f t="shared" si="20"/>
        <v>146</v>
      </c>
      <c r="D138" s="188">
        <f t="shared" si="17"/>
        <v>0</v>
      </c>
      <c r="E138" s="189"/>
      <c r="F138" s="189"/>
      <c r="G138" s="189"/>
      <c r="H138" s="189">
        <v>146</v>
      </c>
      <c r="I138" s="189"/>
      <c r="J138" s="189"/>
      <c r="K138" s="189"/>
      <c r="L138" s="376"/>
      <c r="M138" s="377"/>
      <c r="N138" s="189"/>
      <c r="O138" s="377"/>
      <c r="P138" s="377"/>
      <c r="Q138" s="376"/>
      <c r="R138" s="377"/>
      <c r="S138" s="377"/>
      <c r="T138" s="376"/>
      <c r="U138" s="389"/>
    </row>
    <row r="139" spans="1:21" s="336" customFormat="1" ht="24.75" customHeight="1">
      <c r="A139" s="184">
        <v>2010602</v>
      </c>
      <c r="B139" s="185" t="s">
        <v>336</v>
      </c>
      <c r="C139" s="186">
        <f t="shared" si="20"/>
        <v>20</v>
      </c>
      <c r="D139" s="188">
        <f t="shared" si="17"/>
        <v>0</v>
      </c>
      <c r="E139" s="189"/>
      <c r="F139" s="189"/>
      <c r="G139" s="189"/>
      <c r="H139" s="189">
        <v>20</v>
      </c>
      <c r="I139" s="189"/>
      <c r="J139" s="189"/>
      <c r="K139" s="189"/>
      <c r="L139" s="376"/>
      <c r="M139" s="377"/>
      <c r="N139" s="189"/>
      <c r="O139" s="377"/>
      <c r="P139" s="377"/>
      <c r="Q139" s="376"/>
      <c r="R139" s="377"/>
      <c r="S139" s="377"/>
      <c r="T139" s="376"/>
      <c r="U139" s="389"/>
    </row>
    <row r="140" spans="1:21" s="336" customFormat="1" ht="24.75" customHeight="1">
      <c r="A140" s="184">
        <v>2010608</v>
      </c>
      <c r="B140" s="185" t="s">
        <v>336</v>
      </c>
      <c r="C140" s="186">
        <f t="shared" si="20"/>
        <v>300</v>
      </c>
      <c r="D140" s="188">
        <f t="shared" si="17"/>
        <v>0</v>
      </c>
      <c r="E140" s="189"/>
      <c r="F140" s="189"/>
      <c r="G140" s="189"/>
      <c r="H140" s="189">
        <v>300</v>
      </c>
      <c r="I140" s="189"/>
      <c r="J140" s="189"/>
      <c r="K140" s="189"/>
      <c r="L140" s="376"/>
      <c r="M140" s="377"/>
      <c r="N140" s="189"/>
      <c r="O140" s="377"/>
      <c r="P140" s="377"/>
      <c r="Q140" s="376"/>
      <c r="R140" s="377"/>
      <c r="S140" s="377"/>
      <c r="T140" s="376"/>
      <c r="U140" s="389"/>
    </row>
    <row r="141" spans="1:21" ht="24.75" customHeight="1">
      <c r="A141" s="197">
        <v>20107</v>
      </c>
      <c r="B141" s="198" t="s">
        <v>337</v>
      </c>
      <c r="C141" s="186">
        <f aca="true" t="shared" si="21" ref="C141:K141">C142</f>
        <v>3000</v>
      </c>
      <c r="D141" s="186">
        <f t="shared" si="21"/>
        <v>0</v>
      </c>
      <c r="E141" s="186">
        <f t="shared" si="21"/>
        <v>0</v>
      </c>
      <c r="F141" s="186">
        <f t="shared" si="21"/>
        <v>0</v>
      </c>
      <c r="G141" s="186">
        <f t="shared" si="21"/>
        <v>0</v>
      </c>
      <c r="H141" s="186">
        <f t="shared" si="21"/>
        <v>3000</v>
      </c>
      <c r="I141" s="186">
        <f t="shared" si="21"/>
        <v>0</v>
      </c>
      <c r="J141" s="186">
        <f t="shared" si="21"/>
        <v>0</v>
      </c>
      <c r="K141" s="186">
        <f t="shared" si="21"/>
        <v>0</v>
      </c>
      <c r="L141" s="186">
        <f aca="true" t="shared" si="22" ref="L141:T141">L142</f>
        <v>0</v>
      </c>
      <c r="M141" s="186">
        <f t="shared" si="22"/>
        <v>0</v>
      </c>
      <c r="N141" s="186">
        <f t="shared" si="22"/>
        <v>0</v>
      </c>
      <c r="O141" s="186">
        <f t="shared" si="22"/>
        <v>0</v>
      </c>
      <c r="P141" s="186">
        <f t="shared" si="22"/>
        <v>0</v>
      </c>
      <c r="Q141" s="186">
        <f t="shared" si="22"/>
        <v>0</v>
      </c>
      <c r="R141" s="186">
        <f t="shared" si="22"/>
        <v>0</v>
      </c>
      <c r="S141" s="186">
        <f t="shared" si="22"/>
        <v>0</v>
      </c>
      <c r="T141" s="186">
        <f t="shared" si="22"/>
        <v>0</v>
      </c>
      <c r="U141" s="389"/>
    </row>
    <row r="142" spans="1:21" s="336" customFormat="1" ht="24.75" customHeight="1">
      <c r="A142" s="184">
        <v>2010702</v>
      </c>
      <c r="B142" s="185" t="s">
        <v>318</v>
      </c>
      <c r="C142" s="186">
        <f>D142+N142+H142+I142+K142</f>
        <v>3000</v>
      </c>
      <c r="D142" s="188">
        <f aca="true" t="shared" si="23" ref="D142:D152">SUM(E142:G142)</f>
        <v>0</v>
      </c>
      <c r="E142" s="189"/>
      <c r="F142" s="189"/>
      <c r="G142" s="189"/>
      <c r="H142" s="364">
        <v>3000</v>
      </c>
      <c r="I142" s="189"/>
      <c r="J142" s="189"/>
      <c r="K142" s="189"/>
      <c r="L142" s="376"/>
      <c r="M142" s="377"/>
      <c r="N142" s="189"/>
      <c r="O142" s="377"/>
      <c r="P142" s="377"/>
      <c r="Q142" s="376"/>
      <c r="R142" s="377"/>
      <c r="S142" s="377"/>
      <c r="T142" s="376"/>
      <c r="U142" s="389"/>
    </row>
    <row r="143" spans="1:21" ht="24.75" customHeight="1">
      <c r="A143" s="197">
        <v>20108</v>
      </c>
      <c r="B143" s="198" t="s">
        <v>338</v>
      </c>
      <c r="C143" s="186">
        <f aca="true" t="shared" si="24" ref="C143:K143">SUM(C144:C147)</f>
        <v>399.7</v>
      </c>
      <c r="D143" s="186">
        <f t="shared" si="24"/>
        <v>213.7</v>
      </c>
      <c r="E143" s="186">
        <f t="shared" si="24"/>
        <v>178.7</v>
      </c>
      <c r="F143" s="186">
        <f t="shared" si="24"/>
        <v>0</v>
      </c>
      <c r="G143" s="186">
        <f t="shared" si="24"/>
        <v>35</v>
      </c>
      <c r="H143" s="186">
        <f t="shared" si="24"/>
        <v>186</v>
      </c>
      <c r="I143" s="186">
        <f t="shared" si="24"/>
        <v>0</v>
      </c>
      <c r="J143" s="186">
        <f t="shared" si="24"/>
        <v>0</v>
      </c>
      <c r="K143" s="186">
        <f t="shared" si="24"/>
        <v>0</v>
      </c>
      <c r="L143" s="186">
        <f aca="true" t="shared" si="25" ref="L143:T143">SUM(L144:L147)</f>
        <v>0</v>
      </c>
      <c r="M143" s="186">
        <f t="shared" si="25"/>
        <v>0</v>
      </c>
      <c r="N143" s="186">
        <f t="shared" si="25"/>
        <v>0</v>
      </c>
      <c r="O143" s="186">
        <f t="shared" si="25"/>
        <v>0</v>
      </c>
      <c r="P143" s="186">
        <f t="shared" si="25"/>
        <v>0</v>
      </c>
      <c r="Q143" s="186">
        <f t="shared" si="25"/>
        <v>0</v>
      </c>
      <c r="R143" s="186">
        <f t="shared" si="25"/>
        <v>0</v>
      </c>
      <c r="S143" s="186">
        <f t="shared" si="25"/>
        <v>0</v>
      </c>
      <c r="T143" s="186">
        <f t="shared" si="25"/>
        <v>0</v>
      </c>
      <c r="U143" s="389"/>
    </row>
    <row r="144" spans="1:21" s="336" customFormat="1" ht="24.75" customHeight="1">
      <c r="A144" s="184">
        <v>2010801</v>
      </c>
      <c r="B144" s="185" t="s">
        <v>317</v>
      </c>
      <c r="C144" s="186">
        <f>D144+H144+I144+J144+K144+L144+M144+N144+O144+P144+Q144+R144+S144+T144</f>
        <v>38</v>
      </c>
      <c r="D144" s="188">
        <f t="shared" si="23"/>
        <v>0</v>
      </c>
      <c r="E144" s="189"/>
      <c r="F144" s="189"/>
      <c r="G144" s="189"/>
      <c r="H144" s="189">
        <v>38</v>
      </c>
      <c r="I144" s="189"/>
      <c r="J144" s="189"/>
      <c r="K144" s="189"/>
      <c r="L144" s="376"/>
      <c r="M144" s="377"/>
      <c r="N144" s="189"/>
      <c r="O144" s="377"/>
      <c r="P144" s="377"/>
      <c r="Q144" s="376"/>
      <c r="R144" s="377"/>
      <c r="S144" s="377"/>
      <c r="T144" s="376"/>
      <c r="U144" s="389"/>
    </row>
    <row r="145" spans="1:21" s="336" customFormat="1" ht="24.75" customHeight="1">
      <c r="A145" s="190">
        <v>2010801</v>
      </c>
      <c r="B145" s="191" t="s">
        <v>317</v>
      </c>
      <c r="C145" s="186">
        <f>D145+H145+I145+J145+K145+L145+M145+N145+O145+P145+Q145+R145+S145+T145</f>
        <v>213.7</v>
      </c>
      <c r="D145" s="188">
        <f t="shared" si="23"/>
        <v>213.7</v>
      </c>
      <c r="E145" s="192">
        <v>178.7</v>
      </c>
      <c r="F145" s="189"/>
      <c r="G145" s="189">
        <v>35</v>
      </c>
      <c r="H145" s="189"/>
      <c r="I145" s="189"/>
      <c r="J145" s="189"/>
      <c r="K145" s="189"/>
      <c r="L145" s="378"/>
      <c r="M145" s="379"/>
      <c r="N145" s="189"/>
      <c r="O145" s="379"/>
      <c r="P145" s="379"/>
      <c r="Q145" s="378"/>
      <c r="R145" s="379"/>
      <c r="S145" s="379"/>
      <c r="T145" s="378"/>
      <c r="U145" s="389"/>
    </row>
    <row r="146" spans="1:21" s="336" customFormat="1" ht="24.75" customHeight="1">
      <c r="A146" s="190">
        <v>2010804</v>
      </c>
      <c r="B146" s="191" t="s">
        <v>339</v>
      </c>
      <c r="C146" s="186">
        <f>D146+H146+I146+J146+K146+L146+M146+N146+O146+P146+Q146+R146+S146+T146</f>
        <v>50</v>
      </c>
      <c r="D146" s="188"/>
      <c r="E146" s="192"/>
      <c r="F146" s="189"/>
      <c r="G146" s="189"/>
      <c r="H146" s="189">
        <v>50</v>
      </c>
      <c r="I146" s="189"/>
      <c r="J146" s="189"/>
      <c r="K146" s="189"/>
      <c r="L146" s="378"/>
      <c r="M146" s="379"/>
      <c r="N146" s="189"/>
      <c r="O146" s="379"/>
      <c r="P146" s="379"/>
      <c r="Q146" s="378"/>
      <c r="R146" s="379"/>
      <c r="S146" s="379"/>
      <c r="T146" s="378"/>
      <c r="U146" s="389"/>
    </row>
    <row r="147" spans="1:21" s="336" customFormat="1" ht="24.75" customHeight="1">
      <c r="A147" s="184">
        <v>2010806</v>
      </c>
      <c r="B147" s="185" t="s">
        <v>335</v>
      </c>
      <c r="C147" s="186">
        <f>D147+H147+I147+J147+K147+L147+M147+N147+O147+P147+Q147+R147+S147+T147</f>
        <v>98</v>
      </c>
      <c r="D147" s="188">
        <f t="shared" si="23"/>
        <v>0</v>
      </c>
      <c r="E147" s="189"/>
      <c r="F147" s="189"/>
      <c r="G147" s="189"/>
      <c r="H147" s="189">
        <v>98</v>
      </c>
      <c r="I147" s="189"/>
      <c r="J147" s="189"/>
      <c r="K147" s="189"/>
      <c r="L147" s="376"/>
      <c r="M147" s="377"/>
      <c r="N147" s="189"/>
      <c r="O147" s="377"/>
      <c r="P147" s="377"/>
      <c r="Q147" s="376"/>
      <c r="R147" s="377"/>
      <c r="S147" s="377"/>
      <c r="T147" s="376"/>
      <c r="U147" s="389"/>
    </row>
    <row r="148" spans="1:21" ht="24.75" customHeight="1">
      <c r="A148" s="197">
        <v>20110</v>
      </c>
      <c r="B148" s="198" t="s">
        <v>340</v>
      </c>
      <c r="C148" s="186">
        <f aca="true" t="shared" si="26" ref="C148:U148">SUM(C149:C156)</f>
        <v>456.9</v>
      </c>
      <c r="D148" s="186">
        <f t="shared" si="26"/>
        <v>76.89999999999999</v>
      </c>
      <c r="E148" s="186">
        <f t="shared" si="26"/>
        <v>66.49</v>
      </c>
      <c r="F148" s="186">
        <f t="shared" si="26"/>
        <v>0</v>
      </c>
      <c r="G148" s="186">
        <f t="shared" si="26"/>
        <v>10.41</v>
      </c>
      <c r="H148" s="186">
        <f t="shared" si="26"/>
        <v>380</v>
      </c>
      <c r="I148" s="186">
        <f t="shared" si="26"/>
        <v>0</v>
      </c>
      <c r="J148" s="186">
        <f t="shared" si="26"/>
        <v>0</v>
      </c>
      <c r="K148" s="186">
        <f t="shared" si="26"/>
        <v>0</v>
      </c>
      <c r="L148" s="186">
        <f t="shared" si="26"/>
        <v>0</v>
      </c>
      <c r="M148" s="186">
        <f t="shared" si="26"/>
        <v>0</v>
      </c>
      <c r="N148" s="186">
        <f t="shared" si="26"/>
        <v>0</v>
      </c>
      <c r="O148" s="186">
        <f t="shared" si="26"/>
        <v>0</v>
      </c>
      <c r="P148" s="186">
        <f t="shared" si="26"/>
        <v>0</v>
      </c>
      <c r="Q148" s="186">
        <f t="shared" si="26"/>
        <v>0</v>
      </c>
      <c r="R148" s="186">
        <f t="shared" si="26"/>
        <v>0</v>
      </c>
      <c r="S148" s="186">
        <f t="shared" si="26"/>
        <v>0</v>
      </c>
      <c r="T148" s="186">
        <f t="shared" si="26"/>
        <v>0</v>
      </c>
      <c r="U148" s="389"/>
    </row>
    <row r="149" spans="1:21" s="336" customFormat="1" ht="24.75" customHeight="1">
      <c r="A149" s="184">
        <v>2011001</v>
      </c>
      <c r="B149" s="185" t="s">
        <v>317</v>
      </c>
      <c r="C149" s="186">
        <f>D149+H149+I149+J149+K149+L149+M149+N149+O149+P149+Q149+R149+S149+T149</f>
        <v>10</v>
      </c>
      <c r="D149" s="188">
        <f t="shared" si="23"/>
        <v>0</v>
      </c>
      <c r="E149" s="189"/>
      <c r="F149" s="189"/>
      <c r="G149" s="189"/>
      <c r="H149" s="189">
        <v>10</v>
      </c>
      <c r="I149" s="189"/>
      <c r="J149" s="189"/>
      <c r="K149" s="189"/>
      <c r="L149" s="376"/>
      <c r="M149" s="377"/>
      <c r="N149" s="189"/>
      <c r="O149" s="377"/>
      <c r="P149" s="377"/>
      <c r="Q149" s="376"/>
      <c r="R149" s="377"/>
      <c r="S149" s="377"/>
      <c r="T149" s="376"/>
      <c r="U149" s="389"/>
    </row>
    <row r="150" spans="1:21" s="336" customFormat="1" ht="24.75" customHeight="1">
      <c r="A150" s="190">
        <v>2011001</v>
      </c>
      <c r="B150" s="191" t="s">
        <v>317</v>
      </c>
      <c r="C150" s="186">
        <f>D150+H150+I150+J150+K150+L150+M150+N150+O150+P150+Q150+R150+S150+T150</f>
        <v>76.89999999999999</v>
      </c>
      <c r="D150" s="188">
        <f t="shared" si="23"/>
        <v>76.89999999999999</v>
      </c>
      <c r="E150" s="192">
        <v>66.49</v>
      </c>
      <c r="F150" s="189"/>
      <c r="G150" s="189">
        <v>10.41</v>
      </c>
      <c r="H150" s="189"/>
      <c r="I150" s="189"/>
      <c r="J150" s="189"/>
      <c r="K150" s="189"/>
      <c r="L150" s="378"/>
      <c r="M150" s="379"/>
      <c r="N150" s="189"/>
      <c r="O150" s="379"/>
      <c r="P150" s="379"/>
      <c r="Q150" s="378"/>
      <c r="R150" s="379"/>
      <c r="S150" s="379"/>
      <c r="T150" s="378"/>
      <c r="U150" s="389"/>
    </row>
    <row r="151" spans="1:21" s="336" customFormat="1" ht="24.75" customHeight="1">
      <c r="A151" s="365">
        <v>2011001</v>
      </c>
      <c r="B151" s="366" t="s">
        <v>317</v>
      </c>
      <c r="C151" s="186">
        <f aca="true" t="shared" si="27" ref="C151:C156">D151+H151+I151+J151+K151+L151+M151+N151+O151+P151+Q151+R151+S151+T151</f>
        <v>5</v>
      </c>
      <c r="D151" s="188">
        <f t="shared" si="23"/>
        <v>0</v>
      </c>
      <c r="E151" s="189"/>
      <c r="F151" s="189"/>
      <c r="G151" s="189"/>
      <c r="H151" s="189">
        <v>5</v>
      </c>
      <c r="I151" s="189"/>
      <c r="J151" s="189"/>
      <c r="K151" s="189"/>
      <c r="L151" s="376"/>
      <c r="M151" s="377"/>
      <c r="N151" s="189"/>
      <c r="O151" s="377"/>
      <c r="P151" s="377"/>
      <c r="Q151" s="376"/>
      <c r="R151" s="377"/>
      <c r="S151" s="377"/>
      <c r="T151" s="376"/>
      <c r="U151" s="389"/>
    </row>
    <row r="152" spans="1:21" s="336" customFormat="1" ht="24.75" customHeight="1">
      <c r="A152" s="365">
        <v>2011002</v>
      </c>
      <c r="B152" s="366" t="s">
        <v>318</v>
      </c>
      <c r="C152" s="186">
        <f t="shared" si="27"/>
        <v>20</v>
      </c>
      <c r="D152" s="188">
        <f t="shared" si="23"/>
        <v>0</v>
      </c>
      <c r="E152" s="189"/>
      <c r="F152" s="189"/>
      <c r="G152" s="189"/>
      <c r="H152" s="189">
        <v>20</v>
      </c>
      <c r="I152" s="189"/>
      <c r="J152" s="189"/>
      <c r="K152" s="189"/>
      <c r="L152" s="376"/>
      <c r="M152" s="377"/>
      <c r="N152" s="189"/>
      <c r="O152" s="377"/>
      <c r="P152" s="377"/>
      <c r="Q152" s="376"/>
      <c r="R152" s="377"/>
      <c r="S152" s="377"/>
      <c r="T152" s="376"/>
      <c r="U152" s="389"/>
    </row>
    <row r="153" spans="1:21" s="336" customFormat="1" ht="24.75" customHeight="1">
      <c r="A153" s="365">
        <v>2011002</v>
      </c>
      <c r="B153" s="366" t="s">
        <v>318</v>
      </c>
      <c r="C153" s="186">
        <f t="shared" si="27"/>
        <v>9</v>
      </c>
      <c r="D153" s="188"/>
      <c r="E153" s="189"/>
      <c r="F153" s="189"/>
      <c r="G153" s="189"/>
      <c r="H153" s="189">
        <v>9</v>
      </c>
      <c r="I153" s="189"/>
      <c r="J153" s="189"/>
      <c r="K153" s="189"/>
      <c r="L153" s="376"/>
      <c r="M153" s="377"/>
      <c r="N153" s="189"/>
      <c r="O153" s="377"/>
      <c r="P153" s="377"/>
      <c r="Q153" s="376"/>
      <c r="R153" s="377"/>
      <c r="S153" s="377"/>
      <c r="T153" s="376"/>
      <c r="U153" s="389"/>
    </row>
    <row r="154" spans="1:21" s="336" customFormat="1" ht="24.75" customHeight="1">
      <c r="A154" s="365">
        <v>2011002</v>
      </c>
      <c r="B154" s="397" t="s">
        <v>318</v>
      </c>
      <c r="C154" s="186">
        <f t="shared" si="27"/>
        <v>15</v>
      </c>
      <c r="D154" s="188">
        <f aca="true" t="shared" si="28" ref="D154:D162">SUM(E154:G154)</f>
        <v>0</v>
      </c>
      <c r="E154" s="189"/>
      <c r="F154" s="189"/>
      <c r="G154" s="189"/>
      <c r="H154" s="189">
        <v>15</v>
      </c>
      <c r="I154" s="189"/>
      <c r="J154" s="189"/>
      <c r="K154" s="189"/>
      <c r="L154" s="376"/>
      <c r="M154" s="377"/>
      <c r="N154" s="189"/>
      <c r="O154" s="377"/>
      <c r="P154" s="377"/>
      <c r="Q154" s="376"/>
      <c r="R154" s="377"/>
      <c r="S154" s="377"/>
      <c r="T154" s="376"/>
      <c r="U154" s="389"/>
    </row>
    <row r="155" spans="1:21" s="336" customFormat="1" ht="24.75" customHeight="1">
      <c r="A155" s="365">
        <v>2011008</v>
      </c>
      <c r="B155" s="185" t="s">
        <v>318</v>
      </c>
      <c r="C155" s="186">
        <f t="shared" si="27"/>
        <v>300</v>
      </c>
      <c r="D155" s="188">
        <f t="shared" si="28"/>
        <v>0</v>
      </c>
      <c r="E155" s="189"/>
      <c r="F155" s="189"/>
      <c r="G155" s="189"/>
      <c r="H155" s="189">
        <v>300</v>
      </c>
      <c r="I155" s="189"/>
      <c r="J155" s="189"/>
      <c r="K155" s="189"/>
      <c r="L155" s="376"/>
      <c r="M155" s="377"/>
      <c r="N155" s="189"/>
      <c r="O155" s="377"/>
      <c r="P155" s="377"/>
      <c r="Q155" s="376"/>
      <c r="R155" s="377"/>
      <c r="S155" s="377"/>
      <c r="T155" s="376"/>
      <c r="U155" s="389"/>
    </row>
    <row r="156" spans="1:21" s="336" customFormat="1" ht="24.75" customHeight="1">
      <c r="A156" s="184">
        <v>2011009</v>
      </c>
      <c r="B156" s="185" t="s">
        <v>341</v>
      </c>
      <c r="C156" s="186">
        <f t="shared" si="27"/>
        <v>21</v>
      </c>
      <c r="D156" s="188">
        <f t="shared" si="28"/>
        <v>0</v>
      </c>
      <c r="E156" s="189"/>
      <c r="F156" s="189"/>
      <c r="G156" s="189"/>
      <c r="H156" s="189">
        <v>21</v>
      </c>
      <c r="I156" s="189"/>
      <c r="J156" s="189"/>
      <c r="K156" s="189"/>
      <c r="L156" s="376"/>
      <c r="M156" s="377"/>
      <c r="N156" s="189"/>
      <c r="O156" s="377"/>
      <c r="P156" s="377"/>
      <c r="Q156" s="376"/>
      <c r="R156" s="377"/>
      <c r="S156" s="377"/>
      <c r="T156" s="376"/>
      <c r="U156" s="389"/>
    </row>
    <row r="157" spans="1:21" ht="24.75" customHeight="1">
      <c r="A157" s="197">
        <v>20111</v>
      </c>
      <c r="B157" s="198" t="s">
        <v>342</v>
      </c>
      <c r="C157" s="186">
        <f>SUM(C158:C163)</f>
        <v>1032.08</v>
      </c>
      <c r="D157" s="199">
        <f t="shared" si="28"/>
        <v>570.08</v>
      </c>
      <c r="E157" s="186">
        <f>SUM(E158:E163)</f>
        <v>425.29</v>
      </c>
      <c r="F157" s="186">
        <f>SUM(F158:F163)</f>
        <v>0</v>
      </c>
      <c r="G157" s="186">
        <f>SUM(G158:G163)</f>
        <v>144.79</v>
      </c>
      <c r="H157" s="186">
        <f>SUM(H158:H163)</f>
        <v>462</v>
      </c>
      <c r="I157" s="189">
        <f>SUM(I158:I163)</f>
        <v>0</v>
      </c>
      <c r="J157" s="189"/>
      <c r="K157" s="186">
        <f>SUM(K158:K163)</f>
        <v>0</v>
      </c>
      <c r="L157" s="376"/>
      <c r="M157" s="377"/>
      <c r="N157" s="186">
        <f>SUM(N158:N163)</f>
        <v>0</v>
      </c>
      <c r="O157" s="377"/>
      <c r="P157" s="377"/>
      <c r="Q157" s="376"/>
      <c r="R157" s="377"/>
      <c r="S157" s="377"/>
      <c r="T157" s="376"/>
      <c r="U157" s="389"/>
    </row>
    <row r="158" spans="1:21" s="336" customFormat="1" ht="24.75" customHeight="1">
      <c r="A158" s="184">
        <v>2011101</v>
      </c>
      <c r="B158" s="185" t="s">
        <v>317</v>
      </c>
      <c r="C158" s="186">
        <f aca="true" t="shared" si="29" ref="C158:C163">D158+H158+I158+J158+K158+L158+M158+N158+O158+P158+Q158+R158+S158+T158</f>
        <v>213</v>
      </c>
      <c r="D158" s="188">
        <f t="shared" si="28"/>
        <v>0</v>
      </c>
      <c r="E158" s="189"/>
      <c r="F158" s="189"/>
      <c r="G158" s="189"/>
      <c r="H158" s="189">
        <v>213</v>
      </c>
      <c r="I158" s="189"/>
      <c r="J158" s="189"/>
      <c r="K158" s="189"/>
      <c r="L158" s="376"/>
      <c r="M158" s="377"/>
      <c r="N158" s="189"/>
      <c r="O158" s="377"/>
      <c r="P158" s="377"/>
      <c r="Q158" s="376"/>
      <c r="R158" s="377"/>
      <c r="S158" s="377"/>
      <c r="T158" s="376"/>
      <c r="U158" s="389"/>
    </row>
    <row r="159" spans="1:21" s="336" customFormat="1" ht="24.75" customHeight="1">
      <c r="A159" s="190">
        <v>2011101</v>
      </c>
      <c r="B159" s="191" t="s">
        <v>317</v>
      </c>
      <c r="C159" s="186">
        <f t="shared" si="29"/>
        <v>570.08</v>
      </c>
      <c r="D159" s="188">
        <f t="shared" si="28"/>
        <v>570.08</v>
      </c>
      <c r="E159" s="192">
        <v>425.29</v>
      </c>
      <c r="F159" s="189"/>
      <c r="G159" s="189">
        <v>144.79</v>
      </c>
      <c r="H159" s="189"/>
      <c r="I159" s="189"/>
      <c r="J159" s="189"/>
      <c r="K159" s="189"/>
      <c r="L159" s="378"/>
      <c r="M159" s="379"/>
      <c r="N159" s="189"/>
      <c r="O159" s="379"/>
      <c r="P159" s="379"/>
      <c r="Q159" s="378"/>
      <c r="R159" s="379"/>
      <c r="S159" s="379"/>
      <c r="T159" s="378"/>
      <c r="U159" s="389"/>
    </row>
    <row r="160" spans="1:21" s="336" customFormat="1" ht="24.75" customHeight="1">
      <c r="A160" s="184">
        <v>2011101</v>
      </c>
      <c r="B160" s="185" t="s">
        <v>317</v>
      </c>
      <c r="C160" s="186">
        <f t="shared" si="29"/>
        <v>5</v>
      </c>
      <c r="D160" s="188">
        <f t="shared" si="28"/>
        <v>0</v>
      </c>
      <c r="E160" s="189"/>
      <c r="F160" s="189"/>
      <c r="G160" s="189"/>
      <c r="H160" s="189">
        <v>5</v>
      </c>
      <c r="I160" s="189"/>
      <c r="J160" s="189"/>
      <c r="K160" s="189"/>
      <c r="L160" s="376"/>
      <c r="M160" s="377"/>
      <c r="N160" s="189"/>
      <c r="O160" s="377"/>
      <c r="P160" s="377"/>
      <c r="Q160" s="376"/>
      <c r="R160" s="377"/>
      <c r="S160" s="377"/>
      <c r="T160" s="376"/>
      <c r="U160" s="389"/>
    </row>
    <row r="161" spans="1:21" s="336" customFormat="1" ht="24.75" customHeight="1">
      <c r="A161" s="184">
        <v>2011102</v>
      </c>
      <c r="B161" s="185" t="s">
        <v>318</v>
      </c>
      <c r="C161" s="186">
        <f t="shared" si="29"/>
        <v>50</v>
      </c>
      <c r="D161" s="188">
        <f t="shared" si="28"/>
        <v>0</v>
      </c>
      <c r="E161" s="189"/>
      <c r="F161" s="189"/>
      <c r="G161" s="189"/>
      <c r="H161" s="189">
        <v>50</v>
      </c>
      <c r="I161" s="189"/>
      <c r="J161" s="189"/>
      <c r="K161" s="189"/>
      <c r="L161" s="380"/>
      <c r="M161" s="381"/>
      <c r="N161" s="189"/>
      <c r="O161" s="381"/>
      <c r="P161" s="381"/>
      <c r="Q161" s="380"/>
      <c r="R161" s="381"/>
      <c r="S161" s="381"/>
      <c r="T161" s="380"/>
      <c r="U161" s="389"/>
    </row>
    <row r="162" spans="1:21" s="336" customFormat="1" ht="24.75" customHeight="1">
      <c r="A162" s="184">
        <v>2011102</v>
      </c>
      <c r="B162" s="185" t="s">
        <v>343</v>
      </c>
      <c r="C162" s="186">
        <f t="shared" si="29"/>
        <v>32</v>
      </c>
      <c r="D162" s="188">
        <f t="shared" si="28"/>
        <v>0</v>
      </c>
      <c r="E162" s="189"/>
      <c r="F162" s="189"/>
      <c r="G162" s="189"/>
      <c r="H162" s="364">
        <v>32</v>
      </c>
      <c r="I162" s="189"/>
      <c r="J162" s="189"/>
      <c r="K162" s="189"/>
      <c r="L162" s="376"/>
      <c r="M162" s="377"/>
      <c r="N162" s="189"/>
      <c r="O162" s="377"/>
      <c r="P162" s="377"/>
      <c r="Q162" s="376"/>
      <c r="R162" s="377"/>
      <c r="S162" s="377"/>
      <c r="T162" s="376"/>
      <c r="U162" s="389"/>
    </row>
    <row r="163" spans="1:21" s="336" customFormat="1" ht="24.75" customHeight="1">
      <c r="A163" s="184">
        <v>2011104</v>
      </c>
      <c r="B163" s="185" t="s">
        <v>344</v>
      </c>
      <c r="C163" s="186">
        <f t="shared" si="29"/>
        <v>162</v>
      </c>
      <c r="D163" s="188"/>
      <c r="E163" s="189"/>
      <c r="F163" s="189"/>
      <c r="G163" s="189"/>
      <c r="H163" s="189">
        <v>162</v>
      </c>
      <c r="I163" s="189"/>
      <c r="J163" s="189"/>
      <c r="K163" s="189"/>
      <c r="L163" s="380"/>
      <c r="M163" s="381"/>
      <c r="N163" s="189"/>
      <c r="O163" s="381"/>
      <c r="P163" s="381"/>
      <c r="Q163" s="380"/>
      <c r="R163" s="381"/>
      <c r="S163" s="381"/>
      <c r="T163" s="380"/>
      <c r="U163" s="389"/>
    </row>
    <row r="164" spans="1:21" ht="24.75" customHeight="1">
      <c r="A164" s="197">
        <v>20113</v>
      </c>
      <c r="B164" s="198" t="s">
        <v>345</v>
      </c>
      <c r="C164" s="186">
        <f aca="true" t="shared" si="30" ref="C164:K164">C165</f>
        <v>300</v>
      </c>
      <c r="D164" s="186">
        <f t="shared" si="30"/>
        <v>0</v>
      </c>
      <c r="E164" s="186">
        <f t="shared" si="30"/>
        <v>0</v>
      </c>
      <c r="F164" s="186">
        <f t="shared" si="30"/>
        <v>0</v>
      </c>
      <c r="G164" s="186">
        <f t="shared" si="30"/>
        <v>0</v>
      </c>
      <c r="H164" s="186">
        <f t="shared" si="30"/>
        <v>0</v>
      </c>
      <c r="I164" s="186">
        <f t="shared" si="30"/>
        <v>300</v>
      </c>
      <c r="J164" s="186">
        <f t="shared" si="30"/>
        <v>0</v>
      </c>
      <c r="K164" s="186">
        <f t="shared" si="30"/>
        <v>0</v>
      </c>
      <c r="L164" s="186">
        <f aca="true" t="shared" si="31" ref="L164:T164">L165</f>
        <v>0</v>
      </c>
      <c r="M164" s="186">
        <f t="shared" si="31"/>
        <v>0</v>
      </c>
      <c r="N164" s="186">
        <f t="shared" si="31"/>
        <v>0</v>
      </c>
      <c r="O164" s="186">
        <f t="shared" si="31"/>
        <v>0</v>
      </c>
      <c r="P164" s="186">
        <f t="shared" si="31"/>
        <v>0</v>
      </c>
      <c r="Q164" s="186">
        <f t="shared" si="31"/>
        <v>0</v>
      </c>
      <c r="R164" s="186">
        <f t="shared" si="31"/>
        <v>0</v>
      </c>
      <c r="S164" s="186">
        <f t="shared" si="31"/>
        <v>0</v>
      </c>
      <c r="T164" s="186">
        <f t="shared" si="31"/>
        <v>0</v>
      </c>
      <c r="U164" s="389"/>
    </row>
    <row r="165" spans="1:21" s="336" customFormat="1" ht="24.75" customHeight="1">
      <c r="A165" s="184">
        <v>2011308</v>
      </c>
      <c r="B165" s="185" t="s">
        <v>346</v>
      </c>
      <c r="C165" s="186">
        <f>D165+N165+H165+I165+K165</f>
        <v>300</v>
      </c>
      <c r="D165" s="188">
        <f>SUM(E165:G165)</f>
        <v>0</v>
      </c>
      <c r="E165" s="189"/>
      <c r="F165" s="189"/>
      <c r="G165" s="189"/>
      <c r="H165" s="364"/>
      <c r="I165" s="189">
        <v>300</v>
      </c>
      <c r="J165" s="189"/>
      <c r="K165" s="189"/>
      <c r="L165" s="376"/>
      <c r="M165" s="377"/>
      <c r="N165" s="189"/>
      <c r="O165" s="377"/>
      <c r="P165" s="377"/>
      <c r="Q165" s="376"/>
      <c r="R165" s="377"/>
      <c r="S165" s="377"/>
      <c r="T165" s="376"/>
      <c r="U165" s="389"/>
    </row>
    <row r="166" spans="1:21" ht="24.75" customHeight="1">
      <c r="A166" s="197">
        <v>20123</v>
      </c>
      <c r="B166" s="198" t="s">
        <v>347</v>
      </c>
      <c r="C166" s="186">
        <f aca="true" t="shared" si="32" ref="C166:K166">SUM(C167:C169)</f>
        <v>56</v>
      </c>
      <c r="D166" s="186">
        <f t="shared" si="32"/>
        <v>0</v>
      </c>
      <c r="E166" s="186">
        <f t="shared" si="32"/>
        <v>0</v>
      </c>
      <c r="F166" s="186">
        <f t="shared" si="32"/>
        <v>0</v>
      </c>
      <c r="G166" s="186">
        <f t="shared" si="32"/>
        <v>0</v>
      </c>
      <c r="H166" s="186">
        <f t="shared" si="32"/>
        <v>56</v>
      </c>
      <c r="I166" s="186">
        <f t="shared" si="32"/>
        <v>0</v>
      </c>
      <c r="J166" s="186">
        <f t="shared" si="32"/>
        <v>0</v>
      </c>
      <c r="K166" s="186">
        <f t="shared" si="32"/>
        <v>0</v>
      </c>
      <c r="L166" s="186">
        <f aca="true" t="shared" si="33" ref="L166:T166">SUM(L167:L169)</f>
        <v>0</v>
      </c>
      <c r="M166" s="186">
        <f t="shared" si="33"/>
        <v>0</v>
      </c>
      <c r="N166" s="186">
        <f t="shared" si="33"/>
        <v>0</v>
      </c>
      <c r="O166" s="186">
        <f t="shared" si="33"/>
        <v>0</v>
      </c>
      <c r="P166" s="186">
        <f t="shared" si="33"/>
        <v>0</v>
      </c>
      <c r="Q166" s="186">
        <f t="shared" si="33"/>
        <v>0</v>
      </c>
      <c r="R166" s="186">
        <f t="shared" si="33"/>
        <v>0</v>
      </c>
      <c r="S166" s="186">
        <f t="shared" si="33"/>
        <v>0</v>
      </c>
      <c r="T166" s="186">
        <f t="shared" si="33"/>
        <v>0</v>
      </c>
      <c r="U166" s="389"/>
    </row>
    <row r="167" spans="1:21" s="336" customFormat="1" ht="24.75" customHeight="1">
      <c r="A167" s="184">
        <v>2012302</v>
      </c>
      <c r="B167" s="185" t="s">
        <v>318</v>
      </c>
      <c r="C167" s="186">
        <f>D167+H167+I167+J167+K167+L167+M167+N167+O167+P167+Q167+R167+S167+T167</f>
        <v>26</v>
      </c>
      <c r="D167" s="188">
        <f>SUM(E167:G167)</f>
        <v>0</v>
      </c>
      <c r="E167" s="189"/>
      <c r="F167" s="189"/>
      <c r="G167" s="189"/>
      <c r="H167" s="189">
        <v>26</v>
      </c>
      <c r="I167" s="189"/>
      <c r="J167" s="189"/>
      <c r="K167" s="189"/>
      <c r="L167" s="376"/>
      <c r="M167" s="377"/>
      <c r="N167" s="189"/>
      <c r="O167" s="377"/>
      <c r="P167" s="377"/>
      <c r="Q167" s="376"/>
      <c r="R167" s="377"/>
      <c r="S167" s="377"/>
      <c r="T167" s="376"/>
      <c r="U167" s="389"/>
    </row>
    <row r="168" spans="1:21" s="336" customFormat="1" ht="24.75" customHeight="1">
      <c r="A168" s="184">
        <v>2012304</v>
      </c>
      <c r="B168" s="185" t="s">
        <v>348</v>
      </c>
      <c r="C168" s="186">
        <f>D168+H168+I168+J168+K168+L168+M168+N168+O168+P168+Q168+R168+S168+T168</f>
        <v>20</v>
      </c>
      <c r="D168" s="188">
        <f>SUM(E168:G168)</f>
        <v>0</v>
      </c>
      <c r="E168" s="189"/>
      <c r="F168" s="189"/>
      <c r="G168" s="189"/>
      <c r="H168" s="189">
        <v>20</v>
      </c>
      <c r="I168" s="189"/>
      <c r="J168" s="189"/>
      <c r="K168" s="189"/>
      <c r="L168" s="376"/>
      <c r="M168" s="377"/>
      <c r="N168" s="189"/>
      <c r="O168" s="377"/>
      <c r="P168" s="377"/>
      <c r="Q168" s="376"/>
      <c r="R168" s="377"/>
      <c r="S168" s="377"/>
      <c r="T168" s="376"/>
      <c r="U168" s="389"/>
    </row>
    <row r="169" spans="1:21" s="336" customFormat="1" ht="24.75" customHeight="1">
      <c r="A169" s="184">
        <v>2012304</v>
      </c>
      <c r="B169" s="185" t="s">
        <v>348</v>
      </c>
      <c r="C169" s="186">
        <f>D169+H169+I169+J169+K169+L169+M169+N169+O169+P169+Q169+R169+S169+T169</f>
        <v>10</v>
      </c>
      <c r="D169" s="188">
        <f>SUM(E169:G169)</f>
        <v>0</v>
      </c>
      <c r="E169" s="189"/>
      <c r="F169" s="189"/>
      <c r="G169" s="189"/>
      <c r="H169" s="189">
        <v>10</v>
      </c>
      <c r="I169" s="189"/>
      <c r="J169" s="189"/>
      <c r="K169" s="189"/>
      <c r="L169" s="376"/>
      <c r="M169" s="377"/>
      <c r="N169" s="189"/>
      <c r="O169" s="377"/>
      <c r="P169" s="377"/>
      <c r="Q169" s="376"/>
      <c r="R169" s="377"/>
      <c r="S169" s="377"/>
      <c r="T169" s="376"/>
      <c r="U169" s="389"/>
    </row>
    <row r="170" spans="1:21" ht="24.75" customHeight="1">
      <c r="A170" s="197">
        <v>20125</v>
      </c>
      <c r="B170" s="198" t="s">
        <v>349</v>
      </c>
      <c r="C170" s="186">
        <f aca="true" t="shared" si="34" ref="C170:K170">SUM(C171:C173)</f>
        <v>51.32</v>
      </c>
      <c r="D170" s="186">
        <f t="shared" si="34"/>
        <v>31.32</v>
      </c>
      <c r="E170" s="186">
        <f t="shared" si="34"/>
        <v>27.22</v>
      </c>
      <c r="F170" s="186">
        <f t="shared" si="34"/>
        <v>0</v>
      </c>
      <c r="G170" s="186">
        <f t="shared" si="34"/>
        <v>4.1</v>
      </c>
      <c r="H170" s="186">
        <f t="shared" si="34"/>
        <v>20</v>
      </c>
      <c r="I170" s="186">
        <f t="shared" si="34"/>
        <v>0</v>
      </c>
      <c r="J170" s="186">
        <f t="shared" si="34"/>
        <v>0</v>
      </c>
      <c r="K170" s="186">
        <f t="shared" si="34"/>
        <v>0</v>
      </c>
      <c r="L170" s="186">
        <f aca="true" t="shared" si="35" ref="L170:T170">SUM(L171:L173)</f>
        <v>0</v>
      </c>
      <c r="M170" s="186">
        <f t="shared" si="35"/>
        <v>0</v>
      </c>
      <c r="N170" s="186">
        <f t="shared" si="35"/>
        <v>0</v>
      </c>
      <c r="O170" s="186">
        <f t="shared" si="35"/>
        <v>0</v>
      </c>
      <c r="P170" s="186">
        <f t="shared" si="35"/>
        <v>0</v>
      </c>
      <c r="Q170" s="186">
        <f t="shared" si="35"/>
        <v>0</v>
      </c>
      <c r="R170" s="186">
        <f t="shared" si="35"/>
        <v>0</v>
      </c>
      <c r="S170" s="186">
        <f t="shared" si="35"/>
        <v>0</v>
      </c>
      <c r="T170" s="186">
        <f t="shared" si="35"/>
        <v>0</v>
      </c>
      <c r="U170" s="389"/>
    </row>
    <row r="171" spans="1:21" s="336" customFormat="1" ht="24.75" customHeight="1">
      <c r="A171" s="184">
        <v>2012501</v>
      </c>
      <c r="B171" s="185" t="s">
        <v>317</v>
      </c>
      <c r="C171" s="186">
        <f>D171+H171+I171+J171+K171+L171+M171+N171+O171+P171+Q171+R171+S171+T171</f>
        <v>5</v>
      </c>
      <c r="D171" s="188">
        <f>SUM(E171:G171)</f>
        <v>0</v>
      </c>
      <c r="E171" s="189"/>
      <c r="F171" s="189"/>
      <c r="G171" s="189"/>
      <c r="H171" s="189">
        <v>5</v>
      </c>
      <c r="I171" s="189"/>
      <c r="J171" s="189"/>
      <c r="K171" s="189"/>
      <c r="L171" s="376"/>
      <c r="M171" s="377"/>
      <c r="N171" s="189"/>
      <c r="O171" s="377"/>
      <c r="P171" s="377"/>
      <c r="Q171" s="376"/>
      <c r="R171" s="377"/>
      <c r="S171" s="377"/>
      <c r="T171" s="376"/>
      <c r="U171" s="389"/>
    </row>
    <row r="172" spans="1:21" s="336" customFormat="1" ht="24.75" customHeight="1">
      <c r="A172" s="190">
        <v>2012501</v>
      </c>
      <c r="B172" s="191" t="s">
        <v>317</v>
      </c>
      <c r="C172" s="186">
        <f>D172+H172+I172+J172+K172+L172+M172+N172+O172+P172+Q172+R172+S172+T172</f>
        <v>31.32</v>
      </c>
      <c r="D172" s="188">
        <f>SUM(E172:G172)</f>
        <v>31.32</v>
      </c>
      <c r="E172" s="192">
        <v>27.22</v>
      </c>
      <c r="F172" s="189"/>
      <c r="G172" s="189">
        <v>4.1</v>
      </c>
      <c r="H172" s="189"/>
      <c r="I172" s="189"/>
      <c r="J172" s="189"/>
      <c r="K172" s="189"/>
      <c r="L172" s="378"/>
      <c r="M172" s="379"/>
      <c r="N172" s="189"/>
      <c r="O172" s="379"/>
      <c r="P172" s="379"/>
      <c r="Q172" s="378"/>
      <c r="R172" s="379"/>
      <c r="S172" s="379"/>
      <c r="T172" s="378"/>
      <c r="U172" s="389"/>
    </row>
    <row r="173" spans="1:21" s="336" customFormat="1" ht="24.75" customHeight="1">
      <c r="A173" s="184">
        <v>2012505</v>
      </c>
      <c r="B173" s="185" t="s">
        <v>350</v>
      </c>
      <c r="C173" s="186">
        <f>D173+H173+I173+J173+K173+L173+M173+N173+O173+P173+Q173+R173+S173+T173</f>
        <v>15</v>
      </c>
      <c r="D173" s="188">
        <f>SUM(E173:G173)</f>
        <v>0</v>
      </c>
      <c r="E173" s="189"/>
      <c r="F173" s="189"/>
      <c r="G173" s="189"/>
      <c r="H173" s="189">
        <v>15</v>
      </c>
      <c r="I173" s="189"/>
      <c r="J173" s="189"/>
      <c r="K173" s="189"/>
      <c r="L173" s="376"/>
      <c r="M173" s="377"/>
      <c r="N173" s="189"/>
      <c r="O173" s="377"/>
      <c r="P173" s="377"/>
      <c r="Q173" s="376"/>
      <c r="R173" s="377"/>
      <c r="S173" s="377"/>
      <c r="T173" s="376"/>
      <c r="U173" s="389"/>
    </row>
    <row r="174" spans="1:21" ht="24.75" customHeight="1">
      <c r="A174" s="197">
        <v>20126</v>
      </c>
      <c r="B174" s="198" t="s">
        <v>351</v>
      </c>
      <c r="C174" s="186">
        <f aca="true" t="shared" si="36" ref="C174:K174">SUM(C175:C181)</f>
        <v>138.79000000000002</v>
      </c>
      <c r="D174" s="186">
        <f t="shared" si="36"/>
        <v>91.79</v>
      </c>
      <c r="E174" s="186">
        <f t="shared" si="36"/>
        <v>78.79</v>
      </c>
      <c r="F174" s="186">
        <f t="shared" si="36"/>
        <v>0</v>
      </c>
      <c r="G174" s="186">
        <f t="shared" si="36"/>
        <v>13</v>
      </c>
      <c r="H174" s="186">
        <f t="shared" si="36"/>
        <v>47</v>
      </c>
      <c r="I174" s="186">
        <f t="shared" si="36"/>
        <v>0</v>
      </c>
      <c r="J174" s="186">
        <f t="shared" si="36"/>
        <v>0</v>
      </c>
      <c r="K174" s="186">
        <f t="shared" si="36"/>
        <v>0</v>
      </c>
      <c r="L174" s="186">
        <f aca="true" t="shared" si="37" ref="L174:T174">SUM(L175:L181)</f>
        <v>0</v>
      </c>
      <c r="M174" s="186">
        <f t="shared" si="37"/>
        <v>0</v>
      </c>
      <c r="N174" s="186">
        <f t="shared" si="37"/>
        <v>0</v>
      </c>
      <c r="O174" s="186">
        <f t="shared" si="37"/>
        <v>0</v>
      </c>
      <c r="P174" s="186">
        <f t="shared" si="37"/>
        <v>0</v>
      </c>
      <c r="Q174" s="186">
        <f t="shared" si="37"/>
        <v>0</v>
      </c>
      <c r="R174" s="186">
        <f t="shared" si="37"/>
        <v>0</v>
      </c>
      <c r="S174" s="186">
        <f t="shared" si="37"/>
        <v>0</v>
      </c>
      <c r="T174" s="186">
        <f t="shared" si="37"/>
        <v>0</v>
      </c>
      <c r="U174" s="389"/>
    </row>
    <row r="175" spans="1:21" s="336" customFormat="1" ht="24.75" customHeight="1">
      <c r="A175" s="184">
        <v>2012601</v>
      </c>
      <c r="B175" s="185" t="s">
        <v>317</v>
      </c>
      <c r="C175" s="186">
        <f>D175+H175+I175+J175+K175+L175+M175+N175+O175+P175+Q175+R175+S175+T175</f>
        <v>10</v>
      </c>
      <c r="D175" s="188">
        <f aca="true" t="shared" si="38" ref="D175:D181">SUM(E175:G175)</f>
        <v>0</v>
      </c>
      <c r="E175" s="189"/>
      <c r="F175" s="189"/>
      <c r="G175" s="189"/>
      <c r="H175" s="189">
        <v>10</v>
      </c>
      <c r="I175" s="189"/>
      <c r="J175" s="189"/>
      <c r="K175" s="189"/>
      <c r="L175" s="376"/>
      <c r="M175" s="377"/>
      <c r="N175" s="189"/>
      <c r="O175" s="377"/>
      <c r="P175" s="377"/>
      <c r="Q175" s="376"/>
      <c r="R175" s="377"/>
      <c r="S175" s="377"/>
      <c r="T175" s="376"/>
      <c r="U175" s="389"/>
    </row>
    <row r="176" spans="1:21" s="336" customFormat="1" ht="24.75" customHeight="1">
      <c r="A176" s="190">
        <v>2012601</v>
      </c>
      <c r="B176" s="191" t="s">
        <v>317</v>
      </c>
      <c r="C176" s="186">
        <f aca="true" t="shared" si="39" ref="C176:C181">D176+H176+I176+J176+K176+L176+M176+N176+O176+P176+Q176+R176+S176+T176</f>
        <v>91.79</v>
      </c>
      <c r="D176" s="188">
        <f t="shared" si="38"/>
        <v>91.79</v>
      </c>
      <c r="E176" s="192">
        <v>78.79</v>
      </c>
      <c r="F176" s="189"/>
      <c r="G176" s="189">
        <v>13</v>
      </c>
      <c r="H176" s="189"/>
      <c r="I176" s="189"/>
      <c r="J176" s="189"/>
      <c r="K176" s="189"/>
      <c r="L176" s="378"/>
      <c r="M176" s="379"/>
      <c r="N176" s="189"/>
      <c r="O176" s="379"/>
      <c r="P176" s="379"/>
      <c r="Q176" s="378"/>
      <c r="R176" s="379"/>
      <c r="S176" s="379"/>
      <c r="T176" s="378"/>
      <c r="U176" s="389"/>
    </row>
    <row r="177" spans="1:21" s="336" customFormat="1" ht="24.75" customHeight="1">
      <c r="A177" s="184">
        <v>2012602</v>
      </c>
      <c r="B177" s="185" t="s">
        <v>318</v>
      </c>
      <c r="C177" s="186">
        <f t="shared" si="39"/>
        <v>3</v>
      </c>
      <c r="D177" s="188">
        <f t="shared" si="38"/>
        <v>0</v>
      </c>
      <c r="E177" s="189"/>
      <c r="F177" s="189"/>
      <c r="G177" s="189"/>
      <c r="H177" s="189">
        <v>3</v>
      </c>
      <c r="I177" s="189"/>
      <c r="J177" s="189"/>
      <c r="K177" s="189"/>
      <c r="L177" s="376"/>
      <c r="M177" s="377"/>
      <c r="N177" s="189"/>
      <c r="O177" s="377"/>
      <c r="P177" s="377"/>
      <c r="Q177" s="376"/>
      <c r="R177" s="377"/>
      <c r="S177" s="377"/>
      <c r="T177" s="376"/>
      <c r="U177" s="389"/>
    </row>
    <row r="178" spans="1:21" s="336" customFormat="1" ht="24.75" customHeight="1">
      <c r="A178" s="184">
        <v>2012602</v>
      </c>
      <c r="B178" s="185" t="s">
        <v>318</v>
      </c>
      <c r="C178" s="186">
        <f t="shared" si="39"/>
        <v>3</v>
      </c>
      <c r="D178" s="188">
        <f t="shared" si="38"/>
        <v>0</v>
      </c>
      <c r="E178" s="189"/>
      <c r="F178" s="189"/>
      <c r="G178" s="189"/>
      <c r="H178" s="189">
        <v>3</v>
      </c>
      <c r="I178" s="189"/>
      <c r="J178" s="189"/>
      <c r="K178" s="189"/>
      <c r="L178" s="376"/>
      <c r="M178" s="377"/>
      <c r="N178" s="189"/>
      <c r="O178" s="377"/>
      <c r="P178" s="377"/>
      <c r="Q178" s="376"/>
      <c r="R178" s="377"/>
      <c r="S178" s="377"/>
      <c r="T178" s="376"/>
      <c r="U178" s="389"/>
    </row>
    <row r="179" spans="1:21" s="336" customFormat="1" ht="24.75" customHeight="1">
      <c r="A179" s="184">
        <v>2012602</v>
      </c>
      <c r="B179" s="185" t="s">
        <v>318</v>
      </c>
      <c r="C179" s="186">
        <f t="shared" si="39"/>
        <v>15</v>
      </c>
      <c r="D179" s="188">
        <f t="shared" si="38"/>
        <v>0</v>
      </c>
      <c r="E179" s="189"/>
      <c r="F179" s="189"/>
      <c r="G179" s="189"/>
      <c r="H179" s="189">
        <v>15</v>
      </c>
      <c r="I179" s="189"/>
      <c r="J179" s="189"/>
      <c r="K179" s="189"/>
      <c r="L179" s="376"/>
      <c r="M179" s="377"/>
      <c r="N179" s="189"/>
      <c r="O179" s="377"/>
      <c r="P179" s="377"/>
      <c r="Q179" s="376"/>
      <c r="R179" s="377"/>
      <c r="S179" s="377"/>
      <c r="T179" s="376"/>
      <c r="U179" s="389"/>
    </row>
    <row r="180" spans="1:21" s="336" customFormat="1" ht="24.75" customHeight="1">
      <c r="A180" s="184">
        <v>2012602</v>
      </c>
      <c r="B180" s="185" t="s">
        <v>318</v>
      </c>
      <c r="C180" s="186">
        <f t="shared" si="39"/>
        <v>10</v>
      </c>
      <c r="D180" s="188">
        <f t="shared" si="38"/>
        <v>0</v>
      </c>
      <c r="E180" s="189"/>
      <c r="F180" s="189"/>
      <c r="G180" s="189"/>
      <c r="H180" s="189">
        <v>10</v>
      </c>
      <c r="I180" s="189"/>
      <c r="J180" s="189"/>
      <c r="K180" s="189"/>
      <c r="L180" s="376"/>
      <c r="M180" s="377"/>
      <c r="N180" s="189"/>
      <c r="O180" s="377"/>
      <c r="P180" s="377"/>
      <c r="Q180" s="376"/>
      <c r="R180" s="377"/>
      <c r="S180" s="377"/>
      <c r="T180" s="376"/>
      <c r="U180" s="389"/>
    </row>
    <row r="181" spans="1:21" s="336" customFormat="1" ht="24.75" customHeight="1">
      <c r="A181" s="184">
        <v>2012602</v>
      </c>
      <c r="B181" s="185" t="s">
        <v>318</v>
      </c>
      <c r="C181" s="186">
        <f t="shared" si="39"/>
        <v>6</v>
      </c>
      <c r="D181" s="188">
        <f t="shared" si="38"/>
        <v>0</v>
      </c>
      <c r="E181" s="189"/>
      <c r="F181" s="189"/>
      <c r="G181" s="189"/>
      <c r="H181" s="189">
        <v>6</v>
      </c>
      <c r="I181" s="189"/>
      <c r="J181" s="189"/>
      <c r="K181" s="189"/>
      <c r="L181" s="376"/>
      <c r="M181" s="377"/>
      <c r="N181" s="189"/>
      <c r="O181" s="377"/>
      <c r="P181" s="377"/>
      <c r="Q181" s="376"/>
      <c r="R181" s="377"/>
      <c r="S181" s="377"/>
      <c r="T181" s="376"/>
      <c r="U181" s="389"/>
    </row>
    <row r="182" spans="1:21" ht="24.75" customHeight="1">
      <c r="A182" s="197">
        <v>20128</v>
      </c>
      <c r="B182" s="198" t="s">
        <v>352</v>
      </c>
      <c r="C182" s="186">
        <f aca="true" t="shared" si="40" ref="C182:K182">SUM(C183:C192)</f>
        <v>75.52000000000001</v>
      </c>
      <c r="D182" s="186">
        <f t="shared" si="40"/>
        <v>0</v>
      </c>
      <c r="E182" s="186">
        <f t="shared" si="40"/>
        <v>0</v>
      </c>
      <c r="F182" s="186">
        <f t="shared" si="40"/>
        <v>0</v>
      </c>
      <c r="G182" s="186">
        <f t="shared" si="40"/>
        <v>0</v>
      </c>
      <c r="H182" s="186">
        <f t="shared" si="40"/>
        <v>0</v>
      </c>
      <c r="I182" s="186">
        <f t="shared" si="40"/>
        <v>0</v>
      </c>
      <c r="J182" s="186">
        <f t="shared" si="40"/>
        <v>0</v>
      </c>
      <c r="K182" s="186">
        <f t="shared" si="40"/>
        <v>39.52</v>
      </c>
      <c r="L182" s="186">
        <f aca="true" t="shared" si="41" ref="L182:T182">SUM(L183:L192)</f>
        <v>36</v>
      </c>
      <c r="M182" s="186">
        <f t="shared" si="41"/>
        <v>0</v>
      </c>
      <c r="N182" s="186">
        <f t="shared" si="41"/>
        <v>0</v>
      </c>
      <c r="O182" s="186">
        <f t="shared" si="41"/>
        <v>0</v>
      </c>
      <c r="P182" s="186">
        <f t="shared" si="41"/>
        <v>0</v>
      </c>
      <c r="Q182" s="186">
        <f t="shared" si="41"/>
        <v>0</v>
      </c>
      <c r="R182" s="186">
        <f t="shared" si="41"/>
        <v>0</v>
      </c>
      <c r="S182" s="186">
        <f t="shared" si="41"/>
        <v>0</v>
      </c>
      <c r="T182" s="186">
        <f t="shared" si="41"/>
        <v>0</v>
      </c>
      <c r="U182" s="389"/>
    </row>
    <row r="183" spans="1:21" s="336" customFormat="1" ht="24.75" customHeight="1">
      <c r="A183" s="184">
        <v>2012801</v>
      </c>
      <c r="B183" s="185" t="s">
        <v>317</v>
      </c>
      <c r="C183" s="186">
        <f>D183+H183+I183+J183+K183+L183+M183+N183+O183+P183+Q183+R183+S183+T183</f>
        <v>5</v>
      </c>
      <c r="D183" s="188">
        <f>SUM(E183:G183)</f>
        <v>0</v>
      </c>
      <c r="E183" s="216"/>
      <c r="F183" s="189"/>
      <c r="G183" s="189"/>
      <c r="H183" s="189"/>
      <c r="I183" s="189"/>
      <c r="J183" s="189"/>
      <c r="K183" s="189"/>
      <c r="L183" s="376">
        <v>5</v>
      </c>
      <c r="M183" s="377"/>
      <c r="N183" s="189"/>
      <c r="O183" s="377"/>
      <c r="P183" s="377"/>
      <c r="Q183" s="376"/>
      <c r="R183" s="377"/>
      <c r="S183" s="377"/>
      <c r="T183" s="376"/>
      <c r="U183" s="389"/>
    </row>
    <row r="184" spans="1:21" s="336" customFormat="1" ht="24.75" customHeight="1">
      <c r="A184" s="184">
        <v>2012801</v>
      </c>
      <c r="B184" s="185" t="s">
        <v>317</v>
      </c>
      <c r="C184" s="186">
        <f aca="true" t="shared" si="42" ref="C184:C192">D184+H184+I184+J184+K184+L184+M184+N184+O184+P184+Q184+R184+S184+T184</f>
        <v>10</v>
      </c>
      <c r="D184" s="188"/>
      <c r="E184" s="216"/>
      <c r="F184" s="189"/>
      <c r="G184" s="189"/>
      <c r="H184" s="189"/>
      <c r="I184" s="189"/>
      <c r="J184" s="189"/>
      <c r="K184" s="189"/>
      <c r="L184" s="376">
        <v>10</v>
      </c>
      <c r="M184" s="377"/>
      <c r="N184" s="189"/>
      <c r="O184" s="377"/>
      <c r="P184" s="377"/>
      <c r="Q184" s="376"/>
      <c r="R184" s="377"/>
      <c r="S184" s="377"/>
      <c r="T184" s="376"/>
      <c r="U184" s="191"/>
    </row>
    <row r="185" spans="1:21" s="336" customFormat="1" ht="24.75" customHeight="1">
      <c r="A185" s="184">
        <v>2012801</v>
      </c>
      <c r="B185" s="185" t="s">
        <v>317</v>
      </c>
      <c r="C185" s="186">
        <f t="shared" si="42"/>
        <v>5</v>
      </c>
      <c r="D185" s="188">
        <f aca="true" t="shared" si="43" ref="D185:D238">SUM(E185:G185)</f>
        <v>0</v>
      </c>
      <c r="E185" s="216"/>
      <c r="F185" s="189"/>
      <c r="G185" s="189"/>
      <c r="H185" s="189"/>
      <c r="I185" s="189"/>
      <c r="J185" s="189"/>
      <c r="K185" s="189"/>
      <c r="L185" s="376">
        <v>5</v>
      </c>
      <c r="M185" s="377"/>
      <c r="N185" s="189"/>
      <c r="O185" s="377"/>
      <c r="P185" s="377"/>
      <c r="Q185" s="376"/>
      <c r="R185" s="377"/>
      <c r="S185" s="377"/>
      <c r="T185" s="376"/>
      <c r="U185" s="389"/>
    </row>
    <row r="186" spans="1:21" s="336" customFormat="1" ht="24.75" customHeight="1">
      <c r="A186" s="184">
        <v>2012801</v>
      </c>
      <c r="B186" s="185" t="s">
        <v>317</v>
      </c>
      <c r="C186" s="186">
        <f t="shared" si="42"/>
        <v>4</v>
      </c>
      <c r="D186" s="188">
        <f t="shared" si="43"/>
        <v>0</v>
      </c>
      <c r="E186" s="216"/>
      <c r="F186" s="189"/>
      <c r="G186" s="189"/>
      <c r="H186" s="189"/>
      <c r="I186" s="189"/>
      <c r="J186" s="189"/>
      <c r="K186" s="189">
        <v>4</v>
      </c>
      <c r="L186" s="392"/>
      <c r="M186" s="393"/>
      <c r="N186" s="189"/>
      <c r="O186" s="393"/>
      <c r="P186" s="393"/>
      <c r="Q186" s="392"/>
      <c r="R186" s="393"/>
      <c r="S186" s="393"/>
      <c r="T186" s="392"/>
      <c r="U186" s="200"/>
    </row>
    <row r="187" spans="1:21" s="336" customFormat="1" ht="24.75" customHeight="1">
      <c r="A187" s="190">
        <v>2012801</v>
      </c>
      <c r="B187" s="191" t="s">
        <v>317</v>
      </c>
      <c r="C187" s="186">
        <f t="shared" si="42"/>
        <v>30.12</v>
      </c>
      <c r="D187" s="188">
        <f t="shared" si="43"/>
        <v>0</v>
      </c>
      <c r="E187" s="216"/>
      <c r="F187" s="189"/>
      <c r="G187" s="189"/>
      <c r="H187" s="189"/>
      <c r="I187" s="189"/>
      <c r="J187" s="189"/>
      <c r="K187" s="189">
        <v>30.12</v>
      </c>
      <c r="L187" s="378"/>
      <c r="M187" s="379"/>
      <c r="N187" s="189"/>
      <c r="O187" s="379"/>
      <c r="P187" s="379"/>
      <c r="Q187" s="378"/>
      <c r="R187" s="379"/>
      <c r="S187" s="379"/>
      <c r="T187" s="378"/>
      <c r="U187" s="389"/>
    </row>
    <row r="188" spans="1:21" s="336" customFormat="1" ht="24.75" customHeight="1">
      <c r="A188" s="190">
        <v>2012801</v>
      </c>
      <c r="B188" s="191" t="s">
        <v>317</v>
      </c>
      <c r="C188" s="186">
        <f t="shared" si="42"/>
        <v>5.4</v>
      </c>
      <c r="D188" s="188"/>
      <c r="E188" s="398"/>
      <c r="F188" s="189"/>
      <c r="G188" s="189"/>
      <c r="H188" s="189"/>
      <c r="I188" s="189"/>
      <c r="J188" s="189"/>
      <c r="K188" s="189">
        <v>5.4</v>
      </c>
      <c r="L188" s="378"/>
      <c r="M188" s="379"/>
      <c r="N188" s="189"/>
      <c r="O188" s="379"/>
      <c r="P188" s="379"/>
      <c r="Q188" s="378"/>
      <c r="R188" s="379"/>
      <c r="S188" s="379"/>
      <c r="T188" s="378"/>
      <c r="U188" s="389"/>
    </row>
    <row r="189" spans="1:21" s="336" customFormat="1" ht="24.75" customHeight="1">
      <c r="A189" s="184">
        <v>2012802</v>
      </c>
      <c r="B189" s="185" t="s">
        <v>318</v>
      </c>
      <c r="C189" s="186">
        <f t="shared" si="42"/>
        <v>3</v>
      </c>
      <c r="D189" s="188">
        <f t="shared" si="43"/>
        <v>0</v>
      </c>
      <c r="E189" s="216"/>
      <c r="F189" s="189"/>
      <c r="G189" s="189"/>
      <c r="H189" s="189"/>
      <c r="I189" s="189"/>
      <c r="J189" s="189"/>
      <c r="K189" s="189"/>
      <c r="L189" s="189">
        <v>3</v>
      </c>
      <c r="M189" s="377"/>
      <c r="N189" s="189"/>
      <c r="O189" s="377"/>
      <c r="P189" s="377"/>
      <c r="Q189" s="376"/>
      <c r="R189" s="377"/>
      <c r="S189" s="377"/>
      <c r="T189" s="376"/>
      <c r="U189" s="389"/>
    </row>
    <row r="190" spans="1:21" s="336" customFormat="1" ht="24.75" customHeight="1">
      <c r="A190" s="184">
        <v>2012802</v>
      </c>
      <c r="B190" s="185" t="s">
        <v>318</v>
      </c>
      <c r="C190" s="186">
        <f t="shared" si="42"/>
        <v>5</v>
      </c>
      <c r="D190" s="188">
        <f t="shared" si="43"/>
        <v>0</v>
      </c>
      <c r="E190" s="189"/>
      <c r="F190" s="189"/>
      <c r="G190" s="189"/>
      <c r="H190" s="189"/>
      <c r="I190" s="189"/>
      <c r="J190" s="189"/>
      <c r="K190" s="189"/>
      <c r="L190" s="189">
        <v>5</v>
      </c>
      <c r="M190" s="377"/>
      <c r="N190" s="189"/>
      <c r="O190" s="377"/>
      <c r="P190" s="377"/>
      <c r="Q190" s="376"/>
      <c r="R190" s="377"/>
      <c r="S190" s="377"/>
      <c r="T190" s="376"/>
      <c r="U190" s="389"/>
    </row>
    <row r="191" spans="1:21" s="336" customFormat="1" ht="24.75" customHeight="1">
      <c r="A191" s="184">
        <v>2012802</v>
      </c>
      <c r="B191" s="185" t="s">
        <v>318</v>
      </c>
      <c r="C191" s="186">
        <f t="shared" si="42"/>
        <v>5</v>
      </c>
      <c r="D191" s="188">
        <f t="shared" si="43"/>
        <v>0</v>
      </c>
      <c r="E191" s="189"/>
      <c r="F191" s="189"/>
      <c r="G191" s="189"/>
      <c r="H191" s="189"/>
      <c r="I191" s="189"/>
      <c r="J191" s="189"/>
      <c r="K191" s="189"/>
      <c r="L191" s="189">
        <v>5</v>
      </c>
      <c r="M191" s="377"/>
      <c r="N191" s="189"/>
      <c r="O191" s="377"/>
      <c r="P191" s="377"/>
      <c r="Q191" s="376"/>
      <c r="R191" s="377"/>
      <c r="S191" s="377"/>
      <c r="T191" s="376"/>
      <c r="U191" s="389"/>
    </row>
    <row r="192" spans="1:21" s="336" customFormat="1" ht="24.75" customHeight="1">
      <c r="A192" s="184">
        <v>2012804</v>
      </c>
      <c r="B192" s="185" t="s">
        <v>324</v>
      </c>
      <c r="C192" s="186">
        <f t="shared" si="42"/>
        <v>3</v>
      </c>
      <c r="D192" s="188">
        <f t="shared" si="43"/>
        <v>0</v>
      </c>
      <c r="E192" s="189"/>
      <c r="F192" s="189"/>
      <c r="G192" s="189"/>
      <c r="H192" s="189"/>
      <c r="I192" s="189"/>
      <c r="J192" s="189"/>
      <c r="K192" s="189"/>
      <c r="L192" s="189">
        <v>3</v>
      </c>
      <c r="M192" s="377"/>
      <c r="N192" s="189"/>
      <c r="O192" s="377"/>
      <c r="P192" s="377"/>
      <c r="Q192" s="376"/>
      <c r="R192" s="377"/>
      <c r="S192" s="377"/>
      <c r="T192" s="376"/>
      <c r="U192" s="389"/>
    </row>
    <row r="193" spans="1:21" ht="24.75" customHeight="1">
      <c r="A193" s="197">
        <v>20129</v>
      </c>
      <c r="B193" s="198" t="s">
        <v>353</v>
      </c>
      <c r="C193" s="186">
        <f aca="true" t="shared" si="44" ref="C193:K193">SUM(C194:C208)</f>
        <v>301.22</v>
      </c>
      <c r="D193" s="186">
        <f t="shared" si="44"/>
        <v>52.739999999999995</v>
      </c>
      <c r="E193" s="186">
        <f t="shared" si="44"/>
        <v>45.54</v>
      </c>
      <c r="F193" s="186">
        <f t="shared" si="44"/>
        <v>0</v>
      </c>
      <c r="G193" s="186">
        <f t="shared" si="44"/>
        <v>7.2</v>
      </c>
      <c r="H193" s="186">
        <f t="shared" si="44"/>
        <v>130</v>
      </c>
      <c r="I193" s="186">
        <f t="shared" si="44"/>
        <v>0</v>
      </c>
      <c r="J193" s="186">
        <f t="shared" si="44"/>
        <v>0</v>
      </c>
      <c r="K193" s="186">
        <f t="shared" si="44"/>
        <v>78.48</v>
      </c>
      <c r="L193" s="186">
        <f aca="true" t="shared" si="45" ref="L193:T193">SUM(L194:L208)</f>
        <v>25</v>
      </c>
      <c r="M193" s="186">
        <f t="shared" si="45"/>
        <v>0</v>
      </c>
      <c r="N193" s="186">
        <f t="shared" si="45"/>
        <v>15</v>
      </c>
      <c r="O193" s="186">
        <f t="shared" si="45"/>
        <v>0</v>
      </c>
      <c r="P193" s="186">
        <f t="shared" si="45"/>
        <v>0</v>
      </c>
      <c r="Q193" s="186">
        <f t="shared" si="45"/>
        <v>0</v>
      </c>
      <c r="R193" s="186">
        <f t="shared" si="45"/>
        <v>0</v>
      </c>
      <c r="S193" s="186">
        <f t="shared" si="45"/>
        <v>0</v>
      </c>
      <c r="T193" s="186">
        <f t="shared" si="45"/>
        <v>0</v>
      </c>
      <c r="U193" s="389"/>
    </row>
    <row r="194" spans="1:21" s="336" customFormat="1" ht="24.75" customHeight="1">
      <c r="A194" s="184">
        <v>2012901</v>
      </c>
      <c r="B194" s="185" t="s">
        <v>317</v>
      </c>
      <c r="C194" s="186">
        <f>D194+H194+I194+J194+K194+L194+M194+N194+O194+P194+Q194+R194+S194+T194</f>
        <v>5</v>
      </c>
      <c r="D194" s="188">
        <f t="shared" si="43"/>
        <v>0</v>
      </c>
      <c r="E194" s="189"/>
      <c r="F194" s="189"/>
      <c r="G194" s="189"/>
      <c r="H194" s="189">
        <v>5</v>
      </c>
      <c r="I194" s="189"/>
      <c r="J194" s="189"/>
      <c r="K194" s="189"/>
      <c r="L194" s="376"/>
      <c r="M194" s="377"/>
      <c r="N194" s="189"/>
      <c r="O194" s="377"/>
      <c r="P194" s="377"/>
      <c r="Q194" s="376"/>
      <c r="R194" s="377"/>
      <c r="S194" s="377"/>
      <c r="T194" s="376"/>
      <c r="U194" s="389"/>
    </row>
    <row r="195" spans="1:21" s="336" customFormat="1" ht="24.75" customHeight="1">
      <c r="A195" s="184">
        <v>2012901</v>
      </c>
      <c r="B195" s="185" t="s">
        <v>317</v>
      </c>
      <c r="C195" s="186">
        <f aca="true" t="shared" si="46" ref="C195:C208">D195+H195+I195+J195+K195+L195+M195+N195+O195+P195+Q195+R195+S195+T195</f>
        <v>27.22</v>
      </c>
      <c r="D195" s="188">
        <f t="shared" si="43"/>
        <v>27.22</v>
      </c>
      <c r="E195" s="189">
        <v>23.72</v>
      </c>
      <c r="F195" s="189"/>
      <c r="G195" s="189">
        <v>3.5</v>
      </c>
      <c r="H195" s="189"/>
      <c r="I195" s="189"/>
      <c r="J195" s="189"/>
      <c r="K195" s="189"/>
      <c r="L195" s="376"/>
      <c r="M195" s="377"/>
      <c r="N195" s="189"/>
      <c r="O195" s="377"/>
      <c r="P195" s="377"/>
      <c r="Q195" s="376"/>
      <c r="R195" s="377"/>
      <c r="S195" s="377"/>
      <c r="T195" s="376"/>
      <c r="U195" s="389"/>
    </row>
    <row r="196" spans="1:21" s="336" customFormat="1" ht="24.75" customHeight="1">
      <c r="A196" s="184">
        <v>2012901</v>
      </c>
      <c r="B196" s="185" t="s">
        <v>317</v>
      </c>
      <c r="C196" s="186">
        <f t="shared" si="46"/>
        <v>5</v>
      </c>
      <c r="D196" s="188">
        <f t="shared" si="43"/>
        <v>0</v>
      </c>
      <c r="E196" s="189"/>
      <c r="F196" s="189"/>
      <c r="G196" s="189"/>
      <c r="H196" s="189">
        <v>5</v>
      </c>
      <c r="I196" s="189"/>
      <c r="J196" s="189"/>
      <c r="K196" s="189"/>
      <c r="L196" s="376"/>
      <c r="M196" s="377"/>
      <c r="N196" s="189"/>
      <c r="O196" s="377"/>
      <c r="P196" s="377"/>
      <c r="Q196" s="376"/>
      <c r="R196" s="377"/>
      <c r="S196" s="377"/>
      <c r="T196" s="376"/>
      <c r="U196" s="389"/>
    </row>
    <row r="197" spans="1:21" s="336" customFormat="1" ht="24.75" customHeight="1">
      <c r="A197" s="184">
        <v>2012901</v>
      </c>
      <c r="B197" s="185" t="s">
        <v>317</v>
      </c>
      <c r="C197" s="186">
        <f t="shared" si="46"/>
        <v>25.52</v>
      </c>
      <c r="D197" s="188">
        <f t="shared" si="43"/>
        <v>25.52</v>
      </c>
      <c r="E197" s="189">
        <v>21.82</v>
      </c>
      <c r="F197" s="189"/>
      <c r="G197" s="189">
        <v>3.7</v>
      </c>
      <c r="H197" s="189"/>
      <c r="I197" s="189"/>
      <c r="J197" s="189"/>
      <c r="K197" s="189"/>
      <c r="L197" s="376"/>
      <c r="M197" s="377"/>
      <c r="N197" s="189"/>
      <c r="O197" s="377"/>
      <c r="P197" s="377"/>
      <c r="Q197" s="376"/>
      <c r="R197" s="377"/>
      <c r="S197" s="377"/>
      <c r="T197" s="376"/>
      <c r="U197" s="389"/>
    </row>
    <row r="198" spans="1:21" s="336" customFormat="1" ht="24.75" customHeight="1">
      <c r="A198" s="190">
        <v>2012901</v>
      </c>
      <c r="B198" s="191" t="s">
        <v>317</v>
      </c>
      <c r="C198" s="186">
        <f t="shared" si="46"/>
        <v>70.48</v>
      </c>
      <c r="D198" s="188"/>
      <c r="E198" s="189"/>
      <c r="F198" s="189"/>
      <c r="G198" s="189"/>
      <c r="H198" s="189"/>
      <c r="I198" s="189"/>
      <c r="J198" s="189"/>
      <c r="K198" s="189">
        <v>70.48</v>
      </c>
      <c r="L198" s="376"/>
      <c r="M198" s="377"/>
      <c r="N198" s="189"/>
      <c r="O198" s="377"/>
      <c r="P198" s="377"/>
      <c r="Q198" s="376"/>
      <c r="R198" s="377"/>
      <c r="S198" s="377"/>
      <c r="T198" s="376"/>
      <c r="U198" s="389"/>
    </row>
    <row r="199" spans="1:21" s="336" customFormat="1" ht="24.75" customHeight="1">
      <c r="A199" s="190">
        <v>2012901</v>
      </c>
      <c r="B199" s="191" t="s">
        <v>317</v>
      </c>
      <c r="C199" s="186">
        <f t="shared" si="46"/>
        <v>8</v>
      </c>
      <c r="D199" s="188">
        <f t="shared" si="43"/>
        <v>0</v>
      </c>
      <c r="E199" s="192"/>
      <c r="F199" s="189"/>
      <c r="G199" s="189"/>
      <c r="H199" s="189"/>
      <c r="I199" s="189"/>
      <c r="J199" s="189"/>
      <c r="K199" s="189">
        <v>8</v>
      </c>
      <c r="L199" s="378"/>
      <c r="M199" s="379"/>
      <c r="N199" s="189"/>
      <c r="O199" s="379"/>
      <c r="P199" s="379"/>
      <c r="Q199" s="378"/>
      <c r="R199" s="379"/>
      <c r="S199" s="379"/>
      <c r="T199" s="378"/>
      <c r="U199" s="389"/>
    </row>
    <row r="200" spans="1:21" s="336" customFormat="1" ht="24.75" customHeight="1">
      <c r="A200" s="184">
        <v>2012902</v>
      </c>
      <c r="B200" s="185" t="s">
        <v>318</v>
      </c>
      <c r="C200" s="186">
        <f t="shared" si="46"/>
        <v>32</v>
      </c>
      <c r="D200" s="188">
        <f t="shared" si="43"/>
        <v>0</v>
      </c>
      <c r="E200" s="189"/>
      <c r="F200" s="189"/>
      <c r="G200" s="189"/>
      <c r="H200" s="189">
        <v>32</v>
      </c>
      <c r="I200" s="189"/>
      <c r="J200" s="189"/>
      <c r="K200" s="189"/>
      <c r="L200" s="400"/>
      <c r="M200" s="401"/>
      <c r="N200" s="189"/>
      <c r="O200" s="401"/>
      <c r="P200" s="401"/>
      <c r="Q200" s="400"/>
      <c r="R200" s="401"/>
      <c r="S200" s="401"/>
      <c r="T200" s="400"/>
      <c r="U200" s="389"/>
    </row>
    <row r="201" spans="1:21" s="336" customFormat="1" ht="24.75" customHeight="1">
      <c r="A201" s="184">
        <v>2012902</v>
      </c>
      <c r="B201" s="185" t="s">
        <v>318</v>
      </c>
      <c r="C201" s="186">
        <f t="shared" si="46"/>
        <v>3</v>
      </c>
      <c r="D201" s="188">
        <f t="shared" si="43"/>
        <v>0</v>
      </c>
      <c r="E201" s="189"/>
      <c r="F201" s="189"/>
      <c r="G201" s="189"/>
      <c r="H201" s="189">
        <v>3</v>
      </c>
      <c r="I201" s="189"/>
      <c r="J201" s="189"/>
      <c r="K201" s="189"/>
      <c r="L201" s="376"/>
      <c r="M201" s="377"/>
      <c r="N201" s="189"/>
      <c r="O201" s="377"/>
      <c r="P201" s="377"/>
      <c r="Q201" s="376"/>
      <c r="R201" s="377"/>
      <c r="S201" s="377"/>
      <c r="T201" s="376"/>
      <c r="U201" s="389"/>
    </row>
    <row r="202" spans="1:21" s="336" customFormat="1" ht="24.75" customHeight="1">
      <c r="A202" s="184">
        <v>2012902</v>
      </c>
      <c r="B202" s="185" t="s">
        <v>318</v>
      </c>
      <c r="C202" s="186">
        <f t="shared" si="46"/>
        <v>32</v>
      </c>
      <c r="D202" s="188">
        <f t="shared" si="43"/>
        <v>0</v>
      </c>
      <c r="E202" s="189"/>
      <c r="F202" s="189"/>
      <c r="G202" s="189"/>
      <c r="H202" s="364">
        <v>32</v>
      </c>
      <c r="I202" s="189"/>
      <c r="J202" s="189"/>
      <c r="K202" s="189"/>
      <c r="L202" s="376"/>
      <c r="M202" s="377"/>
      <c r="N202" s="189"/>
      <c r="O202" s="377"/>
      <c r="P202" s="377"/>
      <c r="Q202" s="376"/>
      <c r="R202" s="377"/>
      <c r="S202" s="377"/>
      <c r="T202" s="376"/>
      <c r="U202" s="389"/>
    </row>
    <row r="203" spans="1:21" s="336" customFormat="1" ht="24.75" customHeight="1">
      <c r="A203" s="184">
        <v>2012902</v>
      </c>
      <c r="B203" s="185" t="s">
        <v>318</v>
      </c>
      <c r="C203" s="186">
        <f t="shared" si="46"/>
        <v>17</v>
      </c>
      <c r="D203" s="188">
        <f t="shared" si="43"/>
        <v>0</v>
      </c>
      <c r="E203" s="189"/>
      <c r="F203" s="189"/>
      <c r="G203" s="189"/>
      <c r="H203" s="189">
        <v>17</v>
      </c>
      <c r="I203" s="189"/>
      <c r="J203" s="189"/>
      <c r="K203" s="189"/>
      <c r="L203" s="376"/>
      <c r="M203" s="377"/>
      <c r="N203" s="189"/>
      <c r="O203" s="377"/>
      <c r="P203" s="377"/>
      <c r="Q203" s="376"/>
      <c r="R203" s="377"/>
      <c r="S203" s="377"/>
      <c r="T203" s="376"/>
      <c r="U203" s="389"/>
    </row>
    <row r="204" spans="1:21" s="336" customFormat="1" ht="24.75" customHeight="1">
      <c r="A204" s="184">
        <v>2012902</v>
      </c>
      <c r="B204" s="185" t="s">
        <v>318</v>
      </c>
      <c r="C204" s="186">
        <f t="shared" si="46"/>
        <v>4</v>
      </c>
      <c r="D204" s="188">
        <f t="shared" si="43"/>
        <v>0</v>
      </c>
      <c r="E204" s="189"/>
      <c r="F204" s="189"/>
      <c r="G204" s="189"/>
      <c r="H204" s="189">
        <v>4</v>
      </c>
      <c r="I204" s="189"/>
      <c r="J204" s="189"/>
      <c r="K204" s="189"/>
      <c r="L204" s="376"/>
      <c r="M204" s="377"/>
      <c r="N204" s="189"/>
      <c r="O204" s="377"/>
      <c r="P204" s="377"/>
      <c r="Q204" s="376"/>
      <c r="R204" s="377"/>
      <c r="S204" s="377"/>
      <c r="T204" s="376"/>
      <c r="U204" s="389"/>
    </row>
    <row r="205" spans="1:21" s="336" customFormat="1" ht="24.75" customHeight="1">
      <c r="A205" s="184">
        <v>2012902</v>
      </c>
      <c r="B205" s="185" t="s">
        <v>343</v>
      </c>
      <c r="C205" s="186">
        <f t="shared" si="46"/>
        <v>32</v>
      </c>
      <c r="D205" s="188">
        <f t="shared" si="43"/>
        <v>0</v>
      </c>
      <c r="E205" s="189"/>
      <c r="F205" s="189"/>
      <c r="G205" s="189"/>
      <c r="H205" s="364">
        <v>32</v>
      </c>
      <c r="I205" s="189"/>
      <c r="J205" s="189"/>
      <c r="K205" s="189"/>
      <c r="L205" s="376"/>
      <c r="M205" s="377"/>
      <c r="N205" s="189"/>
      <c r="O205" s="377"/>
      <c r="P205" s="377"/>
      <c r="Q205" s="376"/>
      <c r="R205" s="377"/>
      <c r="S205" s="377"/>
      <c r="T205" s="376"/>
      <c r="U205" s="389"/>
    </row>
    <row r="206" spans="1:21" s="336" customFormat="1" ht="24.75" customHeight="1">
      <c r="A206" s="184">
        <v>2012906</v>
      </c>
      <c r="B206" s="185" t="s">
        <v>354</v>
      </c>
      <c r="C206" s="186">
        <f t="shared" si="46"/>
        <v>10</v>
      </c>
      <c r="D206" s="188">
        <f t="shared" si="43"/>
        <v>0</v>
      </c>
      <c r="E206" s="189"/>
      <c r="F206" s="189"/>
      <c r="G206" s="189"/>
      <c r="H206" s="189"/>
      <c r="I206" s="189"/>
      <c r="J206" s="189"/>
      <c r="K206" s="189"/>
      <c r="L206" s="376">
        <v>10</v>
      </c>
      <c r="M206" s="377"/>
      <c r="N206" s="189"/>
      <c r="O206" s="377"/>
      <c r="P206" s="377"/>
      <c r="Q206" s="376"/>
      <c r="R206" s="377"/>
      <c r="S206" s="377"/>
      <c r="T206" s="376"/>
      <c r="U206" s="389"/>
    </row>
    <row r="207" spans="1:21" s="336" customFormat="1" ht="24.75" customHeight="1">
      <c r="A207" s="184">
        <v>2012906</v>
      </c>
      <c r="B207" s="185" t="s">
        <v>354</v>
      </c>
      <c r="C207" s="186">
        <f t="shared" si="46"/>
        <v>15</v>
      </c>
      <c r="D207" s="188">
        <f t="shared" si="43"/>
        <v>0</v>
      </c>
      <c r="E207" s="189"/>
      <c r="F207" s="189"/>
      <c r="G207" s="189"/>
      <c r="H207" s="189"/>
      <c r="I207" s="189"/>
      <c r="J207" s="189"/>
      <c r="K207" s="189"/>
      <c r="L207" s="376">
        <v>15</v>
      </c>
      <c r="M207" s="377"/>
      <c r="N207" s="189"/>
      <c r="O207" s="377"/>
      <c r="P207" s="377"/>
      <c r="Q207" s="376"/>
      <c r="R207" s="377"/>
      <c r="S207" s="377"/>
      <c r="T207" s="376"/>
      <c r="U207" s="389"/>
    </row>
    <row r="208" spans="1:21" s="336" customFormat="1" ht="24.75" customHeight="1">
      <c r="A208" s="184">
        <v>2012906</v>
      </c>
      <c r="B208" s="185" t="s">
        <v>354</v>
      </c>
      <c r="C208" s="186">
        <f t="shared" si="46"/>
        <v>15</v>
      </c>
      <c r="D208" s="188">
        <f t="shared" si="43"/>
        <v>0</v>
      </c>
      <c r="E208" s="189"/>
      <c r="F208" s="189"/>
      <c r="G208" s="189"/>
      <c r="H208" s="189"/>
      <c r="I208" s="189"/>
      <c r="J208" s="189"/>
      <c r="K208" s="189"/>
      <c r="L208" s="376"/>
      <c r="M208" s="377"/>
      <c r="N208" s="189">
        <v>15</v>
      </c>
      <c r="O208" s="377"/>
      <c r="P208" s="377"/>
      <c r="Q208" s="376"/>
      <c r="R208" s="377"/>
      <c r="S208" s="377"/>
      <c r="T208" s="376"/>
      <c r="U208" s="389"/>
    </row>
    <row r="209" spans="1:21" ht="24.75" customHeight="1">
      <c r="A209" s="399">
        <v>20131</v>
      </c>
      <c r="B209" s="198" t="s">
        <v>355</v>
      </c>
      <c r="C209" s="186">
        <f aca="true" t="shared" si="47" ref="C209:U209">SUM(C210:C249)</f>
        <v>1018.76</v>
      </c>
      <c r="D209" s="186">
        <f t="shared" si="47"/>
        <v>387.46000000000004</v>
      </c>
      <c r="E209" s="186">
        <f t="shared" si="47"/>
        <v>339.46000000000004</v>
      </c>
      <c r="F209" s="186">
        <f t="shared" si="47"/>
        <v>0</v>
      </c>
      <c r="G209" s="186">
        <f t="shared" si="47"/>
        <v>48</v>
      </c>
      <c r="H209" s="186">
        <f t="shared" si="47"/>
        <v>586.5</v>
      </c>
      <c r="I209" s="186">
        <f t="shared" si="47"/>
        <v>0</v>
      </c>
      <c r="J209" s="186">
        <f t="shared" si="47"/>
        <v>0</v>
      </c>
      <c r="K209" s="186">
        <f t="shared" si="47"/>
        <v>0</v>
      </c>
      <c r="L209" s="186">
        <f t="shared" si="47"/>
        <v>0</v>
      </c>
      <c r="M209" s="186">
        <f t="shared" si="47"/>
        <v>0</v>
      </c>
      <c r="N209" s="186">
        <f t="shared" si="47"/>
        <v>44.8</v>
      </c>
      <c r="O209" s="186">
        <f t="shared" si="47"/>
        <v>0</v>
      </c>
      <c r="P209" s="186">
        <f t="shared" si="47"/>
        <v>0</v>
      </c>
      <c r="Q209" s="186">
        <f t="shared" si="47"/>
        <v>0</v>
      </c>
      <c r="R209" s="186">
        <f t="shared" si="47"/>
        <v>0</v>
      </c>
      <c r="S209" s="186">
        <f t="shared" si="47"/>
        <v>0</v>
      </c>
      <c r="T209" s="186">
        <f t="shared" si="47"/>
        <v>0</v>
      </c>
      <c r="U209" s="389"/>
    </row>
    <row r="210" spans="1:21" s="336" customFormat="1" ht="24.75" customHeight="1">
      <c r="A210" s="184">
        <v>2013101</v>
      </c>
      <c r="B210" s="185" t="s">
        <v>317</v>
      </c>
      <c r="C210" s="186">
        <f>D210+H210+I210+J210+K210+L210+M210+N210+O210+P210+Q210+R210+S210+T210</f>
        <v>36</v>
      </c>
      <c r="D210" s="188">
        <f t="shared" si="43"/>
        <v>0</v>
      </c>
      <c r="E210" s="189"/>
      <c r="F210" s="189"/>
      <c r="G210" s="189"/>
      <c r="H210" s="189">
        <v>36</v>
      </c>
      <c r="I210" s="189"/>
      <c r="J210" s="189"/>
      <c r="K210" s="189"/>
      <c r="L210" s="376"/>
      <c r="M210" s="377"/>
      <c r="N210" s="189"/>
      <c r="O210" s="377"/>
      <c r="P210" s="377"/>
      <c r="Q210" s="376"/>
      <c r="R210" s="377"/>
      <c r="S210" s="377"/>
      <c r="T210" s="376"/>
      <c r="U210" s="389"/>
    </row>
    <row r="211" spans="1:21" s="336" customFormat="1" ht="24.75" customHeight="1">
      <c r="A211" s="184">
        <v>2013101</v>
      </c>
      <c r="B211" s="185" t="s">
        <v>317</v>
      </c>
      <c r="C211" s="186">
        <f aca="true" t="shared" si="48" ref="C211:C249">D211+H211+I211+J211+K211+L211+M211+N211+O211+P211+Q211+R211+S211+T211</f>
        <v>10</v>
      </c>
      <c r="D211" s="188">
        <f t="shared" si="43"/>
        <v>0</v>
      </c>
      <c r="E211" s="189"/>
      <c r="F211" s="189"/>
      <c r="G211" s="189"/>
      <c r="H211" s="189">
        <v>10</v>
      </c>
      <c r="I211" s="189"/>
      <c r="J211" s="189"/>
      <c r="K211" s="189"/>
      <c r="L211" s="376"/>
      <c r="M211" s="377"/>
      <c r="N211" s="189"/>
      <c r="O211" s="377"/>
      <c r="P211" s="377"/>
      <c r="Q211" s="376"/>
      <c r="R211" s="377"/>
      <c r="S211" s="377"/>
      <c r="T211" s="376"/>
      <c r="U211" s="389"/>
    </row>
    <row r="212" spans="1:21" s="336" customFormat="1" ht="24.75" customHeight="1">
      <c r="A212" s="184">
        <v>2013101</v>
      </c>
      <c r="B212" s="185" t="s">
        <v>317</v>
      </c>
      <c r="C212" s="186">
        <f t="shared" si="48"/>
        <v>6</v>
      </c>
      <c r="D212" s="188">
        <f t="shared" si="43"/>
        <v>0</v>
      </c>
      <c r="E212" s="189"/>
      <c r="F212" s="189"/>
      <c r="G212" s="189"/>
      <c r="H212" s="189">
        <v>6</v>
      </c>
      <c r="I212" s="189"/>
      <c r="J212" s="189"/>
      <c r="K212" s="189"/>
      <c r="L212" s="376"/>
      <c r="M212" s="377"/>
      <c r="N212" s="189"/>
      <c r="O212" s="377"/>
      <c r="P212" s="377"/>
      <c r="Q212" s="376"/>
      <c r="R212" s="377"/>
      <c r="S212" s="377"/>
      <c r="T212" s="376"/>
      <c r="U212" s="389"/>
    </row>
    <row r="213" spans="1:21" s="336" customFormat="1" ht="24.75" customHeight="1">
      <c r="A213" s="184">
        <v>2013101</v>
      </c>
      <c r="B213" s="185" t="s">
        <v>317</v>
      </c>
      <c r="C213" s="186">
        <f t="shared" si="48"/>
        <v>5</v>
      </c>
      <c r="D213" s="188">
        <f t="shared" si="43"/>
        <v>0</v>
      </c>
      <c r="E213" s="189"/>
      <c r="F213" s="189"/>
      <c r="G213" s="189"/>
      <c r="H213" s="189">
        <v>5</v>
      </c>
      <c r="I213" s="189"/>
      <c r="J213" s="189"/>
      <c r="K213" s="189"/>
      <c r="L213" s="376"/>
      <c r="M213" s="377"/>
      <c r="N213" s="189"/>
      <c r="O213" s="377"/>
      <c r="P213" s="377"/>
      <c r="Q213" s="376"/>
      <c r="R213" s="377"/>
      <c r="S213" s="377"/>
      <c r="T213" s="376"/>
      <c r="U213" s="389"/>
    </row>
    <row r="214" spans="1:21" s="336" customFormat="1" ht="24.75" customHeight="1">
      <c r="A214" s="184">
        <v>2013101</v>
      </c>
      <c r="B214" s="185" t="s">
        <v>317</v>
      </c>
      <c r="C214" s="186">
        <f t="shared" si="48"/>
        <v>10</v>
      </c>
      <c r="D214" s="188">
        <f t="shared" si="43"/>
        <v>0</v>
      </c>
      <c r="E214" s="189"/>
      <c r="F214" s="189"/>
      <c r="G214" s="189"/>
      <c r="H214" s="189">
        <v>10</v>
      </c>
      <c r="I214" s="189"/>
      <c r="J214" s="189"/>
      <c r="K214" s="189"/>
      <c r="L214" s="376"/>
      <c r="M214" s="377"/>
      <c r="N214" s="189"/>
      <c r="O214" s="377"/>
      <c r="P214" s="377"/>
      <c r="Q214" s="376"/>
      <c r="R214" s="377"/>
      <c r="S214" s="377"/>
      <c r="T214" s="376"/>
      <c r="U214" s="389"/>
    </row>
    <row r="215" spans="1:21" s="336" customFormat="1" ht="24.75" customHeight="1">
      <c r="A215" s="184">
        <v>2013101</v>
      </c>
      <c r="B215" s="185" t="s">
        <v>317</v>
      </c>
      <c r="C215" s="186">
        <f t="shared" si="48"/>
        <v>10</v>
      </c>
      <c r="D215" s="188">
        <f t="shared" si="43"/>
        <v>0</v>
      </c>
      <c r="E215" s="189"/>
      <c r="F215" s="189"/>
      <c r="G215" s="189"/>
      <c r="H215" s="189">
        <v>10</v>
      </c>
      <c r="I215" s="189"/>
      <c r="J215" s="189"/>
      <c r="K215" s="189"/>
      <c r="L215" s="376"/>
      <c r="M215" s="377"/>
      <c r="N215" s="189"/>
      <c r="O215" s="377"/>
      <c r="P215" s="377"/>
      <c r="Q215" s="376"/>
      <c r="R215" s="377"/>
      <c r="S215" s="377"/>
      <c r="T215" s="376"/>
      <c r="U215" s="389"/>
    </row>
    <row r="216" spans="1:21" s="336" customFormat="1" ht="24.75" customHeight="1">
      <c r="A216" s="184">
        <v>2013101</v>
      </c>
      <c r="B216" s="185" t="s">
        <v>317</v>
      </c>
      <c r="C216" s="186">
        <f t="shared" si="48"/>
        <v>10</v>
      </c>
      <c r="D216" s="188">
        <f t="shared" si="43"/>
        <v>0</v>
      </c>
      <c r="E216" s="189"/>
      <c r="F216" s="189"/>
      <c r="G216" s="189"/>
      <c r="H216" s="189"/>
      <c r="I216" s="189"/>
      <c r="J216" s="189"/>
      <c r="K216" s="189"/>
      <c r="L216" s="376"/>
      <c r="M216" s="377"/>
      <c r="N216" s="189">
        <v>10</v>
      </c>
      <c r="O216" s="377"/>
      <c r="P216" s="377"/>
      <c r="Q216" s="376"/>
      <c r="R216" s="377"/>
      <c r="S216" s="377"/>
      <c r="T216" s="376"/>
      <c r="U216" s="389"/>
    </row>
    <row r="217" spans="1:21" s="336" customFormat="1" ht="24.75" customHeight="1">
      <c r="A217" s="184">
        <v>2013101</v>
      </c>
      <c r="B217" s="185" t="s">
        <v>317</v>
      </c>
      <c r="C217" s="186">
        <f t="shared" si="48"/>
        <v>15</v>
      </c>
      <c r="D217" s="188">
        <f t="shared" si="43"/>
        <v>0</v>
      </c>
      <c r="E217" s="189"/>
      <c r="F217" s="189"/>
      <c r="G217" s="189"/>
      <c r="H217" s="189"/>
      <c r="I217" s="189"/>
      <c r="J217" s="189"/>
      <c r="K217" s="189"/>
      <c r="L217" s="376"/>
      <c r="M217" s="377"/>
      <c r="N217" s="189">
        <v>15</v>
      </c>
      <c r="O217" s="377"/>
      <c r="P217" s="377"/>
      <c r="Q217" s="376"/>
      <c r="R217" s="377"/>
      <c r="S217" s="377"/>
      <c r="T217" s="376"/>
      <c r="U217" s="389"/>
    </row>
    <row r="218" spans="1:21" s="336" customFormat="1" ht="24.75" customHeight="1">
      <c r="A218" s="184">
        <v>2013101</v>
      </c>
      <c r="B218" s="185" t="s">
        <v>317</v>
      </c>
      <c r="C218" s="186">
        <f t="shared" si="48"/>
        <v>7</v>
      </c>
      <c r="D218" s="188">
        <f t="shared" si="43"/>
        <v>0</v>
      </c>
      <c r="E218" s="189"/>
      <c r="F218" s="189"/>
      <c r="G218" s="189"/>
      <c r="H218" s="189">
        <v>7</v>
      </c>
      <c r="I218" s="189"/>
      <c r="J218" s="189"/>
      <c r="K218" s="189"/>
      <c r="L218" s="376"/>
      <c r="M218" s="377"/>
      <c r="N218" s="189"/>
      <c r="O218" s="377"/>
      <c r="P218" s="377"/>
      <c r="Q218" s="376"/>
      <c r="R218" s="377"/>
      <c r="S218" s="377"/>
      <c r="T218" s="376"/>
      <c r="U218" s="389"/>
    </row>
    <row r="219" spans="1:21" s="336" customFormat="1" ht="24.75" customHeight="1">
      <c r="A219" s="184">
        <v>2013101</v>
      </c>
      <c r="B219" s="185" t="s">
        <v>317</v>
      </c>
      <c r="C219" s="186">
        <f t="shared" si="48"/>
        <v>55.5</v>
      </c>
      <c r="D219" s="188">
        <f t="shared" si="43"/>
        <v>0</v>
      </c>
      <c r="E219" s="189"/>
      <c r="F219" s="189"/>
      <c r="G219" s="189"/>
      <c r="H219" s="189">
        <v>55.5</v>
      </c>
      <c r="I219" s="189"/>
      <c r="J219" s="189"/>
      <c r="K219" s="189"/>
      <c r="L219" s="376"/>
      <c r="M219" s="377"/>
      <c r="N219" s="189"/>
      <c r="O219" s="377"/>
      <c r="P219" s="377"/>
      <c r="Q219" s="376"/>
      <c r="R219" s="377"/>
      <c r="S219" s="377"/>
      <c r="T219" s="376"/>
      <c r="U219" s="389"/>
    </row>
    <row r="220" spans="1:21" s="336" customFormat="1" ht="24.75" customHeight="1">
      <c r="A220" s="184">
        <v>2013101</v>
      </c>
      <c r="B220" s="185" t="s">
        <v>317</v>
      </c>
      <c r="C220" s="186">
        <f t="shared" si="48"/>
        <v>5.8</v>
      </c>
      <c r="D220" s="188">
        <f t="shared" si="43"/>
        <v>0</v>
      </c>
      <c r="E220" s="189"/>
      <c r="F220" s="189"/>
      <c r="G220" s="189"/>
      <c r="H220" s="189"/>
      <c r="I220" s="189"/>
      <c r="J220" s="189"/>
      <c r="K220" s="189"/>
      <c r="L220" s="376"/>
      <c r="M220" s="377"/>
      <c r="N220" s="189">
        <v>5.8</v>
      </c>
      <c r="O220" s="377"/>
      <c r="P220" s="377"/>
      <c r="Q220" s="376"/>
      <c r="R220" s="377"/>
      <c r="S220" s="377"/>
      <c r="T220" s="376"/>
      <c r="U220" s="389"/>
    </row>
    <row r="221" spans="1:21" s="336" customFormat="1" ht="24.75" customHeight="1">
      <c r="A221" s="184">
        <v>2013101</v>
      </c>
      <c r="B221" s="185" t="s">
        <v>317</v>
      </c>
      <c r="C221" s="186">
        <f t="shared" si="48"/>
        <v>10</v>
      </c>
      <c r="D221" s="188">
        <f t="shared" si="43"/>
        <v>0</v>
      </c>
      <c r="E221" s="189"/>
      <c r="F221" s="189"/>
      <c r="G221" s="189"/>
      <c r="H221" s="189">
        <v>10</v>
      </c>
      <c r="I221" s="189"/>
      <c r="J221" s="189"/>
      <c r="K221" s="189"/>
      <c r="L221" s="376"/>
      <c r="M221" s="377"/>
      <c r="N221" s="189"/>
      <c r="O221" s="377"/>
      <c r="P221" s="377"/>
      <c r="Q221" s="376"/>
      <c r="R221" s="377"/>
      <c r="S221" s="377"/>
      <c r="T221" s="376"/>
      <c r="U221" s="389"/>
    </row>
    <row r="222" spans="1:21" s="336" customFormat="1" ht="24.75" customHeight="1">
      <c r="A222" s="190">
        <v>2013101</v>
      </c>
      <c r="B222" s="191" t="s">
        <v>317</v>
      </c>
      <c r="C222" s="186">
        <f t="shared" si="48"/>
        <v>319.68</v>
      </c>
      <c r="D222" s="188">
        <f t="shared" si="43"/>
        <v>319.68</v>
      </c>
      <c r="E222" s="192">
        <v>279.68</v>
      </c>
      <c r="F222" s="189"/>
      <c r="G222" s="189">
        <v>40</v>
      </c>
      <c r="H222" s="189"/>
      <c r="I222" s="189"/>
      <c r="J222" s="189"/>
      <c r="K222" s="189"/>
      <c r="L222" s="378"/>
      <c r="M222" s="379"/>
      <c r="N222" s="189"/>
      <c r="O222" s="379"/>
      <c r="P222" s="379"/>
      <c r="Q222" s="378"/>
      <c r="R222" s="379"/>
      <c r="S222" s="379"/>
      <c r="T222" s="378"/>
      <c r="U222" s="389"/>
    </row>
    <row r="223" spans="1:21" s="336" customFormat="1" ht="24.75" customHeight="1">
      <c r="A223" s="190">
        <v>2013101</v>
      </c>
      <c r="B223" s="191" t="s">
        <v>317</v>
      </c>
      <c r="C223" s="186">
        <f t="shared" si="48"/>
        <v>67.78</v>
      </c>
      <c r="D223" s="188">
        <f t="shared" si="43"/>
        <v>67.78</v>
      </c>
      <c r="E223" s="192">
        <v>59.78</v>
      </c>
      <c r="F223" s="189"/>
      <c r="G223" s="189">
        <v>8</v>
      </c>
      <c r="H223" s="189"/>
      <c r="I223" s="189"/>
      <c r="J223" s="189"/>
      <c r="K223" s="189"/>
      <c r="L223" s="378"/>
      <c r="M223" s="379"/>
      <c r="N223" s="189"/>
      <c r="O223" s="379"/>
      <c r="P223" s="379"/>
      <c r="Q223" s="378"/>
      <c r="R223" s="379"/>
      <c r="S223" s="379"/>
      <c r="T223" s="378"/>
      <c r="U223" s="389"/>
    </row>
    <row r="224" spans="1:21" s="336" customFormat="1" ht="24.75" customHeight="1">
      <c r="A224" s="190">
        <v>2013101</v>
      </c>
      <c r="B224" s="191" t="s">
        <v>317</v>
      </c>
      <c r="C224" s="186">
        <f t="shared" si="48"/>
        <v>26.4</v>
      </c>
      <c r="D224" s="188">
        <f t="shared" si="43"/>
        <v>0</v>
      </c>
      <c r="E224" s="192"/>
      <c r="F224" s="189"/>
      <c r="G224" s="189"/>
      <c r="H224" s="189">
        <v>26.4</v>
      </c>
      <c r="I224" s="189"/>
      <c r="J224" s="189"/>
      <c r="K224" s="189"/>
      <c r="L224" s="378"/>
      <c r="M224" s="379"/>
      <c r="N224" s="189"/>
      <c r="O224" s="379"/>
      <c r="P224" s="379"/>
      <c r="Q224" s="378"/>
      <c r="R224" s="379"/>
      <c r="S224" s="379"/>
      <c r="T224" s="378"/>
      <c r="U224" s="389"/>
    </row>
    <row r="225" spans="1:21" s="336" customFormat="1" ht="24.75" customHeight="1">
      <c r="A225" s="190">
        <v>2013101</v>
      </c>
      <c r="B225" s="191" t="s">
        <v>317</v>
      </c>
      <c r="C225" s="186">
        <f t="shared" si="48"/>
        <v>21.6</v>
      </c>
      <c r="D225" s="188">
        <f t="shared" si="43"/>
        <v>0</v>
      </c>
      <c r="E225" s="192"/>
      <c r="F225" s="189"/>
      <c r="G225" s="189"/>
      <c r="H225" s="189">
        <v>21.6</v>
      </c>
      <c r="I225" s="189"/>
      <c r="J225" s="189"/>
      <c r="K225" s="189"/>
      <c r="L225" s="378"/>
      <c r="M225" s="379"/>
      <c r="N225" s="189"/>
      <c r="O225" s="379"/>
      <c r="P225" s="379"/>
      <c r="Q225" s="378"/>
      <c r="R225" s="379"/>
      <c r="S225" s="379"/>
      <c r="T225" s="378"/>
      <c r="U225" s="389"/>
    </row>
    <row r="226" spans="1:21" s="336" customFormat="1" ht="24.75" customHeight="1">
      <c r="A226" s="184">
        <v>2013102</v>
      </c>
      <c r="B226" s="185" t="s">
        <v>318</v>
      </c>
      <c r="C226" s="186">
        <f t="shared" si="48"/>
        <v>20</v>
      </c>
      <c r="D226" s="188">
        <f t="shared" si="43"/>
        <v>0</v>
      </c>
      <c r="E226" s="189"/>
      <c r="F226" s="189"/>
      <c r="G226" s="189"/>
      <c r="H226" s="189">
        <v>20</v>
      </c>
      <c r="I226" s="189"/>
      <c r="J226" s="189"/>
      <c r="K226" s="189"/>
      <c r="L226" s="376"/>
      <c r="M226" s="377"/>
      <c r="N226" s="189"/>
      <c r="O226" s="377"/>
      <c r="P226" s="377"/>
      <c r="Q226" s="376"/>
      <c r="R226" s="377"/>
      <c r="S226" s="377"/>
      <c r="T226" s="376"/>
      <c r="U226" s="389"/>
    </row>
    <row r="227" spans="1:21" s="336" customFormat="1" ht="24.75" customHeight="1">
      <c r="A227" s="184">
        <v>2013102</v>
      </c>
      <c r="B227" s="185" t="s">
        <v>318</v>
      </c>
      <c r="C227" s="186">
        <f t="shared" si="48"/>
        <v>7</v>
      </c>
      <c r="D227" s="188">
        <f t="shared" si="43"/>
        <v>0</v>
      </c>
      <c r="E227" s="189"/>
      <c r="F227" s="189"/>
      <c r="G227" s="189"/>
      <c r="H227" s="189">
        <v>7</v>
      </c>
      <c r="I227" s="189"/>
      <c r="J227" s="189"/>
      <c r="K227" s="189"/>
      <c r="L227" s="376"/>
      <c r="M227" s="377"/>
      <c r="N227" s="189"/>
      <c r="O227" s="377"/>
      <c r="P227" s="377"/>
      <c r="Q227" s="376"/>
      <c r="R227" s="377"/>
      <c r="S227" s="377"/>
      <c r="T227" s="376"/>
      <c r="U227" s="389"/>
    </row>
    <row r="228" spans="1:21" s="336" customFormat="1" ht="24.75" customHeight="1">
      <c r="A228" s="184">
        <v>2013102</v>
      </c>
      <c r="B228" s="185" t="s">
        <v>318</v>
      </c>
      <c r="C228" s="186">
        <f t="shared" si="48"/>
        <v>7</v>
      </c>
      <c r="D228" s="188">
        <f t="shared" si="43"/>
        <v>0</v>
      </c>
      <c r="E228" s="189"/>
      <c r="F228" s="189"/>
      <c r="G228" s="189"/>
      <c r="H228" s="189">
        <v>7</v>
      </c>
      <c r="I228" s="189"/>
      <c r="J228" s="189"/>
      <c r="K228" s="189"/>
      <c r="L228" s="376"/>
      <c r="M228" s="377"/>
      <c r="N228" s="189"/>
      <c r="O228" s="377"/>
      <c r="P228" s="377"/>
      <c r="Q228" s="376"/>
      <c r="R228" s="377"/>
      <c r="S228" s="377"/>
      <c r="T228" s="376"/>
      <c r="U228" s="389"/>
    </row>
    <row r="229" spans="1:21" s="336" customFormat="1" ht="24.75" customHeight="1">
      <c r="A229" s="184">
        <v>2013102</v>
      </c>
      <c r="B229" s="185" t="s">
        <v>318</v>
      </c>
      <c r="C229" s="186">
        <f t="shared" si="48"/>
        <v>15</v>
      </c>
      <c r="D229" s="188">
        <f t="shared" si="43"/>
        <v>0</v>
      </c>
      <c r="E229" s="189"/>
      <c r="F229" s="189"/>
      <c r="G229" s="189"/>
      <c r="H229" s="189">
        <v>15</v>
      </c>
      <c r="I229" s="189"/>
      <c r="J229" s="189"/>
      <c r="K229" s="189"/>
      <c r="L229" s="376"/>
      <c r="M229" s="377"/>
      <c r="N229" s="189"/>
      <c r="O229" s="377"/>
      <c r="P229" s="377"/>
      <c r="Q229" s="376"/>
      <c r="R229" s="377"/>
      <c r="S229" s="377"/>
      <c r="T229" s="376"/>
      <c r="U229" s="389"/>
    </row>
    <row r="230" spans="1:21" s="336" customFormat="1" ht="24.75" customHeight="1">
      <c r="A230" s="184">
        <v>2013102</v>
      </c>
      <c r="B230" s="185" t="s">
        <v>318</v>
      </c>
      <c r="C230" s="186">
        <f t="shared" si="48"/>
        <v>10</v>
      </c>
      <c r="D230" s="188">
        <f t="shared" si="43"/>
        <v>0</v>
      </c>
      <c r="E230" s="189"/>
      <c r="F230" s="189"/>
      <c r="G230" s="189"/>
      <c r="H230" s="189">
        <v>10</v>
      </c>
      <c r="I230" s="189"/>
      <c r="J230" s="189"/>
      <c r="K230" s="189"/>
      <c r="L230" s="376"/>
      <c r="M230" s="377"/>
      <c r="N230" s="189"/>
      <c r="O230" s="377"/>
      <c r="P230" s="377"/>
      <c r="Q230" s="376"/>
      <c r="R230" s="377"/>
      <c r="S230" s="377"/>
      <c r="T230" s="376"/>
      <c r="U230" s="389"/>
    </row>
    <row r="231" spans="1:21" s="336" customFormat="1" ht="24.75" customHeight="1">
      <c r="A231" s="184">
        <v>2013102</v>
      </c>
      <c r="B231" s="185" t="s">
        <v>318</v>
      </c>
      <c r="C231" s="186">
        <f t="shared" si="48"/>
        <v>4</v>
      </c>
      <c r="D231" s="188">
        <f t="shared" si="43"/>
        <v>0</v>
      </c>
      <c r="E231" s="189"/>
      <c r="F231" s="189"/>
      <c r="G231" s="189"/>
      <c r="H231" s="189">
        <v>4</v>
      </c>
      <c r="I231" s="189"/>
      <c r="J231" s="189"/>
      <c r="K231" s="189"/>
      <c r="L231" s="376"/>
      <c r="M231" s="377"/>
      <c r="N231" s="189"/>
      <c r="O231" s="377"/>
      <c r="P231" s="377"/>
      <c r="Q231" s="376"/>
      <c r="R231" s="377"/>
      <c r="S231" s="377"/>
      <c r="T231" s="376"/>
      <c r="U231" s="389"/>
    </row>
    <row r="232" spans="1:21" s="336" customFormat="1" ht="24.75" customHeight="1">
      <c r="A232" s="184">
        <v>2013102</v>
      </c>
      <c r="B232" s="185" t="s">
        <v>318</v>
      </c>
      <c r="C232" s="186">
        <f t="shared" si="48"/>
        <v>11</v>
      </c>
      <c r="D232" s="188">
        <f t="shared" si="43"/>
        <v>0</v>
      </c>
      <c r="E232" s="189"/>
      <c r="F232" s="189"/>
      <c r="G232" s="189"/>
      <c r="H232" s="189">
        <v>11</v>
      </c>
      <c r="I232" s="189"/>
      <c r="J232" s="189"/>
      <c r="K232" s="189"/>
      <c r="L232" s="376"/>
      <c r="M232" s="377"/>
      <c r="N232" s="189"/>
      <c r="O232" s="377"/>
      <c r="P232" s="377"/>
      <c r="Q232" s="376"/>
      <c r="R232" s="377"/>
      <c r="S232" s="377"/>
      <c r="T232" s="376"/>
      <c r="U232" s="389"/>
    </row>
    <row r="233" spans="1:21" s="336" customFormat="1" ht="24.75" customHeight="1">
      <c r="A233" s="184">
        <v>2013102</v>
      </c>
      <c r="B233" s="185" t="s">
        <v>318</v>
      </c>
      <c r="C233" s="186">
        <f t="shared" si="48"/>
        <v>11</v>
      </c>
      <c r="D233" s="188">
        <f t="shared" si="43"/>
        <v>0</v>
      </c>
      <c r="E233" s="189"/>
      <c r="F233" s="189"/>
      <c r="G233" s="189"/>
      <c r="H233" s="189">
        <v>11</v>
      </c>
      <c r="I233" s="189"/>
      <c r="J233" s="189"/>
      <c r="K233" s="189"/>
      <c r="L233" s="376"/>
      <c r="M233" s="377"/>
      <c r="N233" s="189"/>
      <c r="O233" s="377"/>
      <c r="P233" s="377"/>
      <c r="Q233" s="376"/>
      <c r="R233" s="377"/>
      <c r="S233" s="377"/>
      <c r="T233" s="376"/>
      <c r="U233" s="389"/>
    </row>
    <row r="234" spans="1:21" s="336" customFormat="1" ht="24.75" customHeight="1">
      <c r="A234" s="184">
        <v>2013102</v>
      </c>
      <c r="B234" s="185" t="s">
        <v>318</v>
      </c>
      <c r="C234" s="186">
        <f t="shared" si="48"/>
        <v>3</v>
      </c>
      <c r="D234" s="188">
        <f t="shared" si="43"/>
        <v>0</v>
      </c>
      <c r="E234" s="189"/>
      <c r="F234" s="189"/>
      <c r="G234" s="189"/>
      <c r="H234" s="189">
        <v>3</v>
      </c>
      <c r="I234" s="189"/>
      <c r="J234" s="189"/>
      <c r="K234" s="189"/>
      <c r="L234" s="376"/>
      <c r="M234" s="377"/>
      <c r="N234" s="189"/>
      <c r="O234" s="377"/>
      <c r="P234" s="377"/>
      <c r="Q234" s="376"/>
      <c r="R234" s="377"/>
      <c r="S234" s="377"/>
      <c r="T234" s="376"/>
      <c r="U234" s="389"/>
    </row>
    <row r="235" spans="1:21" s="336" customFormat="1" ht="24.75" customHeight="1">
      <c r="A235" s="184">
        <v>2013102</v>
      </c>
      <c r="B235" s="185" t="s">
        <v>318</v>
      </c>
      <c r="C235" s="186">
        <f t="shared" si="48"/>
        <v>15</v>
      </c>
      <c r="D235" s="188">
        <f t="shared" si="43"/>
        <v>0</v>
      </c>
      <c r="E235" s="189"/>
      <c r="F235" s="189"/>
      <c r="G235" s="189"/>
      <c r="H235" s="189">
        <v>15</v>
      </c>
      <c r="I235" s="189"/>
      <c r="J235" s="189"/>
      <c r="K235" s="189"/>
      <c r="L235" s="376"/>
      <c r="M235" s="377"/>
      <c r="N235" s="189"/>
      <c r="O235" s="377"/>
      <c r="P235" s="377"/>
      <c r="Q235" s="376"/>
      <c r="R235" s="377"/>
      <c r="S235" s="377"/>
      <c r="T235" s="376"/>
      <c r="U235" s="389"/>
    </row>
    <row r="236" spans="1:21" s="336" customFormat="1" ht="24.75" customHeight="1">
      <c r="A236" s="184">
        <v>2013102</v>
      </c>
      <c r="B236" s="185" t="s">
        <v>318</v>
      </c>
      <c r="C236" s="186">
        <f t="shared" si="48"/>
        <v>3</v>
      </c>
      <c r="D236" s="188">
        <f t="shared" si="43"/>
        <v>0</v>
      </c>
      <c r="E236" s="189"/>
      <c r="F236" s="189"/>
      <c r="G236" s="189"/>
      <c r="H236" s="189">
        <v>3</v>
      </c>
      <c r="I236" s="189"/>
      <c r="J236" s="189"/>
      <c r="K236" s="189"/>
      <c r="L236" s="376"/>
      <c r="M236" s="377"/>
      <c r="N236" s="189"/>
      <c r="O236" s="377"/>
      <c r="P236" s="377"/>
      <c r="Q236" s="376"/>
      <c r="R236" s="377"/>
      <c r="S236" s="377"/>
      <c r="T236" s="376"/>
      <c r="U236" s="389"/>
    </row>
    <row r="237" spans="1:21" s="336" customFormat="1" ht="24.75" customHeight="1">
      <c r="A237" s="184">
        <v>2013102</v>
      </c>
      <c r="B237" s="185" t="s">
        <v>318</v>
      </c>
      <c r="C237" s="186">
        <f t="shared" si="48"/>
        <v>5</v>
      </c>
      <c r="D237" s="188">
        <f t="shared" si="43"/>
        <v>0</v>
      </c>
      <c r="E237" s="189"/>
      <c r="F237" s="189"/>
      <c r="G237" s="189"/>
      <c r="H237" s="189">
        <v>5</v>
      </c>
      <c r="I237" s="189"/>
      <c r="J237" s="189"/>
      <c r="K237" s="189"/>
      <c r="L237" s="376"/>
      <c r="M237" s="377"/>
      <c r="N237" s="189"/>
      <c r="O237" s="377"/>
      <c r="P237" s="377"/>
      <c r="Q237" s="376"/>
      <c r="R237" s="377"/>
      <c r="S237" s="377"/>
      <c r="T237" s="376"/>
      <c r="U237" s="389"/>
    </row>
    <row r="238" spans="1:21" s="336" customFormat="1" ht="24.75" customHeight="1">
      <c r="A238" s="184">
        <v>2013102</v>
      </c>
      <c r="B238" s="185" t="s">
        <v>318</v>
      </c>
      <c r="C238" s="186">
        <f t="shared" si="48"/>
        <v>16</v>
      </c>
      <c r="D238" s="188">
        <f t="shared" si="43"/>
        <v>0</v>
      </c>
      <c r="E238" s="189"/>
      <c r="F238" s="189"/>
      <c r="G238" s="189"/>
      <c r="H238" s="189">
        <v>16</v>
      </c>
      <c r="I238" s="189"/>
      <c r="J238" s="189"/>
      <c r="K238" s="189"/>
      <c r="L238" s="376"/>
      <c r="M238" s="377"/>
      <c r="N238" s="189"/>
      <c r="O238" s="377"/>
      <c r="P238" s="377"/>
      <c r="Q238" s="376"/>
      <c r="R238" s="377"/>
      <c r="S238" s="377"/>
      <c r="T238" s="376"/>
      <c r="U238" s="389"/>
    </row>
    <row r="239" spans="1:21" s="161" customFormat="1" ht="24.75" customHeight="1">
      <c r="A239" s="184">
        <v>2013102</v>
      </c>
      <c r="B239" s="185" t="s">
        <v>318</v>
      </c>
      <c r="C239" s="186">
        <f t="shared" si="48"/>
        <v>14</v>
      </c>
      <c r="D239" s="188"/>
      <c r="E239" s="189"/>
      <c r="F239" s="189"/>
      <c r="G239" s="189"/>
      <c r="H239" s="189"/>
      <c r="I239" s="189"/>
      <c r="J239" s="189"/>
      <c r="K239" s="189"/>
      <c r="L239" s="376"/>
      <c r="M239" s="377"/>
      <c r="N239" s="189">
        <v>14</v>
      </c>
      <c r="O239" s="377"/>
      <c r="P239" s="377"/>
      <c r="Q239" s="376"/>
      <c r="R239" s="377"/>
      <c r="S239" s="377"/>
      <c r="T239" s="376"/>
      <c r="U239" s="389"/>
    </row>
    <row r="240" spans="1:21" s="336" customFormat="1" ht="24.75" customHeight="1">
      <c r="A240" s="184">
        <v>2013102</v>
      </c>
      <c r="B240" s="185" t="s">
        <v>318</v>
      </c>
      <c r="C240" s="186">
        <f t="shared" si="48"/>
        <v>14</v>
      </c>
      <c r="D240" s="188">
        <f>SUM(E240:G240)</f>
        <v>0</v>
      </c>
      <c r="E240" s="189"/>
      <c r="F240" s="189"/>
      <c r="G240" s="189"/>
      <c r="H240" s="189">
        <v>14</v>
      </c>
      <c r="I240" s="189"/>
      <c r="J240" s="189"/>
      <c r="K240" s="189"/>
      <c r="L240" s="376"/>
      <c r="M240" s="377"/>
      <c r="N240" s="189"/>
      <c r="O240" s="377"/>
      <c r="P240" s="377"/>
      <c r="Q240" s="376"/>
      <c r="R240" s="377"/>
      <c r="S240" s="377"/>
      <c r="T240" s="376"/>
      <c r="U240" s="389"/>
    </row>
    <row r="241" spans="1:21" s="336" customFormat="1" ht="24.75" customHeight="1">
      <c r="A241" s="184">
        <v>2013102</v>
      </c>
      <c r="B241" s="185" t="s">
        <v>318</v>
      </c>
      <c r="C241" s="186">
        <f t="shared" si="48"/>
        <v>19</v>
      </c>
      <c r="D241" s="188">
        <f>SUM(E241:G241)</f>
        <v>0</v>
      </c>
      <c r="E241" s="189"/>
      <c r="F241" s="189"/>
      <c r="G241" s="189"/>
      <c r="H241" s="189">
        <v>19</v>
      </c>
      <c r="I241" s="189"/>
      <c r="J241" s="189"/>
      <c r="K241" s="189"/>
      <c r="L241" s="402"/>
      <c r="M241" s="403"/>
      <c r="N241" s="189"/>
      <c r="O241" s="403"/>
      <c r="P241" s="403"/>
      <c r="Q241" s="402"/>
      <c r="R241" s="403"/>
      <c r="S241" s="403"/>
      <c r="T241" s="402"/>
      <c r="U241" s="389"/>
    </row>
    <row r="242" spans="1:21" s="336" customFormat="1" ht="24.75" customHeight="1">
      <c r="A242" s="184">
        <v>2013102</v>
      </c>
      <c r="B242" s="185" t="s">
        <v>318</v>
      </c>
      <c r="C242" s="186">
        <f t="shared" si="48"/>
        <v>5</v>
      </c>
      <c r="D242" s="188"/>
      <c r="E242" s="189"/>
      <c r="F242" s="189"/>
      <c r="G242" s="189"/>
      <c r="H242" s="189">
        <v>5</v>
      </c>
      <c r="I242" s="189"/>
      <c r="J242" s="189"/>
      <c r="K242" s="189"/>
      <c r="L242" s="402"/>
      <c r="M242" s="403"/>
      <c r="N242" s="189"/>
      <c r="O242" s="403"/>
      <c r="P242" s="403"/>
      <c r="Q242" s="402"/>
      <c r="R242" s="403"/>
      <c r="S242" s="403"/>
      <c r="T242" s="402"/>
      <c r="U242" s="389"/>
    </row>
    <row r="243" spans="1:21" s="336" customFormat="1" ht="24.75" customHeight="1">
      <c r="A243" s="184">
        <v>2013102</v>
      </c>
      <c r="B243" s="185" t="s">
        <v>318</v>
      </c>
      <c r="C243" s="186">
        <f t="shared" si="48"/>
        <v>5</v>
      </c>
      <c r="D243" s="188"/>
      <c r="E243" s="189"/>
      <c r="F243" s="189"/>
      <c r="G243" s="189"/>
      <c r="H243" s="189">
        <v>5</v>
      </c>
      <c r="I243" s="189"/>
      <c r="J243" s="189"/>
      <c r="K243" s="189"/>
      <c r="L243" s="402"/>
      <c r="M243" s="403"/>
      <c r="N243" s="189"/>
      <c r="O243" s="403"/>
      <c r="P243" s="403"/>
      <c r="Q243" s="402"/>
      <c r="R243" s="403"/>
      <c r="S243" s="403"/>
      <c r="T243" s="402"/>
      <c r="U243" s="389"/>
    </row>
    <row r="244" spans="1:21" s="336" customFormat="1" ht="32.25" customHeight="1">
      <c r="A244" s="184">
        <v>2013102</v>
      </c>
      <c r="B244" s="185" t="s">
        <v>318</v>
      </c>
      <c r="C244" s="186">
        <f t="shared" si="48"/>
        <v>5</v>
      </c>
      <c r="D244" s="188"/>
      <c r="E244" s="189"/>
      <c r="F244" s="189"/>
      <c r="G244" s="189"/>
      <c r="H244" s="189">
        <v>5</v>
      </c>
      <c r="I244" s="189"/>
      <c r="J244" s="189"/>
      <c r="K244" s="189"/>
      <c r="L244" s="376"/>
      <c r="M244" s="377"/>
      <c r="N244" s="189"/>
      <c r="O244" s="377"/>
      <c r="P244" s="377"/>
      <c r="Q244" s="376"/>
      <c r="R244" s="377"/>
      <c r="S244" s="377"/>
      <c r="T244" s="376"/>
      <c r="U244" s="389"/>
    </row>
    <row r="245" spans="1:21" s="336" customFormat="1" ht="24.75" customHeight="1">
      <c r="A245" s="184">
        <v>2013102</v>
      </c>
      <c r="B245" s="185" t="s">
        <v>343</v>
      </c>
      <c r="C245" s="186">
        <f t="shared" si="48"/>
        <v>46</v>
      </c>
      <c r="D245" s="188">
        <f aca="true" t="shared" si="49" ref="D245:D264">SUM(E245:G245)</f>
        <v>0</v>
      </c>
      <c r="E245" s="189"/>
      <c r="F245" s="189"/>
      <c r="G245" s="189"/>
      <c r="H245" s="364">
        <v>46</v>
      </c>
      <c r="I245" s="189"/>
      <c r="J245" s="189"/>
      <c r="K245" s="189"/>
      <c r="L245" s="376"/>
      <c r="M245" s="377"/>
      <c r="N245" s="189"/>
      <c r="O245" s="377"/>
      <c r="P245" s="377"/>
      <c r="Q245" s="376"/>
      <c r="R245" s="377"/>
      <c r="S245" s="377"/>
      <c r="T245" s="376"/>
      <c r="U245" s="389"/>
    </row>
    <row r="246" spans="1:21" s="336" customFormat="1" ht="24.75" customHeight="1">
      <c r="A246" s="184">
        <v>2013105</v>
      </c>
      <c r="B246" s="185" t="s">
        <v>356</v>
      </c>
      <c r="C246" s="186">
        <f t="shared" si="48"/>
        <v>50</v>
      </c>
      <c r="D246" s="188">
        <f t="shared" si="49"/>
        <v>0</v>
      </c>
      <c r="E246" s="192"/>
      <c r="F246" s="189"/>
      <c r="G246" s="189"/>
      <c r="H246" s="189">
        <v>50</v>
      </c>
      <c r="I246" s="189"/>
      <c r="J246" s="189"/>
      <c r="K246" s="189"/>
      <c r="L246" s="378"/>
      <c r="M246" s="379"/>
      <c r="N246" s="189"/>
      <c r="O246" s="379"/>
      <c r="P246" s="379"/>
      <c r="Q246" s="378"/>
      <c r="R246" s="379"/>
      <c r="S246" s="379"/>
      <c r="T246" s="378"/>
      <c r="U246" s="389"/>
    </row>
    <row r="247" spans="1:21" s="336" customFormat="1" ht="24.75" customHeight="1">
      <c r="A247" s="184">
        <v>2013105</v>
      </c>
      <c r="B247" s="185" t="s">
        <v>356</v>
      </c>
      <c r="C247" s="186">
        <f t="shared" si="48"/>
        <v>50</v>
      </c>
      <c r="D247" s="188">
        <f t="shared" si="49"/>
        <v>0</v>
      </c>
      <c r="E247" s="192"/>
      <c r="F247" s="189"/>
      <c r="G247" s="189"/>
      <c r="H247" s="189">
        <v>50</v>
      </c>
      <c r="I247" s="189"/>
      <c r="J247" s="189"/>
      <c r="K247" s="189"/>
      <c r="L247" s="378"/>
      <c r="M247" s="379"/>
      <c r="N247" s="189"/>
      <c r="O247" s="379"/>
      <c r="P247" s="379"/>
      <c r="Q247" s="378"/>
      <c r="R247" s="379"/>
      <c r="S247" s="379"/>
      <c r="T247" s="378"/>
      <c r="U247" s="389"/>
    </row>
    <row r="248" spans="1:21" s="336" customFormat="1" ht="24.75" customHeight="1">
      <c r="A248" s="184">
        <v>2013105</v>
      </c>
      <c r="B248" s="185" t="s">
        <v>356</v>
      </c>
      <c r="C248" s="186">
        <f t="shared" si="48"/>
        <v>40</v>
      </c>
      <c r="D248" s="188">
        <f t="shared" si="49"/>
        <v>0</v>
      </c>
      <c r="E248" s="189"/>
      <c r="F248" s="189"/>
      <c r="G248" s="189"/>
      <c r="H248" s="189">
        <v>40</v>
      </c>
      <c r="I248" s="189"/>
      <c r="J248" s="189"/>
      <c r="K248" s="189"/>
      <c r="L248" s="376"/>
      <c r="M248" s="377"/>
      <c r="N248" s="189"/>
      <c r="O248" s="377"/>
      <c r="P248" s="377"/>
      <c r="Q248" s="376"/>
      <c r="R248" s="377"/>
      <c r="S248" s="377"/>
      <c r="T248" s="376"/>
      <c r="U248" s="389"/>
    </row>
    <row r="249" spans="1:21" s="336" customFormat="1" ht="24.75" customHeight="1">
      <c r="A249" s="184">
        <v>2013105</v>
      </c>
      <c r="B249" s="185" t="s">
        <v>356</v>
      </c>
      <c r="C249" s="186">
        <f t="shared" si="48"/>
        <v>28</v>
      </c>
      <c r="D249" s="188">
        <f t="shared" si="49"/>
        <v>0</v>
      </c>
      <c r="E249" s="189"/>
      <c r="F249" s="189"/>
      <c r="G249" s="189"/>
      <c r="H249" s="189">
        <v>28</v>
      </c>
      <c r="I249" s="189"/>
      <c r="J249" s="189"/>
      <c r="K249" s="189"/>
      <c r="L249" s="376"/>
      <c r="M249" s="377"/>
      <c r="N249" s="189"/>
      <c r="O249" s="377"/>
      <c r="P249" s="377"/>
      <c r="Q249" s="376"/>
      <c r="R249" s="377"/>
      <c r="S249" s="377"/>
      <c r="T249" s="376"/>
      <c r="U249" s="389"/>
    </row>
    <row r="250" spans="1:21" ht="24.75" customHeight="1">
      <c r="A250" s="197">
        <v>20132</v>
      </c>
      <c r="B250" s="198" t="s">
        <v>357</v>
      </c>
      <c r="C250" s="186">
        <f aca="true" t="shared" si="50" ref="C250:U250">SUM(C251:C268)</f>
        <v>528.74</v>
      </c>
      <c r="D250" s="186">
        <f t="shared" si="50"/>
        <v>214.73999999999998</v>
      </c>
      <c r="E250" s="186">
        <f t="shared" si="50"/>
        <v>184.42</v>
      </c>
      <c r="F250" s="186">
        <f t="shared" si="50"/>
        <v>0</v>
      </c>
      <c r="G250" s="186">
        <f t="shared" si="50"/>
        <v>30.32</v>
      </c>
      <c r="H250" s="186">
        <f t="shared" si="50"/>
        <v>314</v>
      </c>
      <c r="I250" s="186">
        <f t="shared" si="50"/>
        <v>0</v>
      </c>
      <c r="J250" s="186">
        <f t="shared" si="50"/>
        <v>0</v>
      </c>
      <c r="K250" s="186">
        <f t="shared" si="50"/>
        <v>0</v>
      </c>
      <c r="L250" s="186">
        <f t="shared" si="50"/>
        <v>0</v>
      </c>
      <c r="M250" s="186">
        <f t="shared" si="50"/>
        <v>0</v>
      </c>
      <c r="N250" s="186">
        <f t="shared" si="50"/>
        <v>0</v>
      </c>
      <c r="O250" s="186">
        <f t="shared" si="50"/>
        <v>0</v>
      </c>
      <c r="P250" s="186">
        <f t="shared" si="50"/>
        <v>0</v>
      </c>
      <c r="Q250" s="186">
        <f t="shared" si="50"/>
        <v>0</v>
      </c>
      <c r="R250" s="186">
        <f t="shared" si="50"/>
        <v>0</v>
      </c>
      <c r="S250" s="186">
        <f t="shared" si="50"/>
        <v>0</v>
      </c>
      <c r="T250" s="186">
        <f t="shared" si="50"/>
        <v>0</v>
      </c>
      <c r="U250" s="389"/>
    </row>
    <row r="251" spans="1:21" s="336" customFormat="1" ht="24.75" customHeight="1">
      <c r="A251" s="184">
        <v>2013201</v>
      </c>
      <c r="B251" s="185" t="s">
        <v>317</v>
      </c>
      <c r="C251" s="186">
        <f>D251+H251+I251+J251+K251+L251+M251+N251+O251+P251+Q251+R251+S251+T251</f>
        <v>24</v>
      </c>
      <c r="D251" s="188">
        <f t="shared" si="49"/>
        <v>0</v>
      </c>
      <c r="E251" s="189"/>
      <c r="F251" s="189"/>
      <c r="G251" s="189"/>
      <c r="H251" s="189">
        <v>24</v>
      </c>
      <c r="I251" s="189"/>
      <c r="J251" s="189"/>
      <c r="K251" s="189"/>
      <c r="L251" s="376"/>
      <c r="M251" s="377"/>
      <c r="N251" s="189"/>
      <c r="O251" s="377"/>
      <c r="P251" s="377"/>
      <c r="Q251" s="376"/>
      <c r="R251" s="377"/>
      <c r="S251" s="377"/>
      <c r="T251" s="376"/>
      <c r="U251" s="389"/>
    </row>
    <row r="252" spans="1:21" s="336" customFormat="1" ht="24.75" customHeight="1">
      <c r="A252" s="190">
        <v>2013201</v>
      </c>
      <c r="B252" s="191" t="s">
        <v>317</v>
      </c>
      <c r="C252" s="186">
        <f aca="true" t="shared" si="51" ref="C252:C268">D252+H252+I252+J252+K252+L252+M252+N252+O252+P252+Q252+R252+S252+T252</f>
        <v>214.73999999999998</v>
      </c>
      <c r="D252" s="188">
        <f t="shared" si="49"/>
        <v>214.73999999999998</v>
      </c>
      <c r="E252" s="192">
        <v>184.42</v>
      </c>
      <c r="F252" s="189"/>
      <c r="G252" s="189">
        <v>30.32</v>
      </c>
      <c r="H252" s="189"/>
      <c r="I252" s="189"/>
      <c r="J252" s="189"/>
      <c r="K252" s="189"/>
      <c r="L252" s="378"/>
      <c r="M252" s="379"/>
      <c r="N252" s="189"/>
      <c r="O252" s="379"/>
      <c r="P252" s="379"/>
      <c r="Q252" s="378"/>
      <c r="R252" s="379"/>
      <c r="S252" s="379"/>
      <c r="T252" s="378"/>
      <c r="U252" s="389"/>
    </row>
    <row r="253" spans="1:21" s="336" customFormat="1" ht="24.75" customHeight="1">
      <c r="A253" s="184">
        <v>2013202</v>
      </c>
      <c r="B253" s="185" t="s">
        <v>318</v>
      </c>
      <c r="C253" s="186">
        <f t="shared" si="51"/>
        <v>10</v>
      </c>
      <c r="D253" s="188">
        <f t="shared" si="49"/>
        <v>0</v>
      </c>
      <c r="E253" s="189"/>
      <c r="F253" s="189"/>
      <c r="G253" s="189"/>
      <c r="H253" s="189">
        <v>10</v>
      </c>
      <c r="I253" s="189"/>
      <c r="J253" s="189"/>
      <c r="K253" s="189"/>
      <c r="L253" s="376"/>
      <c r="M253" s="377"/>
      <c r="N253" s="189"/>
      <c r="O253" s="377"/>
      <c r="P253" s="377"/>
      <c r="Q253" s="376"/>
      <c r="R253" s="377"/>
      <c r="S253" s="377"/>
      <c r="T253" s="376"/>
      <c r="U253" s="389"/>
    </row>
    <row r="254" spans="1:21" s="336" customFormat="1" ht="24.75" customHeight="1">
      <c r="A254" s="184">
        <v>2013202</v>
      </c>
      <c r="B254" s="185" t="s">
        <v>318</v>
      </c>
      <c r="C254" s="186">
        <f t="shared" si="51"/>
        <v>30</v>
      </c>
      <c r="D254" s="188">
        <f t="shared" si="49"/>
        <v>0</v>
      </c>
      <c r="E254" s="189"/>
      <c r="F254" s="189"/>
      <c r="G254" s="189"/>
      <c r="H254" s="189">
        <v>30</v>
      </c>
      <c r="I254" s="189"/>
      <c r="J254" s="189"/>
      <c r="K254" s="189"/>
      <c r="L254" s="376"/>
      <c r="M254" s="377"/>
      <c r="N254" s="189"/>
      <c r="O254" s="377"/>
      <c r="P254" s="377"/>
      <c r="Q254" s="376"/>
      <c r="R254" s="377"/>
      <c r="S254" s="377"/>
      <c r="T254" s="376"/>
      <c r="U254" s="389"/>
    </row>
    <row r="255" spans="1:21" s="336" customFormat="1" ht="24.75" customHeight="1">
      <c r="A255" s="184">
        <v>2013202</v>
      </c>
      <c r="B255" s="185" t="s">
        <v>318</v>
      </c>
      <c r="C255" s="186">
        <f t="shared" si="51"/>
        <v>15</v>
      </c>
      <c r="D255" s="188">
        <f t="shared" si="49"/>
        <v>0</v>
      </c>
      <c r="E255" s="189"/>
      <c r="F255" s="189"/>
      <c r="G255" s="189"/>
      <c r="H255" s="189">
        <v>15</v>
      </c>
      <c r="I255" s="189"/>
      <c r="J255" s="189"/>
      <c r="K255" s="189"/>
      <c r="L255" s="376"/>
      <c r="M255" s="377"/>
      <c r="N255" s="189"/>
      <c r="O255" s="377"/>
      <c r="P255" s="377"/>
      <c r="Q255" s="376"/>
      <c r="R255" s="377"/>
      <c r="S255" s="377"/>
      <c r="T255" s="376"/>
      <c r="U255" s="389"/>
    </row>
    <row r="256" spans="1:21" s="336" customFormat="1" ht="24.75" customHeight="1">
      <c r="A256" s="184">
        <v>2013202</v>
      </c>
      <c r="B256" s="185" t="s">
        <v>318</v>
      </c>
      <c r="C256" s="186">
        <f t="shared" si="51"/>
        <v>12</v>
      </c>
      <c r="D256" s="188">
        <f t="shared" si="49"/>
        <v>0</v>
      </c>
      <c r="E256" s="189"/>
      <c r="F256" s="189"/>
      <c r="G256" s="189"/>
      <c r="H256" s="189">
        <v>12</v>
      </c>
      <c r="I256" s="189"/>
      <c r="J256" s="189"/>
      <c r="K256" s="189"/>
      <c r="L256" s="376"/>
      <c r="M256" s="377"/>
      <c r="N256" s="189"/>
      <c r="O256" s="377"/>
      <c r="P256" s="377"/>
      <c r="Q256" s="376"/>
      <c r="R256" s="377"/>
      <c r="S256" s="377"/>
      <c r="T256" s="376"/>
      <c r="U256" s="389"/>
    </row>
    <row r="257" spans="1:21" s="336" customFormat="1" ht="24.75" customHeight="1">
      <c r="A257" s="184">
        <v>2013202</v>
      </c>
      <c r="B257" s="185" t="s">
        <v>318</v>
      </c>
      <c r="C257" s="186">
        <f t="shared" si="51"/>
        <v>10</v>
      </c>
      <c r="D257" s="188">
        <f t="shared" si="49"/>
        <v>0</v>
      </c>
      <c r="E257" s="189"/>
      <c r="F257" s="189"/>
      <c r="G257" s="189"/>
      <c r="H257" s="189">
        <v>10</v>
      </c>
      <c r="I257" s="189"/>
      <c r="J257" s="189"/>
      <c r="K257" s="189"/>
      <c r="L257" s="376"/>
      <c r="M257" s="377"/>
      <c r="N257" s="189"/>
      <c r="O257" s="377"/>
      <c r="P257" s="377"/>
      <c r="Q257" s="376"/>
      <c r="R257" s="377"/>
      <c r="S257" s="377"/>
      <c r="T257" s="376"/>
      <c r="U257" s="389"/>
    </row>
    <row r="258" spans="1:21" s="336" customFormat="1" ht="24.75" customHeight="1">
      <c r="A258" s="184">
        <v>2013202</v>
      </c>
      <c r="B258" s="185" t="s">
        <v>318</v>
      </c>
      <c r="C258" s="186">
        <f t="shared" si="51"/>
        <v>20</v>
      </c>
      <c r="D258" s="188">
        <f t="shared" si="49"/>
        <v>0</v>
      </c>
      <c r="E258" s="189"/>
      <c r="F258" s="189"/>
      <c r="G258" s="189"/>
      <c r="H258" s="189">
        <v>20</v>
      </c>
      <c r="I258" s="189"/>
      <c r="J258" s="189"/>
      <c r="K258" s="189"/>
      <c r="L258" s="376"/>
      <c r="M258" s="377"/>
      <c r="N258" s="189"/>
      <c r="O258" s="377"/>
      <c r="P258" s="377"/>
      <c r="Q258" s="376"/>
      <c r="R258" s="377"/>
      <c r="S258" s="377"/>
      <c r="T258" s="376"/>
      <c r="U258" s="389"/>
    </row>
    <row r="259" spans="1:21" s="336" customFormat="1" ht="24.75" customHeight="1">
      <c r="A259" s="184">
        <v>2013202</v>
      </c>
      <c r="B259" s="185" t="s">
        <v>318</v>
      </c>
      <c r="C259" s="186">
        <f t="shared" si="51"/>
        <v>5</v>
      </c>
      <c r="D259" s="188">
        <f t="shared" si="49"/>
        <v>0</v>
      </c>
      <c r="E259" s="189"/>
      <c r="F259" s="189"/>
      <c r="G259" s="189"/>
      <c r="H259" s="189">
        <v>5</v>
      </c>
      <c r="I259" s="189"/>
      <c r="J259" s="189"/>
      <c r="K259" s="189"/>
      <c r="L259" s="376"/>
      <c r="M259" s="377"/>
      <c r="N259" s="189"/>
      <c r="O259" s="377"/>
      <c r="P259" s="377"/>
      <c r="Q259" s="376"/>
      <c r="R259" s="377"/>
      <c r="S259" s="377"/>
      <c r="T259" s="376"/>
      <c r="U259" s="389"/>
    </row>
    <row r="260" spans="1:21" s="336" customFormat="1" ht="24.75" customHeight="1">
      <c r="A260" s="184">
        <v>2013202</v>
      </c>
      <c r="B260" s="185" t="s">
        <v>318</v>
      </c>
      <c r="C260" s="186">
        <f t="shared" si="51"/>
        <v>5</v>
      </c>
      <c r="D260" s="188">
        <f t="shared" si="49"/>
        <v>0</v>
      </c>
      <c r="E260" s="189"/>
      <c r="F260" s="189"/>
      <c r="G260" s="189"/>
      <c r="H260" s="189">
        <v>5</v>
      </c>
      <c r="I260" s="189"/>
      <c r="J260" s="189"/>
      <c r="K260" s="189"/>
      <c r="L260" s="376"/>
      <c r="M260" s="377"/>
      <c r="N260" s="189"/>
      <c r="O260" s="377"/>
      <c r="P260" s="377"/>
      <c r="Q260" s="376"/>
      <c r="R260" s="377"/>
      <c r="S260" s="377"/>
      <c r="T260" s="376"/>
      <c r="U260" s="389"/>
    </row>
    <row r="261" spans="1:21" s="336" customFormat="1" ht="24.75" customHeight="1">
      <c r="A261" s="184">
        <v>2013202</v>
      </c>
      <c r="B261" s="185" t="s">
        <v>318</v>
      </c>
      <c r="C261" s="186">
        <f t="shared" si="51"/>
        <v>13</v>
      </c>
      <c r="D261" s="188">
        <f t="shared" si="49"/>
        <v>0</v>
      </c>
      <c r="E261" s="189"/>
      <c r="F261" s="189"/>
      <c r="G261" s="189"/>
      <c r="H261" s="189">
        <v>13</v>
      </c>
      <c r="I261" s="189"/>
      <c r="J261" s="189"/>
      <c r="K261" s="189"/>
      <c r="L261" s="376"/>
      <c r="M261" s="377"/>
      <c r="N261" s="189"/>
      <c r="O261" s="377"/>
      <c r="P261" s="377"/>
      <c r="Q261" s="376"/>
      <c r="R261" s="377"/>
      <c r="S261" s="377"/>
      <c r="T261" s="376"/>
      <c r="U261" s="389"/>
    </row>
    <row r="262" spans="1:21" s="336" customFormat="1" ht="24.75" customHeight="1">
      <c r="A262" s="184">
        <v>2013202</v>
      </c>
      <c r="B262" s="185" t="s">
        <v>318</v>
      </c>
      <c r="C262" s="186">
        <f t="shared" si="51"/>
        <v>13</v>
      </c>
      <c r="D262" s="188">
        <f t="shared" si="49"/>
        <v>0</v>
      </c>
      <c r="E262" s="189"/>
      <c r="F262" s="189"/>
      <c r="G262" s="189"/>
      <c r="H262" s="189">
        <v>13</v>
      </c>
      <c r="I262" s="189"/>
      <c r="J262" s="189"/>
      <c r="K262" s="189"/>
      <c r="L262" s="376"/>
      <c r="M262" s="377"/>
      <c r="N262" s="189"/>
      <c r="O262" s="377"/>
      <c r="P262" s="377"/>
      <c r="Q262" s="376"/>
      <c r="R262" s="377"/>
      <c r="S262" s="377"/>
      <c r="T262" s="376"/>
      <c r="U262" s="389"/>
    </row>
    <row r="263" spans="1:21" s="336" customFormat="1" ht="24.75" customHeight="1">
      <c r="A263" s="184">
        <v>2013202</v>
      </c>
      <c r="B263" s="185" t="s">
        <v>318</v>
      </c>
      <c r="C263" s="186">
        <f t="shared" si="51"/>
        <v>7</v>
      </c>
      <c r="D263" s="188">
        <f t="shared" si="49"/>
        <v>0</v>
      </c>
      <c r="E263" s="189"/>
      <c r="F263" s="189"/>
      <c r="G263" s="189"/>
      <c r="H263" s="189">
        <v>7</v>
      </c>
      <c r="I263" s="189"/>
      <c r="J263" s="189"/>
      <c r="K263" s="189"/>
      <c r="L263" s="376"/>
      <c r="M263" s="377"/>
      <c r="N263" s="189"/>
      <c r="O263" s="377"/>
      <c r="P263" s="377"/>
      <c r="Q263" s="376"/>
      <c r="R263" s="377"/>
      <c r="S263" s="377"/>
      <c r="T263" s="376"/>
      <c r="U263" s="389"/>
    </row>
    <row r="264" spans="1:21" s="336" customFormat="1" ht="24.75" customHeight="1">
      <c r="A264" s="184">
        <v>2013202</v>
      </c>
      <c r="B264" s="185" t="s">
        <v>318</v>
      </c>
      <c r="C264" s="186">
        <f t="shared" si="51"/>
        <v>69</v>
      </c>
      <c r="D264" s="188">
        <f t="shared" si="49"/>
        <v>0</v>
      </c>
      <c r="E264" s="189"/>
      <c r="F264" s="189"/>
      <c r="G264" s="189"/>
      <c r="H264" s="189">
        <v>69</v>
      </c>
      <c r="I264" s="189"/>
      <c r="J264" s="189"/>
      <c r="K264" s="189"/>
      <c r="L264" s="376"/>
      <c r="M264" s="377"/>
      <c r="N264" s="189"/>
      <c r="O264" s="377"/>
      <c r="P264" s="377"/>
      <c r="Q264" s="376"/>
      <c r="R264" s="377"/>
      <c r="S264" s="377"/>
      <c r="T264" s="376"/>
      <c r="U264" s="389"/>
    </row>
    <row r="265" spans="1:21" s="336" customFormat="1" ht="24.75" customHeight="1">
      <c r="A265" s="184">
        <v>2013202</v>
      </c>
      <c r="B265" s="185" t="s">
        <v>318</v>
      </c>
      <c r="C265" s="186">
        <f t="shared" si="51"/>
        <v>16</v>
      </c>
      <c r="D265" s="188"/>
      <c r="E265" s="189"/>
      <c r="F265" s="189"/>
      <c r="G265" s="189"/>
      <c r="H265" s="189">
        <v>16</v>
      </c>
      <c r="I265" s="189"/>
      <c r="J265" s="189"/>
      <c r="K265" s="189"/>
      <c r="L265" s="376"/>
      <c r="M265" s="377"/>
      <c r="N265" s="189"/>
      <c r="O265" s="377"/>
      <c r="P265" s="377"/>
      <c r="Q265" s="376"/>
      <c r="R265" s="377"/>
      <c r="S265" s="377"/>
      <c r="T265" s="376"/>
      <c r="U265" s="389"/>
    </row>
    <row r="266" spans="1:21" s="336" customFormat="1" ht="24.75" customHeight="1">
      <c r="A266" s="184">
        <v>2013202</v>
      </c>
      <c r="B266" s="185" t="s">
        <v>318</v>
      </c>
      <c r="C266" s="186">
        <f t="shared" si="51"/>
        <v>50</v>
      </c>
      <c r="D266" s="188">
        <f>SUM(E266:G266)</f>
        <v>0</v>
      </c>
      <c r="E266" s="189"/>
      <c r="F266" s="189"/>
      <c r="G266" s="189"/>
      <c r="H266" s="189">
        <v>50</v>
      </c>
      <c r="I266" s="189"/>
      <c r="J266" s="189"/>
      <c r="K266" s="189"/>
      <c r="L266" s="376"/>
      <c r="M266" s="377"/>
      <c r="N266" s="189"/>
      <c r="O266" s="377"/>
      <c r="P266" s="377"/>
      <c r="Q266" s="376"/>
      <c r="R266" s="377"/>
      <c r="S266" s="377"/>
      <c r="T266" s="376"/>
      <c r="U266" s="411"/>
    </row>
    <row r="267" spans="1:21" s="336" customFormat="1" ht="24.75" customHeight="1">
      <c r="A267" s="184">
        <v>2013202</v>
      </c>
      <c r="B267" s="185" t="s">
        <v>318</v>
      </c>
      <c r="C267" s="186">
        <f t="shared" si="51"/>
        <v>5</v>
      </c>
      <c r="D267" s="188"/>
      <c r="E267" s="189"/>
      <c r="F267" s="189"/>
      <c r="G267" s="189"/>
      <c r="H267" s="189">
        <v>5</v>
      </c>
      <c r="I267" s="189"/>
      <c r="J267" s="189"/>
      <c r="K267" s="189"/>
      <c r="L267" s="376"/>
      <c r="M267" s="377"/>
      <c r="N267" s="189"/>
      <c r="O267" s="377"/>
      <c r="P267" s="377"/>
      <c r="Q267" s="376"/>
      <c r="R267" s="377"/>
      <c r="S267" s="377"/>
      <c r="T267" s="376"/>
      <c r="U267" s="389"/>
    </row>
    <row r="268" spans="1:21" s="336" customFormat="1" ht="24.75" customHeight="1">
      <c r="A268" s="184">
        <v>2013202</v>
      </c>
      <c r="B268" s="185" t="s">
        <v>318</v>
      </c>
      <c r="C268" s="186">
        <f t="shared" si="51"/>
        <v>10</v>
      </c>
      <c r="D268" s="188">
        <f aca="true" t="shared" si="52" ref="D268:D299">SUM(E268:G268)</f>
        <v>0</v>
      </c>
      <c r="E268" s="189"/>
      <c r="F268" s="189"/>
      <c r="G268" s="189"/>
      <c r="H268" s="189">
        <v>10</v>
      </c>
      <c r="I268" s="189"/>
      <c r="J268" s="189"/>
      <c r="K268" s="189"/>
      <c r="L268" s="376"/>
      <c r="M268" s="377"/>
      <c r="N268" s="189"/>
      <c r="O268" s="377"/>
      <c r="P268" s="377"/>
      <c r="Q268" s="376"/>
      <c r="R268" s="377"/>
      <c r="S268" s="377"/>
      <c r="T268" s="376"/>
      <c r="U268" s="389"/>
    </row>
    <row r="269" spans="1:21" ht="24.75" customHeight="1">
      <c r="A269" s="197">
        <v>20133</v>
      </c>
      <c r="B269" s="198" t="s">
        <v>358</v>
      </c>
      <c r="C269" s="186">
        <f aca="true" t="shared" si="53" ref="C269:U269">SUM(C270:C285)</f>
        <v>362.18</v>
      </c>
      <c r="D269" s="186">
        <f t="shared" si="53"/>
        <v>155.18</v>
      </c>
      <c r="E269" s="186">
        <f t="shared" si="53"/>
        <v>135.18</v>
      </c>
      <c r="F269" s="186">
        <f t="shared" si="53"/>
        <v>0</v>
      </c>
      <c r="G269" s="186">
        <f t="shared" si="53"/>
        <v>20</v>
      </c>
      <c r="H269" s="186">
        <f t="shared" si="53"/>
        <v>207</v>
      </c>
      <c r="I269" s="186">
        <f t="shared" si="53"/>
        <v>0</v>
      </c>
      <c r="J269" s="186">
        <f t="shared" si="53"/>
        <v>0</v>
      </c>
      <c r="K269" s="186">
        <f t="shared" si="53"/>
        <v>0</v>
      </c>
      <c r="L269" s="186">
        <f t="shared" si="53"/>
        <v>0</v>
      </c>
      <c r="M269" s="186">
        <f t="shared" si="53"/>
        <v>0</v>
      </c>
      <c r="N269" s="186">
        <f t="shared" si="53"/>
        <v>0</v>
      </c>
      <c r="O269" s="186">
        <f t="shared" si="53"/>
        <v>0</v>
      </c>
      <c r="P269" s="186">
        <f t="shared" si="53"/>
        <v>0</v>
      </c>
      <c r="Q269" s="186">
        <f t="shared" si="53"/>
        <v>0</v>
      </c>
      <c r="R269" s="186">
        <f t="shared" si="53"/>
        <v>0</v>
      </c>
      <c r="S269" s="186">
        <f t="shared" si="53"/>
        <v>0</v>
      </c>
      <c r="T269" s="186">
        <f t="shared" si="53"/>
        <v>0</v>
      </c>
      <c r="U269" s="389"/>
    </row>
    <row r="270" spans="1:21" s="336" customFormat="1" ht="24.75" customHeight="1">
      <c r="A270" s="184">
        <v>2013301</v>
      </c>
      <c r="B270" s="185" t="s">
        <v>317</v>
      </c>
      <c r="C270" s="186">
        <f aca="true" t="shared" si="54" ref="C270:C299">D270+N270+H270+I270+K270</f>
        <v>17</v>
      </c>
      <c r="D270" s="188">
        <f t="shared" si="52"/>
        <v>0</v>
      </c>
      <c r="E270" s="189"/>
      <c r="F270" s="189"/>
      <c r="G270" s="189"/>
      <c r="H270" s="189">
        <v>17</v>
      </c>
      <c r="I270" s="189"/>
      <c r="J270" s="189"/>
      <c r="K270" s="189"/>
      <c r="L270" s="376"/>
      <c r="M270" s="377"/>
      <c r="N270" s="189"/>
      <c r="O270" s="377"/>
      <c r="P270" s="377"/>
      <c r="Q270" s="376"/>
      <c r="R270" s="377"/>
      <c r="S270" s="377"/>
      <c r="T270" s="376"/>
      <c r="U270" s="389"/>
    </row>
    <row r="271" spans="1:21" s="336" customFormat="1" ht="24.75" customHeight="1">
      <c r="A271" s="184">
        <v>2013301</v>
      </c>
      <c r="B271" s="185" t="s">
        <v>317</v>
      </c>
      <c r="C271" s="186">
        <f t="shared" si="54"/>
        <v>2</v>
      </c>
      <c r="D271" s="188">
        <f t="shared" si="52"/>
        <v>0</v>
      </c>
      <c r="E271" s="189"/>
      <c r="F271" s="189"/>
      <c r="G271" s="189"/>
      <c r="H271" s="189">
        <v>2</v>
      </c>
      <c r="I271" s="189"/>
      <c r="J271" s="189"/>
      <c r="K271" s="189"/>
      <c r="L271" s="376"/>
      <c r="M271" s="377"/>
      <c r="N271" s="189"/>
      <c r="O271" s="377"/>
      <c r="P271" s="377"/>
      <c r="Q271" s="376"/>
      <c r="R271" s="377"/>
      <c r="S271" s="377"/>
      <c r="T271" s="376"/>
      <c r="U271" s="389"/>
    </row>
    <row r="272" spans="1:21" s="336" customFormat="1" ht="24.75" customHeight="1">
      <c r="A272" s="184">
        <v>2013301</v>
      </c>
      <c r="B272" s="185" t="s">
        <v>317</v>
      </c>
      <c r="C272" s="186">
        <f t="shared" si="54"/>
        <v>10</v>
      </c>
      <c r="D272" s="188">
        <f t="shared" si="52"/>
        <v>0</v>
      </c>
      <c r="E272" s="189"/>
      <c r="F272" s="189"/>
      <c r="G272" s="189"/>
      <c r="H272" s="189">
        <v>10</v>
      </c>
      <c r="I272" s="189"/>
      <c r="J272" s="189"/>
      <c r="K272" s="189"/>
      <c r="L272" s="376"/>
      <c r="M272" s="377"/>
      <c r="N272" s="189"/>
      <c r="O272" s="377"/>
      <c r="P272" s="377"/>
      <c r="Q272" s="376"/>
      <c r="R272" s="377"/>
      <c r="S272" s="377"/>
      <c r="T272" s="376"/>
      <c r="U272" s="389"/>
    </row>
    <row r="273" spans="1:21" s="336" customFormat="1" ht="24.75" customHeight="1">
      <c r="A273" s="190">
        <v>2013301</v>
      </c>
      <c r="B273" s="191" t="s">
        <v>317</v>
      </c>
      <c r="C273" s="186">
        <f t="shared" si="54"/>
        <v>155.18</v>
      </c>
      <c r="D273" s="188">
        <f t="shared" si="52"/>
        <v>155.18</v>
      </c>
      <c r="E273" s="192">
        <v>135.18</v>
      </c>
      <c r="F273" s="189"/>
      <c r="G273" s="189">
        <v>20</v>
      </c>
      <c r="H273" s="189"/>
      <c r="I273" s="189"/>
      <c r="J273" s="189"/>
      <c r="K273" s="189"/>
      <c r="L273" s="378"/>
      <c r="M273" s="379"/>
      <c r="N273" s="189"/>
      <c r="O273" s="379"/>
      <c r="P273" s="379"/>
      <c r="Q273" s="378"/>
      <c r="R273" s="379"/>
      <c r="S273" s="379"/>
      <c r="T273" s="378"/>
      <c r="U273" s="389"/>
    </row>
    <row r="274" spans="1:21" s="336" customFormat="1" ht="24.75" customHeight="1">
      <c r="A274" s="184">
        <v>2013302</v>
      </c>
      <c r="B274" s="185" t="s">
        <v>318</v>
      </c>
      <c r="C274" s="186">
        <f t="shared" si="54"/>
        <v>30</v>
      </c>
      <c r="D274" s="188">
        <f t="shared" si="52"/>
        <v>0</v>
      </c>
      <c r="E274" s="189"/>
      <c r="F274" s="189"/>
      <c r="G274" s="189"/>
      <c r="H274" s="189">
        <v>30</v>
      </c>
      <c r="I274" s="189"/>
      <c r="J274" s="189"/>
      <c r="K274" s="189"/>
      <c r="L274" s="376"/>
      <c r="M274" s="377"/>
      <c r="N274" s="189"/>
      <c r="O274" s="377"/>
      <c r="P274" s="377"/>
      <c r="Q274" s="376"/>
      <c r="R274" s="377"/>
      <c r="S274" s="377"/>
      <c r="T274" s="376"/>
      <c r="U274" s="389"/>
    </row>
    <row r="275" spans="1:21" s="336" customFormat="1" ht="24.75" customHeight="1">
      <c r="A275" s="184">
        <v>2013302</v>
      </c>
      <c r="B275" s="185" t="s">
        <v>318</v>
      </c>
      <c r="C275" s="186">
        <f t="shared" si="54"/>
        <v>7</v>
      </c>
      <c r="D275" s="188">
        <f t="shared" si="52"/>
        <v>0</v>
      </c>
      <c r="E275" s="189"/>
      <c r="F275" s="189"/>
      <c r="G275" s="189"/>
      <c r="H275" s="189">
        <v>7</v>
      </c>
      <c r="I275" s="189"/>
      <c r="J275" s="189"/>
      <c r="K275" s="189"/>
      <c r="L275" s="376"/>
      <c r="M275" s="377"/>
      <c r="N275" s="189"/>
      <c r="O275" s="377"/>
      <c r="P275" s="377"/>
      <c r="Q275" s="376"/>
      <c r="R275" s="377"/>
      <c r="S275" s="377"/>
      <c r="T275" s="376"/>
      <c r="U275" s="389"/>
    </row>
    <row r="276" spans="1:21" s="336" customFormat="1" ht="24.75" customHeight="1">
      <c r="A276" s="184">
        <v>2013302</v>
      </c>
      <c r="B276" s="185" t="s">
        <v>318</v>
      </c>
      <c r="C276" s="186">
        <f t="shared" si="54"/>
        <v>7</v>
      </c>
      <c r="D276" s="188">
        <f t="shared" si="52"/>
        <v>0</v>
      </c>
      <c r="E276" s="189"/>
      <c r="F276" s="189"/>
      <c r="G276" s="189"/>
      <c r="H276" s="189">
        <v>7</v>
      </c>
      <c r="I276" s="189"/>
      <c r="J276" s="189"/>
      <c r="K276" s="189"/>
      <c r="L276" s="376"/>
      <c r="M276" s="377"/>
      <c r="N276" s="189"/>
      <c r="O276" s="377"/>
      <c r="P276" s="377"/>
      <c r="Q276" s="376"/>
      <c r="R276" s="377"/>
      <c r="S276" s="377"/>
      <c r="T276" s="376"/>
      <c r="U276" s="389"/>
    </row>
    <row r="277" spans="1:21" s="336" customFormat="1" ht="24.75" customHeight="1">
      <c r="A277" s="184">
        <v>2013302</v>
      </c>
      <c r="B277" s="185" t="s">
        <v>318</v>
      </c>
      <c r="C277" s="186">
        <f t="shared" si="54"/>
        <v>10</v>
      </c>
      <c r="D277" s="188">
        <f t="shared" si="52"/>
        <v>0</v>
      </c>
      <c r="E277" s="189"/>
      <c r="F277" s="189"/>
      <c r="G277" s="189"/>
      <c r="H277" s="189">
        <v>10</v>
      </c>
      <c r="I277" s="189"/>
      <c r="J277" s="189"/>
      <c r="K277" s="189"/>
      <c r="L277" s="376"/>
      <c r="M277" s="377"/>
      <c r="N277" s="189"/>
      <c r="O277" s="377"/>
      <c r="P277" s="377"/>
      <c r="Q277" s="376"/>
      <c r="R277" s="377"/>
      <c r="S277" s="377"/>
      <c r="T277" s="376"/>
      <c r="U277" s="389"/>
    </row>
    <row r="278" spans="1:21" s="336" customFormat="1" ht="24.75" customHeight="1">
      <c r="A278" s="184">
        <v>2013302</v>
      </c>
      <c r="B278" s="185" t="s">
        <v>318</v>
      </c>
      <c r="C278" s="186">
        <f t="shared" si="54"/>
        <v>13</v>
      </c>
      <c r="D278" s="188">
        <f t="shared" si="52"/>
        <v>0</v>
      </c>
      <c r="E278" s="189"/>
      <c r="F278" s="189"/>
      <c r="G278" s="189"/>
      <c r="H278" s="189">
        <v>13</v>
      </c>
      <c r="I278" s="189"/>
      <c r="J278" s="189"/>
      <c r="K278" s="189"/>
      <c r="L278" s="376"/>
      <c r="M278" s="377"/>
      <c r="N278" s="189"/>
      <c r="O278" s="377"/>
      <c r="P278" s="377"/>
      <c r="Q278" s="376"/>
      <c r="R278" s="377"/>
      <c r="S278" s="377"/>
      <c r="T278" s="376"/>
      <c r="U278" s="389"/>
    </row>
    <row r="279" spans="1:21" s="336" customFormat="1" ht="24.75" customHeight="1">
      <c r="A279" s="184">
        <v>2013302</v>
      </c>
      <c r="B279" s="185" t="s">
        <v>318</v>
      </c>
      <c r="C279" s="186">
        <f t="shared" si="54"/>
        <v>1</v>
      </c>
      <c r="D279" s="188">
        <f t="shared" si="52"/>
        <v>0</v>
      </c>
      <c r="E279" s="189"/>
      <c r="F279" s="189"/>
      <c r="G279" s="189"/>
      <c r="H279" s="189">
        <v>1</v>
      </c>
      <c r="I279" s="189"/>
      <c r="J279" s="189"/>
      <c r="K279" s="189"/>
      <c r="L279" s="376"/>
      <c r="M279" s="377"/>
      <c r="N279" s="189"/>
      <c r="O279" s="377"/>
      <c r="P279" s="377"/>
      <c r="Q279" s="376"/>
      <c r="R279" s="377"/>
      <c r="S279" s="377"/>
      <c r="T279" s="376"/>
      <c r="U279" s="389"/>
    </row>
    <row r="280" spans="1:21" s="336" customFormat="1" ht="24.75" customHeight="1">
      <c r="A280" s="184">
        <v>2013302</v>
      </c>
      <c r="B280" s="185" t="s">
        <v>318</v>
      </c>
      <c r="C280" s="186">
        <f t="shared" si="54"/>
        <v>5</v>
      </c>
      <c r="D280" s="188">
        <f t="shared" si="52"/>
        <v>0</v>
      </c>
      <c r="E280" s="189"/>
      <c r="F280" s="189"/>
      <c r="G280" s="189"/>
      <c r="H280" s="189">
        <v>5</v>
      </c>
      <c r="I280" s="189"/>
      <c r="J280" s="189"/>
      <c r="K280" s="189"/>
      <c r="L280" s="376"/>
      <c r="M280" s="377"/>
      <c r="N280" s="189"/>
      <c r="O280" s="377"/>
      <c r="P280" s="377"/>
      <c r="Q280" s="376"/>
      <c r="R280" s="377"/>
      <c r="S280" s="377"/>
      <c r="T280" s="376"/>
      <c r="U280" s="389"/>
    </row>
    <row r="281" spans="1:21" s="336" customFormat="1" ht="24.75" customHeight="1">
      <c r="A281" s="184">
        <v>2013302</v>
      </c>
      <c r="B281" s="185" t="s">
        <v>318</v>
      </c>
      <c r="C281" s="186">
        <f t="shared" si="54"/>
        <v>20</v>
      </c>
      <c r="D281" s="188">
        <f t="shared" si="52"/>
        <v>0</v>
      </c>
      <c r="E281" s="189"/>
      <c r="F281" s="189"/>
      <c r="G281" s="189"/>
      <c r="H281" s="189">
        <v>20</v>
      </c>
      <c r="I281" s="189"/>
      <c r="J281" s="189"/>
      <c r="K281" s="189"/>
      <c r="L281" s="376"/>
      <c r="M281" s="377"/>
      <c r="N281" s="189"/>
      <c r="O281" s="377"/>
      <c r="P281" s="377"/>
      <c r="Q281" s="376"/>
      <c r="R281" s="377"/>
      <c r="S281" s="377"/>
      <c r="T281" s="376"/>
      <c r="U281" s="389"/>
    </row>
    <row r="282" spans="1:21" s="336" customFormat="1" ht="24.75" customHeight="1">
      <c r="A282" s="184">
        <v>2013302</v>
      </c>
      <c r="B282" s="185" t="s">
        <v>318</v>
      </c>
      <c r="C282" s="186">
        <f t="shared" si="54"/>
        <v>10</v>
      </c>
      <c r="D282" s="188">
        <f t="shared" si="52"/>
        <v>0</v>
      </c>
      <c r="E282" s="189"/>
      <c r="F282" s="189"/>
      <c r="G282" s="189"/>
      <c r="H282" s="189">
        <v>10</v>
      </c>
      <c r="I282" s="189"/>
      <c r="J282" s="189"/>
      <c r="K282" s="189"/>
      <c r="L282" s="376"/>
      <c r="M282" s="377"/>
      <c r="N282" s="189"/>
      <c r="O282" s="377"/>
      <c r="P282" s="377"/>
      <c r="Q282" s="376"/>
      <c r="R282" s="377"/>
      <c r="S282" s="377"/>
      <c r="T282" s="376"/>
      <c r="U282" s="389"/>
    </row>
    <row r="283" spans="1:21" s="336" customFormat="1" ht="24.75" customHeight="1">
      <c r="A283" s="184">
        <v>2013302</v>
      </c>
      <c r="B283" s="185" t="s">
        <v>318</v>
      </c>
      <c r="C283" s="186">
        <f t="shared" si="54"/>
        <v>5</v>
      </c>
      <c r="D283" s="188">
        <f t="shared" si="52"/>
        <v>0</v>
      </c>
      <c r="E283" s="189"/>
      <c r="F283" s="189"/>
      <c r="G283" s="189"/>
      <c r="H283" s="189">
        <v>5</v>
      </c>
      <c r="I283" s="189"/>
      <c r="J283" s="189"/>
      <c r="K283" s="189"/>
      <c r="L283" s="380"/>
      <c r="M283" s="381"/>
      <c r="N283" s="189"/>
      <c r="O283" s="381"/>
      <c r="P283" s="381"/>
      <c r="Q283" s="380"/>
      <c r="R283" s="381"/>
      <c r="S283" s="381"/>
      <c r="T283" s="380"/>
      <c r="U283" s="389"/>
    </row>
    <row r="284" spans="1:21" s="336" customFormat="1" ht="24.75" customHeight="1">
      <c r="A284" s="184">
        <v>2013302</v>
      </c>
      <c r="B284" s="185" t="s">
        <v>318</v>
      </c>
      <c r="C284" s="186">
        <f t="shared" si="54"/>
        <v>30</v>
      </c>
      <c r="D284" s="188"/>
      <c r="E284" s="189"/>
      <c r="F284" s="189"/>
      <c r="G284" s="189"/>
      <c r="H284" s="189">
        <v>30</v>
      </c>
      <c r="I284" s="189"/>
      <c r="J284" s="189"/>
      <c r="K284" s="189"/>
      <c r="L284" s="380"/>
      <c r="M284" s="381"/>
      <c r="N284" s="189"/>
      <c r="O284" s="381"/>
      <c r="P284" s="381"/>
      <c r="Q284" s="380"/>
      <c r="R284" s="381"/>
      <c r="S284" s="381"/>
      <c r="T284" s="380"/>
      <c r="U284" s="389"/>
    </row>
    <row r="285" spans="1:21" s="336" customFormat="1" ht="24.75" customHeight="1">
      <c r="A285" s="184">
        <v>2013302</v>
      </c>
      <c r="B285" s="185" t="s">
        <v>318</v>
      </c>
      <c r="C285" s="186">
        <f t="shared" si="54"/>
        <v>40</v>
      </c>
      <c r="D285" s="188">
        <f t="shared" si="52"/>
        <v>0</v>
      </c>
      <c r="E285" s="189"/>
      <c r="F285" s="189"/>
      <c r="G285" s="189"/>
      <c r="H285" s="189">
        <v>40</v>
      </c>
      <c r="I285" s="189"/>
      <c r="J285" s="189"/>
      <c r="K285" s="189"/>
      <c r="L285" s="376"/>
      <c r="M285" s="377"/>
      <c r="N285" s="189"/>
      <c r="O285" s="377"/>
      <c r="P285" s="377"/>
      <c r="Q285" s="376"/>
      <c r="R285" s="377"/>
      <c r="S285" s="377"/>
      <c r="T285" s="376"/>
      <c r="U285" s="389"/>
    </row>
    <row r="286" spans="1:21" ht="24.75" customHeight="1">
      <c r="A286" s="197">
        <v>20134</v>
      </c>
      <c r="B286" s="198" t="s">
        <v>359</v>
      </c>
      <c r="C286" s="186">
        <f aca="true" t="shared" si="55" ref="C286:K286">SUM(C287:C296)</f>
        <v>130.42000000000002</v>
      </c>
      <c r="D286" s="186">
        <f t="shared" si="55"/>
        <v>74.42</v>
      </c>
      <c r="E286" s="186">
        <f t="shared" si="55"/>
        <v>64.72</v>
      </c>
      <c r="F286" s="186">
        <f t="shared" si="55"/>
        <v>0</v>
      </c>
      <c r="G286" s="186">
        <f t="shared" si="55"/>
        <v>9.7</v>
      </c>
      <c r="H286" s="186">
        <f t="shared" si="55"/>
        <v>56</v>
      </c>
      <c r="I286" s="186">
        <f t="shared" si="55"/>
        <v>0</v>
      </c>
      <c r="J286" s="186">
        <f t="shared" si="55"/>
        <v>0</v>
      </c>
      <c r="K286" s="186">
        <f t="shared" si="55"/>
        <v>0</v>
      </c>
      <c r="L286" s="186">
        <f aca="true" t="shared" si="56" ref="L286:T286">SUM(L287:L296)</f>
        <v>0</v>
      </c>
      <c r="M286" s="186">
        <f t="shared" si="56"/>
        <v>0</v>
      </c>
      <c r="N286" s="186">
        <f t="shared" si="56"/>
        <v>0</v>
      </c>
      <c r="O286" s="186">
        <f t="shared" si="56"/>
        <v>0</v>
      </c>
      <c r="P286" s="186">
        <f t="shared" si="56"/>
        <v>0</v>
      </c>
      <c r="Q286" s="186">
        <f t="shared" si="56"/>
        <v>0</v>
      </c>
      <c r="R286" s="186">
        <f t="shared" si="56"/>
        <v>0</v>
      </c>
      <c r="S286" s="186">
        <f t="shared" si="56"/>
        <v>0</v>
      </c>
      <c r="T286" s="186">
        <f t="shared" si="56"/>
        <v>0</v>
      </c>
      <c r="U286" s="389"/>
    </row>
    <row r="287" spans="1:21" s="336" customFormat="1" ht="24.75" customHeight="1">
      <c r="A287" s="184">
        <v>2013401</v>
      </c>
      <c r="B287" s="185" t="s">
        <v>317</v>
      </c>
      <c r="C287" s="186">
        <f>D287+H287+I287+J287+K287+L287+M287+N287+O287+P287+Q287+R287+S287+T287</f>
        <v>10</v>
      </c>
      <c r="D287" s="188">
        <f t="shared" si="52"/>
        <v>0</v>
      </c>
      <c r="E287" s="189"/>
      <c r="F287" s="189"/>
      <c r="G287" s="189"/>
      <c r="H287" s="189">
        <v>10</v>
      </c>
      <c r="I287" s="189"/>
      <c r="J287" s="189"/>
      <c r="K287" s="189"/>
      <c r="L287" s="376"/>
      <c r="M287" s="377"/>
      <c r="N287" s="189"/>
      <c r="O287" s="377"/>
      <c r="P287" s="377"/>
      <c r="Q287" s="376"/>
      <c r="R287" s="377"/>
      <c r="S287" s="377"/>
      <c r="T287" s="376"/>
      <c r="U287" s="389"/>
    </row>
    <row r="288" spans="1:21" s="336" customFormat="1" ht="24.75" customHeight="1">
      <c r="A288" s="190">
        <v>2013401</v>
      </c>
      <c r="B288" s="191" t="s">
        <v>317</v>
      </c>
      <c r="C288" s="186">
        <f aca="true" t="shared" si="57" ref="C288:C296">D288+H288+I288+J288+K288+L288+M288+N288+O288+P288+Q288+R288+S288+T288</f>
        <v>74.42</v>
      </c>
      <c r="D288" s="188">
        <f t="shared" si="52"/>
        <v>74.42</v>
      </c>
      <c r="E288" s="192">
        <v>64.72</v>
      </c>
      <c r="F288" s="189"/>
      <c r="G288" s="189">
        <v>9.7</v>
      </c>
      <c r="H288" s="189"/>
      <c r="I288" s="189"/>
      <c r="J288" s="189"/>
      <c r="K288" s="189"/>
      <c r="L288" s="378"/>
      <c r="M288" s="379"/>
      <c r="N288" s="189"/>
      <c r="O288" s="379"/>
      <c r="P288" s="379"/>
      <c r="Q288" s="378"/>
      <c r="R288" s="379"/>
      <c r="S288" s="379"/>
      <c r="T288" s="378"/>
      <c r="U288" s="389"/>
    </row>
    <row r="289" spans="1:21" s="336" customFormat="1" ht="24.75" customHeight="1">
      <c r="A289" s="184">
        <v>2013401</v>
      </c>
      <c r="B289" s="185" t="s">
        <v>317</v>
      </c>
      <c r="C289" s="186">
        <f t="shared" si="57"/>
        <v>12</v>
      </c>
      <c r="D289" s="188">
        <f t="shared" si="52"/>
        <v>0</v>
      </c>
      <c r="E289" s="189"/>
      <c r="F289" s="189"/>
      <c r="G289" s="189"/>
      <c r="H289" s="189">
        <v>12</v>
      </c>
      <c r="I289" s="189"/>
      <c r="J289" s="189"/>
      <c r="K289" s="189"/>
      <c r="L289" s="376"/>
      <c r="M289" s="377"/>
      <c r="N289" s="189"/>
      <c r="O289" s="377"/>
      <c r="P289" s="377"/>
      <c r="Q289" s="376"/>
      <c r="R289" s="377"/>
      <c r="S289" s="377"/>
      <c r="T289" s="376"/>
      <c r="U289" s="411"/>
    </row>
    <row r="290" spans="1:21" s="336" customFormat="1" ht="24.75" customHeight="1">
      <c r="A290" s="184">
        <v>2013401</v>
      </c>
      <c r="B290" s="185" t="s">
        <v>317</v>
      </c>
      <c r="C290" s="186">
        <f t="shared" si="57"/>
        <v>6</v>
      </c>
      <c r="D290" s="188">
        <f t="shared" si="52"/>
        <v>0</v>
      </c>
      <c r="E290" s="189"/>
      <c r="F290" s="189"/>
      <c r="G290" s="189"/>
      <c r="H290" s="189">
        <v>6</v>
      </c>
      <c r="I290" s="189"/>
      <c r="J290" s="189"/>
      <c r="K290" s="189"/>
      <c r="L290" s="376"/>
      <c r="M290" s="377"/>
      <c r="N290" s="189"/>
      <c r="O290" s="377"/>
      <c r="P290" s="377"/>
      <c r="Q290" s="376"/>
      <c r="R290" s="377"/>
      <c r="S290" s="377"/>
      <c r="T290" s="376"/>
      <c r="U290" s="411"/>
    </row>
    <row r="291" spans="1:21" s="336" customFormat="1" ht="24.75" customHeight="1">
      <c r="A291" s="184">
        <v>2013401</v>
      </c>
      <c r="B291" s="185" t="s">
        <v>317</v>
      </c>
      <c r="C291" s="186">
        <f t="shared" si="57"/>
        <v>5</v>
      </c>
      <c r="D291" s="188">
        <f t="shared" si="52"/>
        <v>0</v>
      </c>
      <c r="E291" s="189"/>
      <c r="F291" s="189"/>
      <c r="G291" s="189"/>
      <c r="H291" s="189">
        <v>5</v>
      </c>
      <c r="I291" s="189"/>
      <c r="J291" s="189"/>
      <c r="K291" s="189"/>
      <c r="L291" s="376"/>
      <c r="M291" s="377"/>
      <c r="N291" s="189"/>
      <c r="O291" s="377"/>
      <c r="P291" s="377"/>
      <c r="Q291" s="376"/>
      <c r="R291" s="377"/>
      <c r="S291" s="377"/>
      <c r="T291" s="376"/>
      <c r="U291" s="411"/>
    </row>
    <row r="292" spans="1:21" s="336" customFormat="1" ht="24.75" customHeight="1">
      <c r="A292" s="184">
        <v>2013401</v>
      </c>
      <c r="B292" s="185" t="s">
        <v>317</v>
      </c>
      <c r="C292" s="186">
        <f t="shared" si="57"/>
        <v>4</v>
      </c>
      <c r="D292" s="188">
        <f t="shared" si="52"/>
        <v>0</v>
      </c>
      <c r="E292" s="189"/>
      <c r="F292" s="189"/>
      <c r="G292" s="189"/>
      <c r="H292" s="189">
        <v>4</v>
      </c>
      <c r="I292" s="189"/>
      <c r="J292" s="189"/>
      <c r="K292" s="189"/>
      <c r="L292" s="376"/>
      <c r="M292" s="377"/>
      <c r="N292" s="189"/>
      <c r="O292" s="377"/>
      <c r="P292" s="377"/>
      <c r="Q292" s="376"/>
      <c r="R292" s="377"/>
      <c r="S292" s="377"/>
      <c r="T292" s="376"/>
      <c r="U292" s="411"/>
    </row>
    <row r="293" spans="1:21" s="336" customFormat="1" ht="24.75" customHeight="1">
      <c r="A293" s="184">
        <v>2013402</v>
      </c>
      <c r="B293" s="185" t="s">
        <v>318</v>
      </c>
      <c r="C293" s="186">
        <f t="shared" si="57"/>
        <v>2</v>
      </c>
      <c r="D293" s="188">
        <f t="shared" si="52"/>
        <v>0</v>
      </c>
      <c r="E293" s="189"/>
      <c r="F293" s="189"/>
      <c r="G293" s="189"/>
      <c r="H293" s="189">
        <v>2</v>
      </c>
      <c r="I293" s="189"/>
      <c r="J293" s="189"/>
      <c r="K293" s="189"/>
      <c r="L293" s="376"/>
      <c r="M293" s="377"/>
      <c r="N293" s="189"/>
      <c r="O293" s="377"/>
      <c r="P293" s="377"/>
      <c r="Q293" s="376"/>
      <c r="R293" s="377"/>
      <c r="S293" s="377"/>
      <c r="T293" s="376"/>
      <c r="U293" s="411"/>
    </row>
    <row r="294" spans="1:21" s="336" customFormat="1" ht="24.75" customHeight="1">
      <c r="A294" s="184">
        <v>2013402</v>
      </c>
      <c r="B294" s="185" t="s">
        <v>318</v>
      </c>
      <c r="C294" s="186">
        <f t="shared" si="57"/>
        <v>6</v>
      </c>
      <c r="D294" s="188">
        <f t="shared" si="52"/>
        <v>0</v>
      </c>
      <c r="E294" s="189"/>
      <c r="F294" s="189"/>
      <c r="G294" s="189"/>
      <c r="H294" s="189">
        <v>6</v>
      </c>
      <c r="I294" s="189"/>
      <c r="J294" s="189"/>
      <c r="K294" s="189"/>
      <c r="L294" s="376"/>
      <c r="M294" s="377"/>
      <c r="N294" s="189"/>
      <c r="O294" s="377"/>
      <c r="P294" s="377"/>
      <c r="Q294" s="376"/>
      <c r="R294" s="377"/>
      <c r="S294" s="377"/>
      <c r="T294" s="376"/>
      <c r="U294" s="411"/>
    </row>
    <row r="295" spans="1:21" s="336" customFormat="1" ht="24.75" customHeight="1">
      <c r="A295" s="184">
        <v>2013402</v>
      </c>
      <c r="B295" s="185" t="s">
        <v>318</v>
      </c>
      <c r="C295" s="186">
        <f t="shared" si="57"/>
        <v>6</v>
      </c>
      <c r="D295" s="188">
        <f t="shared" si="52"/>
        <v>0</v>
      </c>
      <c r="E295" s="189"/>
      <c r="F295" s="189"/>
      <c r="G295" s="189"/>
      <c r="H295" s="189">
        <v>6</v>
      </c>
      <c r="I295" s="189"/>
      <c r="J295" s="189"/>
      <c r="K295" s="189"/>
      <c r="L295" s="376"/>
      <c r="M295" s="377"/>
      <c r="N295" s="189"/>
      <c r="O295" s="377"/>
      <c r="P295" s="377"/>
      <c r="Q295" s="376"/>
      <c r="R295" s="377"/>
      <c r="S295" s="377"/>
      <c r="T295" s="376"/>
      <c r="U295" s="411"/>
    </row>
    <row r="296" spans="1:21" s="336" customFormat="1" ht="24.75" customHeight="1">
      <c r="A296" s="184">
        <v>2013402</v>
      </c>
      <c r="B296" s="185" t="s">
        <v>318</v>
      </c>
      <c r="C296" s="186">
        <f t="shared" si="57"/>
        <v>5</v>
      </c>
      <c r="D296" s="188">
        <f t="shared" si="52"/>
        <v>0</v>
      </c>
      <c r="E296" s="189"/>
      <c r="F296" s="189"/>
      <c r="G296" s="189"/>
      <c r="H296" s="189">
        <v>5</v>
      </c>
      <c r="I296" s="189"/>
      <c r="J296" s="189"/>
      <c r="K296" s="189"/>
      <c r="L296" s="376"/>
      <c r="M296" s="377"/>
      <c r="N296" s="189"/>
      <c r="O296" s="377"/>
      <c r="P296" s="377"/>
      <c r="Q296" s="376"/>
      <c r="R296" s="377"/>
      <c r="S296" s="377"/>
      <c r="T296" s="376"/>
      <c r="U296" s="411"/>
    </row>
    <row r="297" spans="1:21" s="336" customFormat="1" ht="24.75" customHeight="1">
      <c r="A297" s="197">
        <v>20136</v>
      </c>
      <c r="B297" s="198" t="s">
        <v>360</v>
      </c>
      <c r="C297" s="186">
        <f aca="true" t="shared" si="58" ref="C297:K297">C298+C299</f>
        <v>141.19</v>
      </c>
      <c r="D297" s="186">
        <f t="shared" si="58"/>
        <v>141.19</v>
      </c>
      <c r="E297" s="186">
        <f t="shared" si="58"/>
        <v>120.8</v>
      </c>
      <c r="F297" s="186">
        <f t="shared" si="58"/>
        <v>0</v>
      </c>
      <c r="G297" s="186">
        <f t="shared" si="58"/>
        <v>20.39</v>
      </c>
      <c r="H297" s="186">
        <f t="shared" si="58"/>
        <v>0</v>
      </c>
      <c r="I297" s="186">
        <f t="shared" si="58"/>
        <v>0</v>
      </c>
      <c r="J297" s="186">
        <f t="shared" si="58"/>
        <v>0</v>
      </c>
      <c r="K297" s="186">
        <f t="shared" si="58"/>
        <v>0</v>
      </c>
      <c r="L297" s="186">
        <f aca="true" t="shared" si="59" ref="L297:T297">L298+L299</f>
        <v>0</v>
      </c>
      <c r="M297" s="186">
        <f t="shared" si="59"/>
        <v>0</v>
      </c>
      <c r="N297" s="186">
        <f t="shared" si="59"/>
        <v>0</v>
      </c>
      <c r="O297" s="186">
        <f t="shared" si="59"/>
        <v>0</v>
      </c>
      <c r="P297" s="186">
        <f t="shared" si="59"/>
        <v>0</v>
      </c>
      <c r="Q297" s="186">
        <f t="shared" si="59"/>
        <v>0</v>
      </c>
      <c r="R297" s="186">
        <f t="shared" si="59"/>
        <v>0</v>
      </c>
      <c r="S297" s="186">
        <f t="shared" si="59"/>
        <v>0</v>
      </c>
      <c r="T297" s="186">
        <f t="shared" si="59"/>
        <v>0</v>
      </c>
      <c r="U297" s="389"/>
    </row>
    <row r="298" spans="1:21" s="336" customFormat="1" ht="24.75" customHeight="1">
      <c r="A298" s="190">
        <v>2013601</v>
      </c>
      <c r="B298" s="191" t="s">
        <v>317</v>
      </c>
      <c r="C298" s="186">
        <f t="shared" si="54"/>
        <v>75.55</v>
      </c>
      <c r="D298" s="188">
        <f t="shared" si="52"/>
        <v>75.55</v>
      </c>
      <c r="E298" s="192">
        <v>65.16</v>
      </c>
      <c r="F298" s="189"/>
      <c r="G298" s="189">
        <v>10.39</v>
      </c>
      <c r="H298" s="189"/>
      <c r="I298" s="189"/>
      <c r="J298" s="189"/>
      <c r="K298" s="189"/>
      <c r="L298" s="378"/>
      <c r="M298" s="379"/>
      <c r="N298" s="189"/>
      <c r="O298" s="379"/>
      <c r="P298" s="379"/>
      <c r="Q298" s="378"/>
      <c r="R298" s="379"/>
      <c r="S298" s="379"/>
      <c r="T298" s="378"/>
      <c r="U298" s="389"/>
    </row>
    <row r="299" spans="1:21" s="336" customFormat="1" ht="24.75" customHeight="1">
      <c r="A299" s="190">
        <v>2013601</v>
      </c>
      <c r="B299" s="191" t="s">
        <v>317</v>
      </c>
      <c r="C299" s="186">
        <f t="shared" si="54"/>
        <v>65.64</v>
      </c>
      <c r="D299" s="188">
        <f t="shared" si="52"/>
        <v>65.64</v>
      </c>
      <c r="E299" s="192">
        <v>55.64</v>
      </c>
      <c r="F299" s="189"/>
      <c r="G299" s="189">
        <v>10</v>
      </c>
      <c r="H299" s="189"/>
      <c r="I299" s="189"/>
      <c r="J299" s="189"/>
      <c r="K299" s="189"/>
      <c r="L299" s="378"/>
      <c r="M299" s="379"/>
      <c r="N299" s="189"/>
      <c r="O299" s="379"/>
      <c r="P299" s="379"/>
      <c r="Q299" s="378"/>
      <c r="R299" s="379"/>
      <c r="S299" s="379"/>
      <c r="T299" s="378"/>
      <c r="U299" s="389"/>
    </row>
    <row r="300" spans="1:21" s="336" customFormat="1" ht="24.75" customHeight="1">
      <c r="A300" s="190">
        <v>20138</v>
      </c>
      <c r="B300" s="191" t="s">
        <v>361</v>
      </c>
      <c r="C300" s="186">
        <f aca="true" t="shared" si="60" ref="C300:K300">SUM(C301:C310)</f>
        <v>1657.66</v>
      </c>
      <c r="D300" s="186">
        <f t="shared" si="60"/>
        <v>1238.66</v>
      </c>
      <c r="E300" s="186">
        <f t="shared" si="60"/>
        <v>1048.66</v>
      </c>
      <c r="F300" s="186">
        <f t="shared" si="60"/>
        <v>0</v>
      </c>
      <c r="G300" s="186">
        <f t="shared" si="60"/>
        <v>190</v>
      </c>
      <c r="H300" s="186">
        <f t="shared" si="60"/>
        <v>419</v>
      </c>
      <c r="I300" s="186">
        <f t="shared" si="60"/>
        <v>0</v>
      </c>
      <c r="J300" s="186">
        <f t="shared" si="60"/>
        <v>0</v>
      </c>
      <c r="K300" s="186">
        <f t="shared" si="60"/>
        <v>0</v>
      </c>
      <c r="L300" s="186">
        <f aca="true" t="shared" si="61" ref="L300:T300">SUM(L301:L310)</f>
        <v>0</v>
      </c>
      <c r="M300" s="186">
        <f t="shared" si="61"/>
        <v>0</v>
      </c>
      <c r="N300" s="186">
        <f t="shared" si="61"/>
        <v>0</v>
      </c>
      <c r="O300" s="186">
        <f t="shared" si="61"/>
        <v>0</v>
      </c>
      <c r="P300" s="186">
        <f t="shared" si="61"/>
        <v>0</v>
      </c>
      <c r="Q300" s="186">
        <f t="shared" si="61"/>
        <v>0</v>
      </c>
      <c r="R300" s="186">
        <f t="shared" si="61"/>
        <v>0</v>
      </c>
      <c r="S300" s="186">
        <f t="shared" si="61"/>
        <v>0</v>
      </c>
      <c r="T300" s="186">
        <f t="shared" si="61"/>
        <v>0</v>
      </c>
      <c r="U300" s="186"/>
    </row>
    <row r="301" spans="1:21" s="336" customFormat="1" ht="24" customHeight="1">
      <c r="A301" s="404" t="s">
        <v>362</v>
      </c>
      <c r="B301" s="191" t="s">
        <v>317</v>
      </c>
      <c r="C301" s="186">
        <f>D301+H301+I301+J301+K301+L301+M301+N301+O301+P301+Q301+R301+S301+T301</f>
        <v>204</v>
      </c>
      <c r="D301" s="188">
        <f>SUM(E301:G301)</f>
        <v>0</v>
      </c>
      <c r="E301" s="192"/>
      <c r="F301" s="189"/>
      <c r="G301" s="189"/>
      <c r="H301" s="189">
        <v>204</v>
      </c>
      <c r="I301" s="189"/>
      <c r="J301" s="189"/>
      <c r="K301" s="189"/>
      <c r="L301" s="378"/>
      <c r="M301" s="379"/>
      <c r="N301" s="189"/>
      <c r="O301" s="379"/>
      <c r="P301" s="379"/>
      <c r="Q301" s="378"/>
      <c r="R301" s="379"/>
      <c r="S301" s="379"/>
      <c r="T301" s="378"/>
      <c r="U301" s="389"/>
    </row>
    <row r="302" spans="1:21" s="336" customFormat="1" ht="24.75" customHeight="1">
      <c r="A302" s="404" t="s">
        <v>362</v>
      </c>
      <c r="B302" s="191" t="s">
        <v>317</v>
      </c>
      <c r="C302" s="186">
        <f aca="true" t="shared" si="62" ref="C302:C310">D302+H302+I302+J302+K302+L302+M302+N302+O302+P302+Q302+R302+S302+T302</f>
        <v>1238.66</v>
      </c>
      <c r="D302" s="188">
        <f aca="true" t="shared" si="63" ref="D302:D310">SUM(E302:G302)</f>
        <v>1238.66</v>
      </c>
      <c r="E302" s="192">
        <v>1048.66</v>
      </c>
      <c r="F302" s="189"/>
      <c r="G302" s="189">
        <v>190</v>
      </c>
      <c r="H302" s="189"/>
      <c r="I302" s="189"/>
      <c r="J302" s="189"/>
      <c r="K302" s="189"/>
      <c r="L302" s="378"/>
      <c r="M302" s="379"/>
      <c r="N302" s="189"/>
      <c r="O302" s="379"/>
      <c r="P302" s="379"/>
      <c r="Q302" s="378"/>
      <c r="R302" s="379"/>
      <c r="S302" s="379"/>
      <c r="T302" s="378"/>
      <c r="U302" s="389"/>
    </row>
    <row r="303" spans="1:21" s="336" customFormat="1" ht="24.75" customHeight="1">
      <c r="A303" s="404" t="s">
        <v>362</v>
      </c>
      <c r="B303" s="191" t="s">
        <v>317</v>
      </c>
      <c r="C303" s="186">
        <f t="shared" si="62"/>
        <v>5</v>
      </c>
      <c r="D303" s="188">
        <f t="shared" si="63"/>
        <v>0</v>
      </c>
      <c r="E303" s="192"/>
      <c r="F303" s="189"/>
      <c r="G303" s="189"/>
      <c r="H303" s="189">
        <v>5</v>
      </c>
      <c r="I303" s="189"/>
      <c r="J303" s="189"/>
      <c r="K303" s="189"/>
      <c r="L303" s="378"/>
      <c r="M303" s="379"/>
      <c r="N303" s="189"/>
      <c r="O303" s="379"/>
      <c r="P303" s="379"/>
      <c r="Q303" s="378"/>
      <c r="R303" s="379"/>
      <c r="S303" s="379"/>
      <c r="T303" s="378"/>
      <c r="U303" s="389"/>
    </row>
    <row r="304" spans="1:21" s="336" customFormat="1" ht="24.75" customHeight="1">
      <c r="A304" s="404" t="s">
        <v>362</v>
      </c>
      <c r="B304" s="191" t="s">
        <v>317</v>
      </c>
      <c r="C304" s="186">
        <f t="shared" si="62"/>
        <v>8</v>
      </c>
      <c r="D304" s="188">
        <f t="shared" si="63"/>
        <v>0</v>
      </c>
      <c r="E304" s="192"/>
      <c r="F304" s="189"/>
      <c r="G304" s="189"/>
      <c r="H304" s="189">
        <v>8</v>
      </c>
      <c r="I304" s="189"/>
      <c r="J304" s="189"/>
      <c r="K304" s="189"/>
      <c r="L304" s="378"/>
      <c r="M304" s="379"/>
      <c r="N304" s="189"/>
      <c r="O304" s="379"/>
      <c r="P304" s="379"/>
      <c r="Q304" s="378"/>
      <c r="R304" s="379"/>
      <c r="S304" s="379"/>
      <c r="T304" s="378"/>
      <c r="U304" s="389"/>
    </row>
    <row r="305" spans="1:21" s="336" customFormat="1" ht="24.75" customHeight="1">
      <c r="A305" s="404" t="s">
        <v>362</v>
      </c>
      <c r="B305" s="191" t="s">
        <v>317</v>
      </c>
      <c r="C305" s="186">
        <f t="shared" si="62"/>
        <v>22</v>
      </c>
      <c r="D305" s="188">
        <f t="shared" si="63"/>
        <v>0</v>
      </c>
      <c r="E305" s="192"/>
      <c r="F305" s="189"/>
      <c r="G305" s="189"/>
      <c r="H305" s="189">
        <v>22</v>
      </c>
      <c r="I305" s="189"/>
      <c r="J305" s="189"/>
      <c r="K305" s="189"/>
      <c r="L305" s="378"/>
      <c r="M305" s="379"/>
      <c r="N305" s="189"/>
      <c r="O305" s="379"/>
      <c r="P305" s="379"/>
      <c r="Q305" s="378"/>
      <c r="R305" s="379"/>
      <c r="S305" s="379"/>
      <c r="T305" s="378"/>
      <c r="U305" s="389"/>
    </row>
    <row r="306" spans="1:21" s="336" customFormat="1" ht="24.75" customHeight="1">
      <c r="A306" s="404" t="s">
        <v>363</v>
      </c>
      <c r="B306" s="405" t="s">
        <v>364</v>
      </c>
      <c r="C306" s="186">
        <f t="shared" si="62"/>
        <v>10</v>
      </c>
      <c r="D306" s="188">
        <f t="shared" si="63"/>
        <v>0</v>
      </c>
      <c r="E306" s="192"/>
      <c r="F306" s="189"/>
      <c r="G306" s="189"/>
      <c r="H306" s="189">
        <v>10</v>
      </c>
      <c r="I306" s="189"/>
      <c r="J306" s="189"/>
      <c r="K306" s="189"/>
      <c r="L306" s="378"/>
      <c r="M306" s="379"/>
      <c r="N306" s="189"/>
      <c r="O306" s="379"/>
      <c r="P306" s="379"/>
      <c r="Q306" s="378"/>
      <c r="R306" s="379"/>
      <c r="S306" s="379"/>
      <c r="T306" s="378"/>
      <c r="U306" s="389"/>
    </row>
    <row r="307" spans="1:21" s="336" customFormat="1" ht="24.75" customHeight="1">
      <c r="A307" s="404" t="s">
        <v>365</v>
      </c>
      <c r="B307" s="405" t="s">
        <v>366</v>
      </c>
      <c r="C307" s="186">
        <f t="shared" si="62"/>
        <v>40</v>
      </c>
      <c r="D307" s="188">
        <f t="shared" si="63"/>
        <v>0</v>
      </c>
      <c r="E307" s="192"/>
      <c r="F307" s="189"/>
      <c r="G307" s="189"/>
      <c r="H307" s="189">
        <v>40</v>
      </c>
      <c r="I307" s="189"/>
      <c r="J307" s="189"/>
      <c r="K307" s="189"/>
      <c r="L307" s="378"/>
      <c r="M307" s="379"/>
      <c r="N307" s="189"/>
      <c r="O307" s="379"/>
      <c r="P307" s="379"/>
      <c r="Q307" s="378"/>
      <c r="R307" s="379"/>
      <c r="S307" s="379"/>
      <c r="T307" s="378"/>
      <c r="U307" s="389"/>
    </row>
    <row r="308" spans="1:21" s="336" customFormat="1" ht="24.75" customHeight="1">
      <c r="A308" s="404" t="s">
        <v>365</v>
      </c>
      <c r="B308" s="405" t="s">
        <v>366</v>
      </c>
      <c r="C308" s="186">
        <f t="shared" si="62"/>
        <v>70</v>
      </c>
      <c r="D308" s="188">
        <f t="shared" si="63"/>
        <v>0</v>
      </c>
      <c r="E308" s="192"/>
      <c r="F308" s="189"/>
      <c r="G308" s="189"/>
      <c r="H308" s="189">
        <v>70</v>
      </c>
      <c r="I308" s="189"/>
      <c r="J308" s="189"/>
      <c r="K308" s="189"/>
      <c r="L308" s="378"/>
      <c r="M308" s="379"/>
      <c r="N308" s="189"/>
      <c r="O308" s="379"/>
      <c r="P308" s="379"/>
      <c r="Q308" s="378"/>
      <c r="R308" s="379"/>
      <c r="S308" s="379"/>
      <c r="T308" s="378"/>
      <c r="U308" s="389"/>
    </row>
    <row r="309" spans="1:21" s="336" customFormat="1" ht="24.75" customHeight="1">
      <c r="A309" s="404" t="s">
        <v>365</v>
      </c>
      <c r="B309" s="405" t="s">
        <v>366</v>
      </c>
      <c r="C309" s="186">
        <f t="shared" si="62"/>
        <v>10</v>
      </c>
      <c r="D309" s="188">
        <f t="shared" si="63"/>
        <v>0</v>
      </c>
      <c r="E309" s="192"/>
      <c r="F309" s="189"/>
      <c r="G309" s="189"/>
      <c r="H309" s="189">
        <v>10</v>
      </c>
      <c r="I309" s="189"/>
      <c r="J309" s="189"/>
      <c r="K309" s="189"/>
      <c r="L309" s="378"/>
      <c r="M309" s="379"/>
      <c r="N309" s="189"/>
      <c r="O309" s="379"/>
      <c r="P309" s="379"/>
      <c r="Q309" s="378"/>
      <c r="R309" s="379"/>
      <c r="S309" s="379"/>
      <c r="T309" s="378"/>
      <c r="U309" s="389"/>
    </row>
    <row r="310" spans="1:21" s="336" customFormat="1" ht="24.75" customHeight="1">
      <c r="A310" s="404" t="s">
        <v>367</v>
      </c>
      <c r="B310" s="405" t="s">
        <v>368</v>
      </c>
      <c r="C310" s="186">
        <f t="shared" si="62"/>
        <v>50</v>
      </c>
      <c r="D310" s="188">
        <f t="shared" si="63"/>
        <v>0</v>
      </c>
      <c r="E310" s="192"/>
      <c r="F310" s="189"/>
      <c r="G310" s="189"/>
      <c r="H310" s="189">
        <v>50</v>
      </c>
      <c r="I310" s="189"/>
      <c r="J310" s="189"/>
      <c r="K310" s="189"/>
      <c r="L310" s="378"/>
      <c r="M310" s="379"/>
      <c r="N310" s="189"/>
      <c r="O310" s="379"/>
      <c r="P310" s="379"/>
      <c r="Q310" s="378"/>
      <c r="R310" s="379"/>
      <c r="S310" s="379"/>
      <c r="T310" s="378"/>
      <c r="U310" s="389"/>
    </row>
    <row r="311" spans="1:21" ht="24.75" customHeight="1">
      <c r="A311" s="406">
        <v>20199</v>
      </c>
      <c r="B311" s="407" t="s">
        <v>369</v>
      </c>
      <c r="C311" s="186">
        <f aca="true" t="shared" si="64" ref="C311:U311">SUM(C312:C317)</f>
        <v>3041.34</v>
      </c>
      <c r="D311" s="186">
        <f t="shared" si="64"/>
        <v>0</v>
      </c>
      <c r="E311" s="186">
        <f t="shared" si="64"/>
        <v>0</v>
      </c>
      <c r="F311" s="186">
        <f t="shared" si="64"/>
        <v>0</v>
      </c>
      <c r="G311" s="186">
        <f t="shared" si="64"/>
        <v>0</v>
      </c>
      <c r="H311" s="186">
        <f t="shared" si="64"/>
        <v>2991.34</v>
      </c>
      <c r="I311" s="186">
        <f t="shared" si="64"/>
        <v>0</v>
      </c>
      <c r="J311" s="186">
        <f t="shared" si="64"/>
        <v>0</v>
      </c>
      <c r="K311" s="186">
        <f t="shared" si="64"/>
        <v>0</v>
      </c>
      <c r="L311" s="186">
        <f t="shared" si="64"/>
        <v>0</v>
      </c>
      <c r="M311" s="186">
        <f t="shared" si="64"/>
        <v>0</v>
      </c>
      <c r="N311" s="186">
        <f t="shared" si="64"/>
        <v>50</v>
      </c>
      <c r="O311" s="186">
        <f t="shared" si="64"/>
        <v>0</v>
      </c>
      <c r="P311" s="186">
        <f t="shared" si="64"/>
        <v>0</v>
      </c>
      <c r="Q311" s="186">
        <f t="shared" si="64"/>
        <v>0</v>
      </c>
      <c r="R311" s="186">
        <f t="shared" si="64"/>
        <v>0</v>
      </c>
      <c r="S311" s="186">
        <f t="shared" si="64"/>
        <v>0</v>
      </c>
      <c r="T311" s="186">
        <f t="shared" si="64"/>
        <v>0</v>
      </c>
      <c r="U311" s="389"/>
    </row>
    <row r="312" spans="1:21" s="336" customFormat="1" ht="24.75" customHeight="1">
      <c r="A312" s="184">
        <v>2019999</v>
      </c>
      <c r="B312" s="185" t="s">
        <v>369</v>
      </c>
      <c r="C312" s="186">
        <f aca="true" t="shared" si="65" ref="C312:C317">D312+H312+I312+J312+K312+L312+M312+N312+O312+P312+Q312+R312+S312+T312</f>
        <v>2251.34</v>
      </c>
      <c r="D312" s="188"/>
      <c r="E312" s="189"/>
      <c r="F312" s="189"/>
      <c r="G312" s="189"/>
      <c r="H312" s="189">
        <v>2251.34</v>
      </c>
      <c r="I312" s="189"/>
      <c r="J312" s="189"/>
      <c r="K312" s="189"/>
      <c r="L312" s="376"/>
      <c r="M312" s="377"/>
      <c r="N312" s="189"/>
      <c r="O312" s="377"/>
      <c r="P312" s="377"/>
      <c r="Q312" s="376"/>
      <c r="R312" s="377"/>
      <c r="S312" s="377"/>
      <c r="T312" s="376"/>
      <c r="U312" s="389"/>
    </row>
    <row r="313" spans="1:21" s="336" customFormat="1" ht="24.75" customHeight="1">
      <c r="A313" s="184">
        <v>2019999</v>
      </c>
      <c r="B313" s="185" t="s">
        <v>369</v>
      </c>
      <c r="C313" s="186">
        <f t="shared" si="65"/>
        <v>290</v>
      </c>
      <c r="D313" s="188">
        <f aca="true" t="shared" si="66" ref="D313:D336">SUM(E313:G313)</f>
        <v>0</v>
      </c>
      <c r="E313" s="189"/>
      <c r="F313" s="189"/>
      <c r="G313" s="189"/>
      <c r="H313" s="364">
        <v>290</v>
      </c>
      <c r="I313" s="189"/>
      <c r="J313" s="189"/>
      <c r="K313" s="189"/>
      <c r="L313" s="376"/>
      <c r="M313" s="377"/>
      <c r="N313" s="189"/>
      <c r="O313" s="377"/>
      <c r="P313" s="377"/>
      <c r="Q313" s="376"/>
      <c r="R313" s="377"/>
      <c r="S313" s="377"/>
      <c r="T313" s="376"/>
      <c r="U313" s="389"/>
    </row>
    <row r="314" spans="1:21" s="336" customFormat="1" ht="24.75" customHeight="1">
      <c r="A314" s="184">
        <v>2019999</v>
      </c>
      <c r="B314" s="185" t="s">
        <v>369</v>
      </c>
      <c r="C314" s="186">
        <f t="shared" si="65"/>
        <v>200</v>
      </c>
      <c r="D314" s="188">
        <f t="shared" si="66"/>
        <v>0</v>
      </c>
      <c r="E314" s="189"/>
      <c r="F314" s="189"/>
      <c r="G314" s="189"/>
      <c r="H314" s="364">
        <v>200</v>
      </c>
      <c r="I314" s="189"/>
      <c r="J314" s="189"/>
      <c r="K314" s="189"/>
      <c r="L314" s="376"/>
      <c r="M314" s="377"/>
      <c r="N314" s="189"/>
      <c r="O314" s="377"/>
      <c r="P314" s="377"/>
      <c r="Q314" s="376"/>
      <c r="R314" s="377"/>
      <c r="S314" s="377"/>
      <c r="T314" s="376"/>
      <c r="U314" s="389"/>
    </row>
    <row r="315" spans="1:21" s="336" customFormat="1" ht="24.75" customHeight="1">
      <c r="A315" s="184">
        <v>2019999</v>
      </c>
      <c r="B315" s="185" t="s">
        <v>369</v>
      </c>
      <c r="C315" s="186">
        <f t="shared" si="65"/>
        <v>250</v>
      </c>
      <c r="D315" s="188">
        <f t="shared" si="66"/>
        <v>0</v>
      </c>
      <c r="E315" s="189"/>
      <c r="F315" s="189"/>
      <c r="G315" s="189"/>
      <c r="H315" s="364">
        <v>250</v>
      </c>
      <c r="I315" s="189"/>
      <c r="J315" s="189"/>
      <c r="K315" s="189"/>
      <c r="L315" s="376"/>
      <c r="M315" s="377"/>
      <c r="N315" s="189"/>
      <c r="O315" s="377"/>
      <c r="P315" s="377"/>
      <c r="Q315" s="376"/>
      <c r="R315" s="377"/>
      <c r="S315" s="377"/>
      <c r="T315" s="376"/>
      <c r="U315" s="389"/>
    </row>
    <row r="316" spans="1:21" s="336" customFormat="1" ht="24.75" customHeight="1">
      <c r="A316" s="184">
        <v>2019999</v>
      </c>
      <c r="B316" s="185" t="s">
        <v>369</v>
      </c>
      <c r="C316" s="186">
        <f t="shared" si="65"/>
        <v>0</v>
      </c>
      <c r="D316" s="188">
        <f t="shared" si="66"/>
        <v>0</v>
      </c>
      <c r="E316" s="192"/>
      <c r="F316" s="189"/>
      <c r="G316" s="189"/>
      <c r="H316" s="189"/>
      <c r="I316" s="189"/>
      <c r="J316" s="189"/>
      <c r="K316" s="189"/>
      <c r="L316" s="378"/>
      <c r="M316" s="379"/>
      <c r="N316" s="189"/>
      <c r="O316" s="379"/>
      <c r="P316" s="379"/>
      <c r="Q316" s="378"/>
      <c r="R316" s="379"/>
      <c r="S316" s="379"/>
      <c r="T316" s="378"/>
      <c r="U316" s="389"/>
    </row>
    <row r="317" spans="1:21" s="336" customFormat="1" ht="24.75" customHeight="1">
      <c r="A317" s="184">
        <v>2019901</v>
      </c>
      <c r="B317" s="408" t="s">
        <v>370</v>
      </c>
      <c r="C317" s="186">
        <f t="shared" si="65"/>
        <v>50</v>
      </c>
      <c r="D317" s="188">
        <f t="shared" si="66"/>
        <v>0</v>
      </c>
      <c r="E317" s="189"/>
      <c r="F317" s="189"/>
      <c r="G317" s="189"/>
      <c r="H317" s="364"/>
      <c r="I317" s="189"/>
      <c r="J317" s="189"/>
      <c r="K317" s="189"/>
      <c r="L317" s="376"/>
      <c r="M317" s="377"/>
      <c r="N317" s="364">
        <v>50</v>
      </c>
      <c r="O317" s="377"/>
      <c r="P317" s="377"/>
      <c r="Q317" s="376"/>
      <c r="R317" s="377"/>
      <c r="S317" s="377"/>
      <c r="T317" s="376"/>
      <c r="U317" s="389"/>
    </row>
    <row r="318" spans="1:21" s="337" customFormat="1" ht="24.75" customHeight="1">
      <c r="A318" s="409">
        <v>203</v>
      </c>
      <c r="B318" s="410" t="s">
        <v>371</v>
      </c>
      <c r="C318" s="361">
        <f aca="true" t="shared" si="67" ref="C318:K318">C319</f>
        <v>286</v>
      </c>
      <c r="D318" s="361">
        <f t="shared" si="67"/>
        <v>105.4</v>
      </c>
      <c r="E318" s="361">
        <f t="shared" si="67"/>
        <v>81.54</v>
      </c>
      <c r="F318" s="361">
        <f t="shared" si="67"/>
        <v>9.36</v>
      </c>
      <c r="G318" s="361">
        <f t="shared" si="67"/>
        <v>14.5</v>
      </c>
      <c r="H318" s="361">
        <f t="shared" si="67"/>
        <v>180.6</v>
      </c>
      <c r="I318" s="361">
        <f t="shared" si="67"/>
        <v>0</v>
      </c>
      <c r="J318" s="361">
        <f t="shared" si="67"/>
        <v>0</v>
      </c>
      <c r="K318" s="361">
        <f t="shared" si="67"/>
        <v>0</v>
      </c>
      <c r="L318" s="361">
        <f aca="true" t="shared" si="68" ref="L318:T318">L319</f>
        <v>0</v>
      </c>
      <c r="M318" s="361">
        <f t="shared" si="68"/>
        <v>0</v>
      </c>
      <c r="N318" s="361">
        <f t="shared" si="68"/>
        <v>0</v>
      </c>
      <c r="O318" s="361">
        <f t="shared" si="68"/>
        <v>0</v>
      </c>
      <c r="P318" s="361">
        <f t="shared" si="68"/>
        <v>0</v>
      </c>
      <c r="Q318" s="361">
        <f t="shared" si="68"/>
        <v>0</v>
      </c>
      <c r="R318" s="361">
        <f t="shared" si="68"/>
        <v>0</v>
      </c>
      <c r="S318" s="361">
        <f t="shared" si="68"/>
        <v>0</v>
      </c>
      <c r="T318" s="361">
        <f t="shared" si="68"/>
        <v>0</v>
      </c>
      <c r="U318" s="412"/>
    </row>
    <row r="319" spans="1:21" ht="24.75" customHeight="1">
      <c r="A319" s="197">
        <v>20306</v>
      </c>
      <c r="B319" s="198" t="s">
        <v>372</v>
      </c>
      <c r="C319" s="186">
        <f aca="true" t="shared" si="69" ref="C319:U319">SUM(C320:C332)</f>
        <v>286</v>
      </c>
      <c r="D319" s="199">
        <f t="shared" si="69"/>
        <v>105.4</v>
      </c>
      <c r="E319" s="199">
        <f t="shared" si="69"/>
        <v>81.54</v>
      </c>
      <c r="F319" s="199">
        <f t="shared" si="69"/>
        <v>9.36</v>
      </c>
      <c r="G319" s="199">
        <f t="shared" si="69"/>
        <v>14.5</v>
      </c>
      <c r="H319" s="199">
        <f t="shared" si="69"/>
        <v>180.6</v>
      </c>
      <c r="I319" s="199">
        <f t="shared" si="69"/>
        <v>0</v>
      </c>
      <c r="J319" s="199">
        <f t="shared" si="69"/>
        <v>0</v>
      </c>
      <c r="K319" s="199">
        <f t="shared" si="69"/>
        <v>0</v>
      </c>
      <c r="L319" s="199">
        <f t="shared" si="69"/>
        <v>0</v>
      </c>
      <c r="M319" s="199">
        <f t="shared" si="69"/>
        <v>0</v>
      </c>
      <c r="N319" s="199">
        <f t="shared" si="69"/>
        <v>0</v>
      </c>
      <c r="O319" s="199">
        <f t="shared" si="69"/>
        <v>0</v>
      </c>
      <c r="P319" s="199">
        <f t="shared" si="69"/>
        <v>0</v>
      </c>
      <c r="Q319" s="199">
        <f t="shared" si="69"/>
        <v>0</v>
      </c>
      <c r="R319" s="199">
        <f t="shared" si="69"/>
        <v>0</v>
      </c>
      <c r="S319" s="199">
        <f t="shared" si="69"/>
        <v>0</v>
      </c>
      <c r="T319" s="199">
        <f t="shared" si="69"/>
        <v>0</v>
      </c>
      <c r="U319" s="389"/>
    </row>
    <row r="320" spans="1:21" s="336" customFormat="1" ht="24.75" customHeight="1">
      <c r="A320" s="184">
        <v>2030601</v>
      </c>
      <c r="B320" s="185" t="s">
        <v>373</v>
      </c>
      <c r="C320" s="186">
        <f>D320+H320+I320+J320+K320+L320+M320+N320+O320+P320+Q320+R320+S320+T320</f>
        <v>30</v>
      </c>
      <c r="D320" s="188">
        <f>SUM(E320:G320)</f>
        <v>0</v>
      </c>
      <c r="E320" s="189"/>
      <c r="F320" s="189"/>
      <c r="G320" s="189"/>
      <c r="H320" s="189">
        <v>30</v>
      </c>
      <c r="I320" s="189"/>
      <c r="J320" s="189"/>
      <c r="K320" s="189"/>
      <c r="L320" s="376"/>
      <c r="M320" s="377"/>
      <c r="N320" s="189"/>
      <c r="O320" s="377"/>
      <c r="P320" s="377"/>
      <c r="Q320" s="376"/>
      <c r="R320" s="377"/>
      <c r="S320" s="377"/>
      <c r="T320" s="376"/>
      <c r="U320" s="389"/>
    </row>
    <row r="321" spans="1:21" s="336" customFormat="1" ht="24.75" customHeight="1">
      <c r="A321" s="184">
        <v>2030603</v>
      </c>
      <c r="B321" s="185" t="s">
        <v>374</v>
      </c>
      <c r="C321" s="186">
        <f aca="true" t="shared" si="70" ref="C321:C332">D321+H321+I321+J321+K321+L321+M321+N321+O321+P321+Q321+R321+S321+T321</f>
        <v>2</v>
      </c>
      <c r="D321" s="188">
        <f t="shared" si="66"/>
        <v>0</v>
      </c>
      <c r="E321" s="189"/>
      <c r="F321" s="189"/>
      <c r="G321" s="189"/>
      <c r="H321" s="189">
        <v>2</v>
      </c>
      <c r="I321" s="189"/>
      <c r="J321" s="189"/>
      <c r="K321" s="189"/>
      <c r="L321" s="376"/>
      <c r="M321" s="377"/>
      <c r="N321" s="189"/>
      <c r="O321" s="377"/>
      <c r="P321" s="377"/>
      <c r="Q321" s="376"/>
      <c r="R321" s="377"/>
      <c r="S321" s="377"/>
      <c r="T321" s="376"/>
      <c r="U321" s="389"/>
    </row>
    <row r="322" spans="1:21" s="336" customFormat="1" ht="24.75" customHeight="1">
      <c r="A322" s="184">
        <v>2030603</v>
      </c>
      <c r="B322" s="185" t="s">
        <v>374</v>
      </c>
      <c r="C322" s="186">
        <f t="shared" si="70"/>
        <v>10</v>
      </c>
      <c r="D322" s="188">
        <f t="shared" si="66"/>
        <v>0</v>
      </c>
      <c r="E322" s="189"/>
      <c r="F322" s="189"/>
      <c r="G322" s="189"/>
      <c r="H322" s="189">
        <v>10</v>
      </c>
      <c r="I322" s="189"/>
      <c r="J322" s="189"/>
      <c r="K322" s="189"/>
      <c r="L322" s="376"/>
      <c r="M322" s="377"/>
      <c r="N322" s="189"/>
      <c r="O322" s="377"/>
      <c r="P322" s="377"/>
      <c r="Q322" s="376"/>
      <c r="R322" s="377"/>
      <c r="S322" s="377"/>
      <c r="T322" s="376"/>
      <c r="U322" s="389"/>
    </row>
    <row r="323" spans="1:21" s="336" customFormat="1" ht="24.75" customHeight="1">
      <c r="A323" s="184">
        <v>2030603</v>
      </c>
      <c r="B323" s="185" t="s">
        <v>374</v>
      </c>
      <c r="C323" s="186">
        <f t="shared" si="70"/>
        <v>96.04</v>
      </c>
      <c r="D323" s="188">
        <f t="shared" si="66"/>
        <v>96.04</v>
      </c>
      <c r="E323" s="189">
        <v>81.54</v>
      </c>
      <c r="F323" s="189"/>
      <c r="G323" s="189">
        <v>14.5</v>
      </c>
      <c r="H323" s="189"/>
      <c r="I323" s="189"/>
      <c r="J323" s="189"/>
      <c r="K323" s="189"/>
      <c r="L323" s="376"/>
      <c r="M323" s="377"/>
      <c r="N323" s="189"/>
      <c r="O323" s="377"/>
      <c r="P323" s="377"/>
      <c r="Q323" s="376"/>
      <c r="R323" s="377"/>
      <c r="S323" s="377"/>
      <c r="T323" s="376"/>
      <c r="U323" s="389"/>
    </row>
    <row r="324" spans="1:21" s="336" customFormat="1" ht="24.75" customHeight="1">
      <c r="A324" s="184">
        <v>2030603</v>
      </c>
      <c r="B324" s="185" t="s">
        <v>374</v>
      </c>
      <c r="C324" s="186">
        <f t="shared" si="70"/>
        <v>2</v>
      </c>
      <c r="D324" s="188">
        <f t="shared" si="66"/>
        <v>0</v>
      </c>
      <c r="E324" s="189"/>
      <c r="F324" s="189"/>
      <c r="G324" s="189"/>
      <c r="H324" s="189">
        <v>2</v>
      </c>
      <c r="I324" s="189"/>
      <c r="J324" s="189"/>
      <c r="K324" s="189"/>
      <c r="L324" s="376"/>
      <c r="M324" s="377"/>
      <c r="N324" s="189"/>
      <c r="O324" s="377"/>
      <c r="P324" s="377"/>
      <c r="Q324" s="376"/>
      <c r="R324" s="377"/>
      <c r="S324" s="377"/>
      <c r="T324" s="376"/>
      <c r="U324" s="389"/>
    </row>
    <row r="325" spans="1:21" s="161" customFormat="1" ht="24.75" customHeight="1">
      <c r="A325" s="184">
        <v>2030603</v>
      </c>
      <c r="B325" s="185" t="s">
        <v>374</v>
      </c>
      <c r="C325" s="186">
        <f t="shared" si="70"/>
        <v>53.6</v>
      </c>
      <c r="D325" s="188"/>
      <c r="E325" s="189"/>
      <c r="F325" s="189"/>
      <c r="G325" s="189"/>
      <c r="H325" s="189">
        <v>53.6</v>
      </c>
      <c r="I325" s="189"/>
      <c r="J325" s="189"/>
      <c r="K325" s="189"/>
      <c r="L325" s="376"/>
      <c r="M325" s="377"/>
      <c r="N325" s="189"/>
      <c r="O325" s="377"/>
      <c r="P325" s="377"/>
      <c r="Q325" s="376"/>
      <c r="R325" s="377"/>
      <c r="S325" s="377"/>
      <c r="T325" s="376"/>
      <c r="U325" s="389"/>
    </row>
    <row r="326" spans="1:21" s="336" customFormat="1" ht="24.75" customHeight="1">
      <c r="A326" s="184">
        <v>2030607</v>
      </c>
      <c r="B326" s="185" t="s">
        <v>375</v>
      </c>
      <c r="C326" s="186">
        <f t="shared" si="70"/>
        <v>30</v>
      </c>
      <c r="D326" s="188">
        <f t="shared" si="66"/>
        <v>0</v>
      </c>
      <c r="E326" s="189"/>
      <c r="F326" s="189"/>
      <c r="G326" s="189"/>
      <c r="H326" s="189">
        <v>30</v>
      </c>
      <c r="I326" s="189"/>
      <c r="J326" s="189"/>
      <c r="K326" s="189"/>
      <c r="L326" s="376"/>
      <c r="M326" s="377"/>
      <c r="N326" s="189"/>
      <c r="O326" s="377"/>
      <c r="P326" s="377"/>
      <c r="Q326" s="376"/>
      <c r="R326" s="377"/>
      <c r="S326" s="377"/>
      <c r="T326" s="376"/>
      <c r="U326" s="389"/>
    </row>
    <row r="327" spans="1:21" s="336" customFormat="1" ht="24.75" customHeight="1">
      <c r="A327" s="184">
        <v>2030607</v>
      </c>
      <c r="B327" s="185" t="s">
        <v>375</v>
      </c>
      <c r="C327" s="186">
        <f t="shared" si="70"/>
        <v>9.36</v>
      </c>
      <c r="D327" s="188">
        <f t="shared" si="66"/>
        <v>9.36</v>
      </c>
      <c r="E327" s="189"/>
      <c r="F327" s="189">
        <v>9.36</v>
      </c>
      <c r="G327" s="189"/>
      <c r="H327" s="189"/>
      <c r="I327" s="189"/>
      <c r="J327" s="189"/>
      <c r="K327" s="189"/>
      <c r="L327" s="376"/>
      <c r="M327" s="377"/>
      <c r="N327" s="189"/>
      <c r="O327" s="377"/>
      <c r="P327" s="377"/>
      <c r="Q327" s="376"/>
      <c r="R327" s="377"/>
      <c r="S327" s="377"/>
      <c r="T327" s="376"/>
      <c r="U327" s="389"/>
    </row>
    <row r="328" spans="1:21" s="336" customFormat="1" ht="24.75" customHeight="1">
      <c r="A328" s="184">
        <v>2030607</v>
      </c>
      <c r="B328" s="185" t="s">
        <v>375</v>
      </c>
      <c r="C328" s="186">
        <f t="shared" si="70"/>
        <v>12</v>
      </c>
      <c r="D328" s="188">
        <f t="shared" si="66"/>
        <v>0</v>
      </c>
      <c r="E328" s="189"/>
      <c r="F328" s="189"/>
      <c r="G328" s="189"/>
      <c r="H328" s="189">
        <v>12</v>
      </c>
      <c r="I328" s="189"/>
      <c r="J328" s="189"/>
      <c r="K328" s="189"/>
      <c r="L328" s="376"/>
      <c r="M328" s="377"/>
      <c r="N328" s="189"/>
      <c r="O328" s="377"/>
      <c r="P328" s="377"/>
      <c r="Q328" s="376"/>
      <c r="R328" s="377"/>
      <c r="S328" s="377"/>
      <c r="T328" s="376"/>
      <c r="U328" s="389"/>
    </row>
    <row r="329" spans="1:21" s="336" customFormat="1" ht="24.75" customHeight="1">
      <c r="A329" s="184">
        <v>2030607</v>
      </c>
      <c r="B329" s="185" t="s">
        <v>375</v>
      </c>
      <c r="C329" s="186">
        <f t="shared" si="70"/>
        <v>10</v>
      </c>
      <c r="D329" s="188">
        <f t="shared" si="66"/>
        <v>0</v>
      </c>
      <c r="E329" s="189"/>
      <c r="F329" s="189"/>
      <c r="G329" s="189"/>
      <c r="H329" s="189">
        <v>10</v>
      </c>
      <c r="I329" s="189"/>
      <c r="J329" s="189"/>
      <c r="K329" s="189"/>
      <c r="L329" s="376"/>
      <c r="M329" s="377"/>
      <c r="N329" s="189"/>
      <c r="O329" s="377"/>
      <c r="P329" s="377"/>
      <c r="Q329" s="376"/>
      <c r="R329" s="377"/>
      <c r="S329" s="377"/>
      <c r="T329" s="376"/>
      <c r="U329" s="389"/>
    </row>
    <row r="330" spans="1:21" s="336" customFormat="1" ht="24.75" customHeight="1">
      <c r="A330" s="184">
        <v>2030607</v>
      </c>
      <c r="B330" s="185" t="s">
        <v>375</v>
      </c>
      <c r="C330" s="186">
        <f t="shared" si="70"/>
        <v>3</v>
      </c>
      <c r="D330" s="188">
        <f t="shared" si="66"/>
        <v>0</v>
      </c>
      <c r="E330" s="189"/>
      <c r="F330" s="189"/>
      <c r="G330" s="189"/>
      <c r="H330" s="189">
        <v>3</v>
      </c>
      <c r="I330" s="189"/>
      <c r="J330" s="189"/>
      <c r="K330" s="189"/>
      <c r="L330" s="376"/>
      <c r="M330" s="377"/>
      <c r="N330" s="189"/>
      <c r="O330" s="377"/>
      <c r="P330" s="377"/>
      <c r="Q330" s="376"/>
      <c r="R330" s="377"/>
      <c r="S330" s="377"/>
      <c r="T330" s="376"/>
      <c r="U330" s="389"/>
    </row>
    <row r="331" spans="1:21" s="336" customFormat="1" ht="24.75" customHeight="1">
      <c r="A331" s="184">
        <v>2030607</v>
      </c>
      <c r="B331" s="185" t="s">
        <v>375</v>
      </c>
      <c r="C331" s="186">
        <f t="shared" si="70"/>
        <v>23</v>
      </c>
      <c r="D331" s="188">
        <f t="shared" si="66"/>
        <v>0</v>
      </c>
      <c r="E331" s="189"/>
      <c r="F331" s="189"/>
      <c r="G331" s="189"/>
      <c r="H331" s="189">
        <v>23</v>
      </c>
      <c r="I331" s="189"/>
      <c r="J331" s="189"/>
      <c r="K331" s="189"/>
      <c r="L331" s="392"/>
      <c r="M331" s="393"/>
      <c r="N331" s="189"/>
      <c r="O331" s="393"/>
      <c r="P331" s="393"/>
      <c r="Q331" s="392"/>
      <c r="R331" s="393"/>
      <c r="S331" s="393"/>
      <c r="T331" s="392"/>
      <c r="U331" s="389"/>
    </row>
    <row r="332" spans="1:21" s="336" customFormat="1" ht="24.75" customHeight="1">
      <c r="A332" s="184">
        <v>2030607</v>
      </c>
      <c r="B332" s="185" t="s">
        <v>375</v>
      </c>
      <c r="C332" s="186">
        <f t="shared" si="70"/>
        <v>5</v>
      </c>
      <c r="D332" s="188">
        <f t="shared" si="66"/>
        <v>0</v>
      </c>
      <c r="E332" s="189"/>
      <c r="F332" s="189"/>
      <c r="G332" s="189"/>
      <c r="H332" s="189">
        <v>5</v>
      </c>
      <c r="I332" s="189"/>
      <c r="J332" s="189"/>
      <c r="K332" s="189"/>
      <c r="L332" s="376"/>
      <c r="M332" s="377"/>
      <c r="N332" s="189"/>
      <c r="O332" s="377"/>
      <c r="P332" s="377"/>
      <c r="Q332" s="376"/>
      <c r="R332" s="377"/>
      <c r="S332" s="377"/>
      <c r="T332" s="376"/>
      <c r="U332" s="389"/>
    </row>
    <row r="333" spans="1:21" s="337" customFormat="1" ht="24.75" customHeight="1">
      <c r="A333" s="409">
        <v>204</v>
      </c>
      <c r="B333" s="410" t="s">
        <v>376</v>
      </c>
      <c r="C333" s="361">
        <f aca="true" t="shared" si="71" ref="C333:U333">C334+C339+C377+C379+C381+C383+C391</f>
        <v>7434.090000000001</v>
      </c>
      <c r="D333" s="361">
        <f t="shared" si="71"/>
        <v>4182.43</v>
      </c>
      <c r="E333" s="361">
        <f t="shared" si="71"/>
        <v>3415.36</v>
      </c>
      <c r="F333" s="361">
        <f t="shared" si="71"/>
        <v>0</v>
      </c>
      <c r="G333" s="361">
        <f t="shared" si="71"/>
        <v>767.0699999999999</v>
      </c>
      <c r="H333" s="361">
        <f t="shared" si="71"/>
        <v>2384.6</v>
      </c>
      <c r="I333" s="361">
        <f t="shared" si="71"/>
        <v>94.2</v>
      </c>
      <c r="J333" s="361">
        <f t="shared" si="71"/>
        <v>0</v>
      </c>
      <c r="K333" s="361">
        <f t="shared" si="71"/>
        <v>0</v>
      </c>
      <c r="L333" s="361">
        <f t="shared" si="71"/>
        <v>0</v>
      </c>
      <c r="M333" s="361">
        <f t="shared" si="71"/>
        <v>0</v>
      </c>
      <c r="N333" s="361">
        <f t="shared" si="71"/>
        <v>772.86</v>
      </c>
      <c r="O333" s="361">
        <f t="shared" si="71"/>
        <v>0</v>
      </c>
      <c r="P333" s="361">
        <f t="shared" si="71"/>
        <v>0</v>
      </c>
      <c r="Q333" s="361">
        <f t="shared" si="71"/>
        <v>0</v>
      </c>
      <c r="R333" s="361">
        <f t="shared" si="71"/>
        <v>0</v>
      </c>
      <c r="S333" s="361">
        <f t="shared" si="71"/>
        <v>0</v>
      </c>
      <c r="T333" s="361">
        <f t="shared" si="71"/>
        <v>0</v>
      </c>
      <c r="U333" s="412"/>
    </row>
    <row r="334" spans="1:21" ht="24.75" customHeight="1">
      <c r="A334" s="197">
        <v>20401</v>
      </c>
      <c r="B334" s="198" t="s">
        <v>377</v>
      </c>
      <c r="C334" s="186">
        <f aca="true" t="shared" si="72" ref="C334:K334">SUM(C335:C338)</f>
        <v>80.6</v>
      </c>
      <c r="D334" s="186">
        <f t="shared" si="72"/>
        <v>0</v>
      </c>
      <c r="E334" s="186">
        <f t="shared" si="72"/>
        <v>0</v>
      </c>
      <c r="F334" s="186">
        <f t="shared" si="72"/>
        <v>0</v>
      </c>
      <c r="G334" s="186">
        <f t="shared" si="72"/>
        <v>0</v>
      </c>
      <c r="H334" s="186">
        <f t="shared" si="72"/>
        <v>35.6</v>
      </c>
      <c r="I334" s="186">
        <f t="shared" si="72"/>
        <v>0</v>
      </c>
      <c r="J334" s="186">
        <f t="shared" si="72"/>
        <v>0</v>
      </c>
      <c r="K334" s="186">
        <f t="shared" si="72"/>
        <v>0</v>
      </c>
      <c r="L334" s="186">
        <f aca="true" t="shared" si="73" ref="L334:T334">SUM(L335:L338)</f>
        <v>0</v>
      </c>
      <c r="M334" s="186">
        <f t="shared" si="73"/>
        <v>0</v>
      </c>
      <c r="N334" s="186">
        <f t="shared" si="73"/>
        <v>45</v>
      </c>
      <c r="O334" s="186">
        <f t="shared" si="73"/>
        <v>0</v>
      </c>
      <c r="P334" s="186">
        <f t="shared" si="73"/>
        <v>0</v>
      </c>
      <c r="Q334" s="186">
        <f t="shared" si="73"/>
        <v>0</v>
      </c>
      <c r="R334" s="186">
        <f t="shared" si="73"/>
        <v>0</v>
      </c>
      <c r="S334" s="186">
        <f t="shared" si="73"/>
        <v>0</v>
      </c>
      <c r="T334" s="186">
        <f t="shared" si="73"/>
        <v>0</v>
      </c>
      <c r="U334" s="389"/>
    </row>
    <row r="335" spans="1:21" s="336" customFormat="1" ht="24.75" customHeight="1">
      <c r="A335" s="184">
        <v>2040101</v>
      </c>
      <c r="B335" s="185" t="s">
        <v>377</v>
      </c>
      <c r="C335" s="186">
        <v>40</v>
      </c>
      <c r="D335" s="188">
        <f t="shared" si="66"/>
        <v>0</v>
      </c>
      <c r="E335" s="189"/>
      <c r="F335" s="189"/>
      <c r="G335" s="189"/>
      <c r="H335" s="189"/>
      <c r="I335" s="189"/>
      <c r="J335" s="189"/>
      <c r="K335" s="189"/>
      <c r="L335" s="376"/>
      <c r="M335" s="377"/>
      <c r="N335" s="189">
        <v>40</v>
      </c>
      <c r="O335" s="377"/>
      <c r="P335" s="377"/>
      <c r="Q335" s="376"/>
      <c r="R335" s="377"/>
      <c r="S335" s="377"/>
      <c r="T335" s="376"/>
      <c r="U335" s="389"/>
    </row>
    <row r="336" spans="1:21" s="336" customFormat="1" ht="24.75" customHeight="1">
      <c r="A336" s="184">
        <v>2040101</v>
      </c>
      <c r="B336" s="185" t="s">
        <v>377</v>
      </c>
      <c r="C336" s="186">
        <f>D336+N336+H336+I336+K336</f>
        <v>15.6</v>
      </c>
      <c r="D336" s="188">
        <f t="shared" si="66"/>
        <v>0</v>
      </c>
      <c r="E336" s="189"/>
      <c r="F336" s="189"/>
      <c r="G336" s="189"/>
      <c r="H336" s="189">
        <v>15.6</v>
      </c>
      <c r="I336" s="189"/>
      <c r="J336" s="189"/>
      <c r="K336" s="189"/>
      <c r="L336" s="376"/>
      <c r="M336" s="377"/>
      <c r="N336" s="189"/>
      <c r="O336" s="377"/>
      <c r="P336" s="377"/>
      <c r="Q336" s="376"/>
      <c r="R336" s="377"/>
      <c r="S336" s="377"/>
      <c r="T336" s="376"/>
      <c r="U336" s="411"/>
    </row>
    <row r="337" spans="1:21" s="336" customFormat="1" ht="24.75" customHeight="1">
      <c r="A337" s="184">
        <v>2040101</v>
      </c>
      <c r="B337" s="185" t="s">
        <v>377</v>
      </c>
      <c r="C337" s="186">
        <f>D337+N337+H337+I337+K337</f>
        <v>5</v>
      </c>
      <c r="D337" s="188"/>
      <c r="E337" s="189"/>
      <c r="F337" s="189"/>
      <c r="G337" s="189"/>
      <c r="H337" s="189"/>
      <c r="I337" s="189"/>
      <c r="J337" s="189"/>
      <c r="K337" s="189"/>
      <c r="L337" s="376"/>
      <c r="M337" s="377"/>
      <c r="N337" s="189">
        <v>5</v>
      </c>
      <c r="O337" s="377"/>
      <c r="P337" s="377"/>
      <c r="Q337" s="376"/>
      <c r="R337" s="377"/>
      <c r="S337" s="377"/>
      <c r="T337" s="376"/>
      <c r="U337" s="411"/>
    </row>
    <row r="338" spans="1:21" s="336" customFormat="1" ht="24.75" customHeight="1">
      <c r="A338" s="184">
        <v>2040101</v>
      </c>
      <c r="B338" s="185" t="s">
        <v>377</v>
      </c>
      <c r="C338" s="186">
        <f>D338+N338+H338+I338+K338</f>
        <v>20</v>
      </c>
      <c r="D338" s="188">
        <f>SUM(E338:G338)</f>
        <v>0</v>
      </c>
      <c r="E338" s="189"/>
      <c r="F338" s="189"/>
      <c r="G338" s="189"/>
      <c r="H338" s="189">
        <v>20</v>
      </c>
      <c r="I338" s="189"/>
      <c r="J338" s="189"/>
      <c r="K338" s="189"/>
      <c r="L338" s="376"/>
      <c r="M338" s="377"/>
      <c r="N338" s="189"/>
      <c r="O338" s="377"/>
      <c r="P338" s="377"/>
      <c r="Q338" s="376"/>
      <c r="R338" s="377"/>
      <c r="S338" s="377"/>
      <c r="T338" s="376"/>
      <c r="U338" s="411"/>
    </row>
    <row r="339" spans="1:21" ht="24.75" customHeight="1">
      <c r="A339" s="197">
        <v>20402</v>
      </c>
      <c r="B339" s="198" t="s">
        <v>378</v>
      </c>
      <c r="C339" s="186">
        <f aca="true" t="shared" si="74" ref="C339:K339">SUM(C340:C376)</f>
        <v>5745.070000000001</v>
      </c>
      <c r="D339" s="186">
        <f t="shared" si="74"/>
        <v>3504.71</v>
      </c>
      <c r="E339" s="186">
        <f t="shared" si="74"/>
        <v>2829.64</v>
      </c>
      <c r="F339" s="186">
        <f t="shared" si="74"/>
        <v>0</v>
      </c>
      <c r="G339" s="186">
        <f t="shared" si="74"/>
        <v>675.0699999999999</v>
      </c>
      <c r="H339" s="186">
        <f t="shared" si="74"/>
        <v>1806</v>
      </c>
      <c r="I339" s="186">
        <f t="shared" si="74"/>
        <v>0</v>
      </c>
      <c r="J339" s="186">
        <f t="shared" si="74"/>
        <v>0</v>
      </c>
      <c r="K339" s="186">
        <f t="shared" si="74"/>
        <v>0</v>
      </c>
      <c r="L339" s="186">
        <f aca="true" t="shared" si="75" ref="L339:T339">SUM(L340:L376)</f>
        <v>0</v>
      </c>
      <c r="M339" s="186">
        <f t="shared" si="75"/>
        <v>0</v>
      </c>
      <c r="N339" s="186">
        <f t="shared" si="75"/>
        <v>434.36</v>
      </c>
      <c r="O339" s="186">
        <f t="shared" si="75"/>
        <v>0</v>
      </c>
      <c r="P339" s="186">
        <f t="shared" si="75"/>
        <v>0</v>
      </c>
      <c r="Q339" s="186">
        <f t="shared" si="75"/>
        <v>0</v>
      </c>
      <c r="R339" s="186">
        <f t="shared" si="75"/>
        <v>0</v>
      </c>
      <c r="S339" s="186">
        <f t="shared" si="75"/>
        <v>0</v>
      </c>
      <c r="T339" s="186">
        <f t="shared" si="75"/>
        <v>0</v>
      </c>
      <c r="U339" s="389"/>
    </row>
    <row r="340" spans="1:21" s="336" customFormat="1" ht="24.75" customHeight="1">
      <c r="A340" s="184">
        <v>2040201</v>
      </c>
      <c r="B340" s="185" t="s">
        <v>317</v>
      </c>
      <c r="C340" s="186">
        <f>D340+H340+I340+J340+K340+L340+M340+N340+O340+P340+Q340+R340+S340+T340</f>
        <v>525</v>
      </c>
      <c r="D340" s="188">
        <f aca="true" t="shared" si="76" ref="D340:D376">SUM(E340:G340)</f>
        <v>0</v>
      </c>
      <c r="E340" s="189"/>
      <c r="F340" s="189"/>
      <c r="G340" s="189"/>
      <c r="H340" s="189">
        <v>525</v>
      </c>
      <c r="I340" s="189"/>
      <c r="J340" s="189"/>
      <c r="K340" s="189"/>
      <c r="L340" s="392"/>
      <c r="M340" s="393"/>
      <c r="N340" s="189"/>
      <c r="O340" s="393"/>
      <c r="P340" s="393"/>
      <c r="Q340" s="392"/>
      <c r="R340" s="393"/>
      <c r="S340" s="393"/>
      <c r="T340" s="392"/>
      <c r="U340" s="389"/>
    </row>
    <row r="341" spans="1:21" s="336" customFormat="1" ht="24.75" customHeight="1">
      <c r="A341" s="184">
        <v>2040201</v>
      </c>
      <c r="B341" s="185" t="s">
        <v>317</v>
      </c>
      <c r="C341" s="186">
        <f aca="true" t="shared" si="77" ref="C341:C376">D341+H341+I341+J341+K341+L341+M341+N341+O341+P341+Q341+R341+S341+T341</f>
        <v>96</v>
      </c>
      <c r="D341" s="188">
        <f t="shared" si="76"/>
        <v>0</v>
      </c>
      <c r="E341" s="189"/>
      <c r="F341" s="189"/>
      <c r="G341" s="189"/>
      <c r="H341" s="189">
        <v>96</v>
      </c>
      <c r="I341" s="189"/>
      <c r="J341" s="189"/>
      <c r="K341" s="189"/>
      <c r="L341" s="392"/>
      <c r="M341" s="393"/>
      <c r="N341" s="189"/>
      <c r="O341" s="393"/>
      <c r="P341" s="393"/>
      <c r="Q341" s="392"/>
      <c r="R341" s="393"/>
      <c r="S341" s="393"/>
      <c r="T341" s="392"/>
      <c r="U341" s="389"/>
    </row>
    <row r="342" spans="1:21" s="336" customFormat="1" ht="24.75" customHeight="1">
      <c r="A342" s="184">
        <v>2040201</v>
      </c>
      <c r="B342" s="185" t="s">
        <v>317</v>
      </c>
      <c r="C342" s="186">
        <f t="shared" si="77"/>
        <v>10</v>
      </c>
      <c r="D342" s="188">
        <f t="shared" si="76"/>
        <v>0</v>
      </c>
      <c r="E342" s="189"/>
      <c r="F342" s="189"/>
      <c r="G342" s="189"/>
      <c r="H342" s="189"/>
      <c r="I342" s="189"/>
      <c r="J342" s="189"/>
      <c r="K342" s="189"/>
      <c r="L342" s="376"/>
      <c r="M342" s="377"/>
      <c r="N342" s="189">
        <v>10</v>
      </c>
      <c r="O342" s="377"/>
      <c r="P342" s="377"/>
      <c r="Q342" s="376"/>
      <c r="R342" s="377"/>
      <c r="S342" s="377"/>
      <c r="T342" s="376"/>
      <c r="U342" s="389"/>
    </row>
    <row r="343" spans="1:21" s="336" customFormat="1" ht="24.75" customHeight="1">
      <c r="A343" s="190">
        <v>2040201</v>
      </c>
      <c r="B343" s="191" t="s">
        <v>317</v>
      </c>
      <c r="C343" s="186">
        <f t="shared" si="77"/>
        <v>20</v>
      </c>
      <c r="D343" s="188">
        <f t="shared" si="76"/>
        <v>0</v>
      </c>
      <c r="E343" s="192"/>
      <c r="F343" s="189"/>
      <c r="G343" s="189"/>
      <c r="H343" s="189">
        <v>20</v>
      </c>
      <c r="I343" s="189"/>
      <c r="J343" s="189"/>
      <c r="K343" s="189"/>
      <c r="L343" s="378"/>
      <c r="M343" s="379"/>
      <c r="N343" s="189"/>
      <c r="O343" s="379"/>
      <c r="P343" s="379"/>
      <c r="Q343" s="378"/>
      <c r="R343" s="379"/>
      <c r="S343" s="379"/>
      <c r="T343" s="378"/>
      <c r="U343" s="389"/>
    </row>
    <row r="344" spans="1:21" s="336" customFormat="1" ht="24.75" customHeight="1">
      <c r="A344" s="190">
        <v>2040201</v>
      </c>
      <c r="B344" s="191" t="s">
        <v>317</v>
      </c>
      <c r="C344" s="186">
        <f t="shared" si="77"/>
        <v>2385.37</v>
      </c>
      <c r="D344" s="188">
        <f t="shared" si="76"/>
        <v>2385.37</v>
      </c>
      <c r="E344" s="192">
        <v>2036.34</v>
      </c>
      <c r="F344" s="189"/>
      <c r="G344" s="189">
        <v>349.03</v>
      </c>
      <c r="H344" s="189"/>
      <c r="I344" s="189"/>
      <c r="J344" s="189"/>
      <c r="K344" s="189"/>
      <c r="L344" s="378"/>
      <c r="M344" s="379"/>
      <c r="N344" s="189"/>
      <c r="O344" s="379"/>
      <c r="P344" s="379"/>
      <c r="Q344" s="378"/>
      <c r="R344" s="379"/>
      <c r="S344" s="379"/>
      <c r="T344" s="378"/>
      <c r="U344" s="389"/>
    </row>
    <row r="345" spans="1:21" s="336" customFormat="1" ht="24.75" customHeight="1">
      <c r="A345" s="190">
        <v>2040201</v>
      </c>
      <c r="B345" s="191" t="s">
        <v>317</v>
      </c>
      <c r="C345" s="186">
        <f t="shared" si="77"/>
        <v>428.04</v>
      </c>
      <c r="D345" s="188">
        <f t="shared" si="76"/>
        <v>428.04</v>
      </c>
      <c r="E345" s="192">
        <v>371.48</v>
      </c>
      <c r="F345" s="189"/>
      <c r="G345" s="189">
        <v>56.56</v>
      </c>
      <c r="H345" s="189"/>
      <c r="I345" s="189"/>
      <c r="J345" s="189"/>
      <c r="K345" s="189"/>
      <c r="L345" s="378"/>
      <c r="M345" s="379"/>
      <c r="N345" s="189"/>
      <c r="O345" s="379"/>
      <c r="P345" s="379"/>
      <c r="Q345" s="378"/>
      <c r="R345" s="379"/>
      <c r="S345" s="379"/>
      <c r="T345" s="378"/>
      <c r="U345" s="389"/>
    </row>
    <row r="346" spans="1:21" s="336" customFormat="1" ht="24.75" customHeight="1">
      <c r="A346" s="190">
        <v>2040201</v>
      </c>
      <c r="B346" s="191" t="s">
        <v>317</v>
      </c>
      <c r="C346" s="186">
        <f t="shared" si="77"/>
        <v>260</v>
      </c>
      <c r="D346" s="188">
        <f t="shared" si="76"/>
        <v>260</v>
      </c>
      <c r="E346" s="189">
        <v>260</v>
      </c>
      <c r="F346" s="189"/>
      <c r="G346" s="189"/>
      <c r="H346" s="189"/>
      <c r="I346" s="189"/>
      <c r="J346" s="189"/>
      <c r="K346" s="189"/>
      <c r="L346" s="376"/>
      <c r="M346" s="377"/>
      <c r="N346" s="189"/>
      <c r="O346" s="377"/>
      <c r="P346" s="377"/>
      <c r="Q346" s="376"/>
      <c r="R346" s="377"/>
      <c r="S346" s="377"/>
      <c r="T346" s="376"/>
      <c r="U346" s="389"/>
    </row>
    <row r="347" spans="1:21" s="336" customFormat="1" ht="24.75" customHeight="1">
      <c r="A347" s="190">
        <v>2040201</v>
      </c>
      <c r="B347" s="191" t="s">
        <v>317</v>
      </c>
      <c r="C347" s="186">
        <f t="shared" si="77"/>
        <v>149.1</v>
      </c>
      <c r="D347" s="188">
        <f t="shared" si="76"/>
        <v>0</v>
      </c>
      <c r="E347" s="189"/>
      <c r="F347" s="189"/>
      <c r="G347" s="189"/>
      <c r="H347" s="189"/>
      <c r="I347" s="189"/>
      <c r="J347" s="189"/>
      <c r="K347" s="189"/>
      <c r="L347" s="376"/>
      <c r="M347" s="377"/>
      <c r="N347" s="189">
        <v>149.1</v>
      </c>
      <c r="O347" s="377"/>
      <c r="P347" s="377"/>
      <c r="Q347" s="376"/>
      <c r="R347" s="377"/>
      <c r="S347" s="377"/>
      <c r="T347" s="376"/>
      <c r="U347" s="389"/>
    </row>
    <row r="348" spans="1:21" s="336" customFormat="1" ht="24.75" customHeight="1">
      <c r="A348" s="190">
        <v>2040201</v>
      </c>
      <c r="B348" s="191" t="s">
        <v>317</v>
      </c>
      <c r="C348" s="186">
        <f t="shared" si="77"/>
        <v>27.26</v>
      </c>
      <c r="D348" s="188">
        <f t="shared" si="76"/>
        <v>0</v>
      </c>
      <c r="E348" s="189"/>
      <c r="F348" s="189"/>
      <c r="G348" s="189"/>
      <c r="H348" s="189"/>
      <c r="I348" s="189"/>
      <c r="J348" s="189"/>
      <c r="K348" s="189"/>
      <c r="L348" s="376"/>
      <c r="M348" s="377"/>
      <c r="N348" s="189">
        <v>27.26</v>
      </c>
      <c r="O348" s="377"/>
      <c r="P348" s="377"/>
      <c r="Q348" s="376"/>
      <c r="R348" s="377"/>
      <c r="S348" s="377"/>
      <c r="T348" s="376"/>
      <c r="U348" s="389"/>
    </row>
    <row r="349" spans="1:21" s="336" customFormat="1" ht="24.75" customHeight="1">
      <c r="A349" s="190">
        <v>2040201</v>
      </c>
      <c r="B349" s="191" t="s">
        <v>317</v>
      </c>
      <c r="C349" s="186">
        <f t="shared" si="77"/>
        <v>150</v>
      </c>
      <c r="D349" s="188">
        <f t="shared" si="76"/>
        <v>0</v>
      </c>
      <c r="E349" s="192"/>
      <c r="F349" s="189"/>
      <c r="G349" s="189"/>
      <c r="H349" s="189">
        <v>150</v>
      </c>
      <c r="I349" s="189"/>
      <c r="J349" s="189"/>
      <c r="K349" s="189"/>
      <c r="L349" s="378"/>
      <c r="M349" s="379"/>
      <c r="N349" s="189"/>
      <c r="O349" s="379"/>
      <c r="P349" s="379"/>
      <c r="Q349" s="378"/>
      <c r="R349" s="379"/>
      <c r="S349" s="379"/>
      <c r="T349" s="378"/>
      <c r="U349" s="389"/>
    </row>
    <row r="350" spans="1:21" s="336" customFormat="1" ht="24.75" customHeight="1">
      <c r="A350" s="190">
        <v>2040201</v>
      </c>
      <c r="B350" s="191" t="s">
        <v>317</v>
      </c>
      <c r="C350" s="186">
        <f t="shared" si="77"/>
        <v>40</v>
      </c>
      <c r="D350" s="188">
        <f t="shared" si="76"/>
        <v>0</v>
      </c>
      <c r="E350" s="189"/>
      <c r="F350" s="189"/>
      <c r="G350" s="189"/>
      <c r="H350" s="189"/>
      <c r="I350" s="189"/>
      <c r="J350" s="189"/>
      <c r="K350" s="189"/>
      <c r="L350" s="376"/>
      <c r="M350" s="377"/>
      <c r="N350" s="189">
        <v>40</v>
      </c>
      <c r="O350" s="377"/>
      <c r="P350" s="377"/>
      <c r="Q350" s="376"/>
      <c r="R350" s="377"/>
      <c r="S350" s="377"/>
      <c r="T350" s="376"/>
      <c r="U350" s="389"/>
    </row>
    <row r="351" spans="1:21" s="336" customFormat="1" ht="24.75" customHeight="1">
      <c r="A351" s="190">
        <v>2040201</v>
      </c>
      <c r="B351" s="191" t="s">
        <v>317</v>
      </c>
      <c r="C351" s="186">
        <f t="shared" si="77"/>
        <v>16</v>
      </c>
      <c r="D351" s="188">
        <f t="shared" si="76"/>
        <v>0</v>
      </c>
      <c r="E351" s="189"/>
      <c r="F351" s="189"/>
      <c r="G351" s="189"/>
      <c r="H351" s="189">
        <v>16</v>
      </c>
      <c r="I351" s="189"/>
      <c r="J351" s="189"/>
      <c r="K351" s="189"/>
      <c r="L351" s="376"/>
      <c r="M351" s="377"/>
      <c r="N351" s="189"/>
      <c r="O351" s="377"/>
      <c r="P351" s="377"/>
      <c r="Q351" s="376"/>
      <c r="R351" s="377"/>
      <c r="S351" s="377"/>
      <c r="T351" s="376"/>
      <c r="U351" s="389"/>
    </row>
    <row r="352" spans="1:21" s="336" customFormat="1" ht="24.75" customHeight="1">
      <c r="A352" s="190">
        <v>2040201</v>
      </c>
      <c r="B352" s="191" t="s">
        <v>317</v>
      </c>
      <c r="C352" s="186">
        <f t="shared" si="77"/>
        <v>69</v>
      </c>
      <c r="D352" s="188"/>
      <c r="E352" s="189"/>
      <c r="F352" s="189"/>
      <c r="G352" s="189"/>
      <c r="H352" s="189">
        <v>69</v>
      </c>
      <c r="I352" s="189"/>
      <c r="J352" s="189"/>
      <c r="K352" s="189"/>
      <c r="L352" s="376"/>
      <c r="M352" s="377"/>
      <c r="N352" s="189"/>
      <c r="O352" s="377"/>
      <c r="P352" s="377"/>
      <c r="Q352" s="376"/>
      <c r="R352" s="377"/>
      <c r="S352" s="377"/>
      <c r="T352" s="376"/>
      <c r="U352" s="389"/>
    </row>
    <row r="353" spans="1:21" s="336" customFormat="1" ht="24.75" customHeight="1">
      <c r="A353" s="190">
        <v>2040201</v>
      </c>
      <c r="B353" s="191" t="s">
        <v>317</v>
      </c>
      <c r="C353" s="186">
        <f t="shared" si="77"/>
        <v>87</v>
      </c>
      <c r="D353" s="188">
        <f>SUM(E353:G353)</f>
        <v>0</v>
      </c>
      <c r="E353" s="189"/>
      <c r="F353" s="189"/>
      <c r="G353" s="189"/>
      <c r="H353" s="189"/>
      <c r="I353" s="189"/>
      <c r="J353" s="189"/>
      <c r="K353" s="189"/>
      <c r="L353" s="376"/>
      <c r="M353" s="377"/>
      <c r="N353" s="189">
        <v>87</v>
      </c>
      <c r="O353" s="377"/>
      <c r="P353" s="377"/>
      <c r="Q353" s="376"/>
      <c r="R353" s="377"/>
      <c r="S353" s="377"/>
      <c r="T353" s="376"/>
      <c r="U353" s="191"/>
    </row>
    <row r="354" spans="1:21" s="336" customFormat="1" ht="24.75" customHeight="1">
      <c r="A354" s="184">
        <v>2040202</v>
      </c>
      <c r="B354" s="185" t="s">
        <v>318</v>
      </c>
      <c r="C354" s="186">
        <f t="shared" si="77"/>
        <v>10</v>
      </c>
      <c r="D354" s="188">
        <f t="shared" si="76"/>
        <v>0</v>
      </c>
      <c r="E354" s="189"/>
      <c r="F354" s="189"/>
      <c r="G354" s="189"/>
      <c r="H354" s="189">
        <v>10</v>
      </c>
      <c r="I354" s="189"/>
      <c r="J354" s="189"/>
      <c r="K354" s="189"/>
      <c r="L354" s="376"/>
      <c r="M354" s="377"/>
      <c r="N354" s="189"/>
      <c r="O354" s="377"/>
      <c r="P354" s="377"/>
      <c r="Q354" s="376"/>
      <c r="R354" s="377"/>
      <c r="S354" s="377"/>
      <c r="T354" s="376"/>
      <c r="U354" s="389"/>
    </row>
    <row r="355" spans="1:21" s="336" customFormat="1" ht="24.75" customHeight="1">
      <c r="A355" s="184">
        <v>2040202</v>
      </c>
      <c r="B355" s="185" t="s">
        <v>318</v>
      </c>
      <c r="C355" s="186">
        <f t="shared" si="77"/>
        <v>265</v>
      </c>
      <c r="D355" s="188">
        <f t="shared" si="76"/>
        <v>265</v>
      </c>
      <c r="E355" s="189"/>
      <c r="F355" s="189"/>
      <c r="G355" s="189">
        <v>265</v>
      </c>
      <c r="H355" s="189"/>
      <c r="I355" s="189"/>
      <c r="J355" s="189"/>
      <c r="K355" s="189"/>
      <c r="L355" s="376"/>
      <c r="M355" s="377"/>
      <c r="N355" s="189"/>
      <c r="O355" s="377"/>
      <c r="P355" s="377"/>
      <c r="Q355" s="376"/>
      <c r="R355" s="377"/>
      <c r="S355" s="377"/>
      <c r="T355" s="376"/>
      <c r="U355" s="389"/>
    </row>
    <row r="356" spans="1:21" s="336" customFormat="1" ht="24.75" customHeight="1">
      <c r="A356" s="184">
        <v>2040202</v>
      </c>
      <c r="B356" s="185" t="s">
        <v>318</v>
      </c>
      <c r="C356" s="186">
        <f t="shared" si="77"/>
        <v>137</v>
      </c>
      <c r="D356" s="188">
        <f t="shared" si="76"/>
        <v>137</v>
      </c>
      <c r="E356" s="189">
        <v>137</v>
      </c>
      <c r="F356" s="189"/>
      <c r="G356" s="189"/>
      <c r="H356" s="189"/>
      <c r="I356" s="189"/>
      <c r="J356" s="189"/>
      <c r="K356" s="189"/>
      <c r="L356" s="376"/>
      <c r="M356" s="377"/>
      <c r="N356" s="189"/>
      <c r="O356" s="377"/>
      <c r="P356" s="377"/>
      <c r="Q356" s="376"/>
      <c r="R356" s="377"/>
      <c r="S356" s="377"/>
      <c r="T356" s="376"/>
      <c r="U356" s="389"/>
    </row>
    <row r="357" spans="1:21" s="336" customFormat="1" ht="24.75" customHeight="1">
      <c r="A357" s="184">
        <v>2040202</v>
      </c>
      <c r="B357" s="185" t="s">
        <v>318</v>
      </c>
      <c r="C357" s="186">
        <f t="shared" si="77"/>
        <v>9</v>
      </c>
      <c r="D357" s="188">
        <f t="shared" si="76"/>
        <v>0</v>
      </c>
      <c r="E357" s="189"/>
      <c r="F357" s="189"/>
      <c r="G357" s="189"/>
      <c r="H357" s="189">
        <v>9</v>
      </c>
      <c r="I357" s="189"/>
      <c r="J357" s="189"/>
      <c r="K357" s="189"/>
      <c r="L357" s="376"/>
      <c r="M357" s="377"/>
      <c r="N357" s="189"/>
      <c r="O357" s="377"/>
      <c r="P357" s="377"/>
      <c r="Q357" s="376"/>
      <c r="R357" s="377"/>
      <c r="S357" s="377"/>
      <c r="T357" s="376"/>
      <c r="U357" s="389"/>
    </row>
    <row r="358" spans="1:21" s="336" customFormat="1" ht="24.75" customHeight="1">
      <c r="A358" s="184">
        <v>2040202</v>
      </c>
      <c r="B358" s="185" t="s">
        <v>318</v>
      </c>
      <c r="C358" s="186">
        <f t="shared" si="77"/>
        <v>85</v>
      </c>
      <c r="D358" s="188">
        <f t="shared" si="76"/>
        <v>0</v>
      </c>
      <c r="E358" s="189"/>
      <c r="F358" s="189"/>
      <c r="G358" s="189"/>
      <c r="H358" s="189">
        <v>85</v>
      </c>
      <c r="I358" s="189"/>
      <c r="J358" s="189"/>
      <c r="K358" s="189"/>
      <c r="L358" s="376"/>
      <c r="M358" s="377"/>
      <c r="N358" s="189"/>
      <c r="O358" s="377"/>
      <c r="P358" s="377"/>
      <c r="Q358" s="376"/>
      <c r="R358" s="377"/>
      <c r="S358" s="377"/>
      <c r="T358" s="376"/>
      <c r="U358" s="389"/>
    </row>
    <row r="359" spans="1:21" s="336" customFormat="1" ht="24.75" customHeight="1">
      <c r="A359" s="184">
        <v>2040202</v>
      </c>
      <c r="B359" s="185" t="s">
        <v>318</v>
      </c>
      <c r="C359" s="186">
        <f t="shared" si="77"/>
        <v>10</v>
      </c>
      <c r="D359" s="188">
        <f t="shared" si="76"/>
        <v>0</v>
      </c>
      <c r="E359" s="189"/>
      <c r="F359" s="189"/>
      <c r="G359" s="189"/>
      <c r="H359" s="189">
        <v>10</v>
      </c>
      <c r="I359" s="189"/>
      <c r="J359" s="189"/>
      <c r="K359" s="189"/>
      <c r="L359" s="376"/>
      <c r="M359" s="377"/>
      <c r="N359" s="189"/>
      <c r="O359" s="377"/>
      <c r="P359" s="377"/>
      <c r="Q359" s="376"/>
      <c r="R359" s="377"/>
      <c r="S359" s="377"/>
      <c r="T359" s="376"/>
      <c r="U359" s="389"/>
    </row>
    <row r="360" spans="1:21" s="336" customFormat="1" ht="24.75" customHeight="1">
      <c r="A360" s="184">
        <v>2040202</v>
      </c>
      <c r="B360" s="185" t="s">
        <v>318</v>
      </c>
      <c r="C360" s="186">
        <f t="shared" si="77"/>
        <v>15</v>
      </c>
      <c r="D360" s="188">
        <f t="shared" si="76"/>
        <v>0</v>
      </c>
      <c r="E360" s="189"/>
      <c r="F360" s="189"/>
      <c r="G360" s="189"/>
      <c r="H360" s="189">
        <v>15</v>
      </c>
      <c r="I360" s="189"/>
      <c r="J360" s="189"/>
      <c r="K360" s="189"/>
      <c r="L360" s="376"/>
      <c r="M360" s="377"/>
      <c r="N360" s="189"/>
      <c r="O360" s="377"/>
      <c r="P360" s="377"/>
      <c r="Q360" s="376"/>
      <c r="R360" s="377"/>
      <c r="S360" s="377"/>
      <c r="T360" s="376"/>
      <c r="U360" s="389"/>
    </row>
    <row r="361" spans="1:21" s="336" customFormat="1" ht="24.75" customHeight="1">
      <c r="A361" s="184">
        <v>2040202</v>
      </c>
      <c r="B361" s="185" t="s">
        <v>335</v>
      </c>
      <c r="C361" s="186">
        <f t="shared" si="77"/>
        <v>100</v>
      </c>
      <c r="D361" s="188">
        <f t="shared" si="76"/>
        <v>0</v>
      </c>
      <c r="E361" s="189"/>
      <c r="F361" s="189"/>
      <c r="G361" s="189"/>
      <c r="H361" s="189">
        <v>100</v>
      </c>
      <c r="I361" s="189"/>
      <c r="J361" s="189"/>
      <c r="K361" s="189"/>
      <c r="L361" s="376"/>
      <c r="M361" s="377"/>
      <c r="N361" s="189"/>
      <c r="O361" s="377"/>
      <c r="P361" s="377"/>
      <c r="Q361" s="376"/>
      <c r="R361" s="377"/>
      <c r="S361" s="377"/>
      <c r="T361" s="376"/>
      <c r="U361" s="389"/>
    </row>
    <row r="362" spans="1:21" s="336" customFormat="1" ht="24.75" customHeight="1">
      <c r="A362" s="184">
        <v>2040202</v>
      </c>
      <c r="B362" s="185" t="s">
        <v>335</v>
      </c>
      <c r="C362" s="186">
        <f t="shared" si="77"/>
        <v>150</v>
      </c>
      <c r="D362" s="188">
        <f t="shared" si="76"/>
        <v>0</v>
      </c>
      <c r="E362" s="189"/>
      <c r="F362" s="189"/>
      <c r="G362" s="189"/>
      <c r="H362" s="189">
        <v>150</v>
      </c>
      <c r="I362" s="189"/>
      <c r="J362" s="189"/>
      <c r="K362" s="189"/>
      <c r="L362" s="376"/>
      <c r="M362" s="377"/>
      <c r="N362" s="189"/>
      <c r="O362" s="377"/>
      <c r="P362" s="377"/>
      <c r="Q362" s="376"/>
      <c r="R362" s="377"/>
      <c r="S362" s="377"/>
      <c r="T362" s="376"/>
      <c r="U362" s="389"/>
    </row>
    <row r="363" spans="1:21" s="336" customFormat="1" ht="24.75" customHeight="1">
      <c r="A363" s="184">
        <v>2040202</v>
      </c>
      <c r="B363" s="185" t="s">
        <v>335</v>
      </c>
      <c r="C363" s="186">
        <f t="shared" si="77"/>
        <v>30</v>
      </c>
      <c r="D363" s="188">
        <f t="shared" si="76"/>
        <v>0</v>
      </c>
      <c r="E363" s="189"/>
      <c r="F363" s="189"/>
      <c r="G363" s="189"/>
      <c r="H363" s="189">
        <v>30</v>
      </c>
      <c r="I363" s="189"/>
      <c r="J363" s="189"/>
      <c r="K363" s="189"/>
      <c r="L363" s="376"/>
      <c r="M363" s="377"/>
      <c r="N363" s="189"/>
      <c r="O363" s="377"/>
      <c r="P363" s="377"/>
      <c r="Q363" s="376"/>
      <c r="R363" s="377"/>
      <c r="S363" s="377"/>
      <c r="T363" s="376"/>
      <c r="U363" s="389"/>
    </row>
    <row r="364" spans="1:21" s="336" customFormat="1" ht="24.75" customHeight="1">
      <c r="A364" s="184">
        <v>2040221</v>
      </c>
      <c r="B364" s="185" t="s">
        <v>379</v>
      </c>
      <c r="C364" s="186">
        <f t="shared" si="77"/>
        <v>52</v>
      </c>
      <c r="D364" s="188">
        <f t="shared" si="76"/>
        <v>0</v>
      </c>
      <c r="E364" s="189"/>
      <c r="F364" s="189"/>
      <c r="G364" s="189"/>
      <c r="H364" s="189">
        <v>52</v>
      </c>
      <c r="I364" s="189"/>
      <c r="J364" s="189"/>
      <c r="K364" s="189"/>
      <c r="L364" s="376"/>
      <c r="M364" s="377"/>
      <c r="N364" s="189"/>
      <c r="O364" s="377"/>
      <c r="P364" s="377"/>
      <c r="Q364" s="376"/>
      <c r="R364" s="377"/>
      <c r="S364" s="377"/>
      <c r="T364" s="376"/>
      <c r="U364" s="389"/>
    </row>
    <row r="365" spans="1:21" s="336" customFormat="1" ht="24.75" customHeight="1">
      <c r="A365" s="184">
        <v>2040221</v>
      </c>
      <c r="B365" s="185" t="s">
        <v>379</v>
      </c>
      <c r="C365" s="186">
        <f t="shared" si="77"/>
        <v>50</v>
      </c>
      <c r="D365" s="188">
        <f t="shared" si="76"/>
        <v>0</v>
      </c>
      <c r="E365" s="189"/>
      <c r="F365" s="189"/>
      <c r="G365" s="189"/>
      <c r="H365" s="189"/>
      <c r="I365" s="189"/>
      <c r="J365" s="189"/>
      <c r="K365" s="189"/>
      <c r="L365" s="376"/>
      <c r="M365" s="377"/>
      <c r="N365" s="189">
        <v>50</v>
      </c>
      <c r="O365" s="377"/>
      <c r="P365" s="377"/>
      <c r="Q365" s="376"/>
      <c r="R365" s="377"/>
      <c r="S365" s="377"/>
      <c r="T365" s="376"/>
      <c r="U365" s="389"/>
    </row>
    <row r="366" spans="1:21" s="336" customFormat="1" ht="24.75" customHeight="1">
      <c r="A366" s="184">
        <v>2040221</v>
      </c>
      <c r="B366" s="185" t="s">
        <v>379</v>
      </c>
      <c r="C366" s="186">
        <f t="shared" si="77"/>
        <v>5</v>
      </c>
      <c r="D366" s="188">
        <f t="shared" si="76"/>
        <v>0</v>
      </c>
      <c r="E366" s="189"/>
      <c r="F366" s="189"/>
      <c r="G366" s="189"/>
      <c r="H366" s="189">
        <v>5</v>
      </c>
      <c r="I366" s="189"/>
      <c r="J366" s="189"/>
      <c r="K366" s="189"/>
      <c r="L366" s="376"/>
      <c r="M366" s="377"/>
      <c r="N366" s="189"/>
      <c r="O366" s="377"/>
      <c r="P366" s="377"/>
      <c r="Q366" s="376"/>
      <c r="R366" s="377"/>
      <c r="S366" s="377"/>
      <c r="T366" s="376"/>
      <c r="U366" s="389"/>
    </row>
    <row r="367" spans="1:21" s="336" customFormat="1" ht="24.75" customHeight="1">
      <c r="A367" s="184">
        <v>2040221</v>
      </c>
      <c r="B367" s="185" t="s">
        <v>379</v>
      </c>
      <c r="C367" s="186">
        <f t="shared" si="77"/>
        <v>29.3</v>
      </c>
      <c r="D367" s="188">
        <f t="shared" si="76"/>
        <v>29.3</v>
      </c>
      <c r="E367" s="189">
        <v>24.82</v>
      </c>
      <c r="F367" s="189"/>
      <c r="G367" s="189">
        <v>4.48</v>
      </c>
      <c r="H367" s="189"/>
      <c r="I367" s="189"/>
      <c r="J367" s="189"/>
      <c r="K367" s="189"/>
      <c r="L367" s="376"/>
      <c r="M367" s="377"/>
      <c r="N367" s="189"/>
      <c r="O367" s="377"/>
      <c r="P367" s="377"/>
      <c r="Q367" s="376"/>
      <c r="R367" s="377"/>
      <c r="S367" s="377"/>
      <c r="T367" s="376"/>
      <c r="U367" s="389"/>
    </row>
    <row r="368" spans="1:21" s="336" customFormat="1" ht="24.75" customHeight="1">
      <c r="A368" s="184">
        <v>2040221</v>
      </c>
      <c r="B368" s="185" t="s">
        <v>379</v>
      </c>
      <c r="C368" s="186">
        <f t="shared" si="77"/>
        <v>6</v>
      </c>
      <c r="D368" s="188">
        <f t="shared" si="76"/>
        <v>0</v>
      </c>
      <c r="E368" s="189"/>
      <c r="F368" s="189"/>
      <c r="G368" s="189"/>
      <c r="H368" s="189">
        <v>6</v>
      </c>
      <c r="I368" s="189"/>
      <c r="J368" s="189"/>
      <c r="K368" s="189"/>
      <c r="L368" s="376"/>
      <c r="M368" s="377"/>
      <c r="N368" s="189"/>
      <c r="O368" s="377"/>
      <c r="P368" s="377"/>
      <c r="Q368" s="376"/>
      <c r="R368" s="377"/>
      <c r="S368" s="377"/>
      <c r="T368" s="376"/>
      <c r="U368" s="191"/>
    </row>
    <row r="369" spans="1:21" s="336" customFormat="1" ht="24.75" customHeight="1">
      <c r="A369" s="184">
        <v>2040221</v>
      </c>
      <c r="B369" s="185" t="s">
        <v>379</v>
      </c>
      <c r="C369" s="186">
        <f t="shared" si="77"/>
        <v>15</v>
      </c>
      <c r="D369" s="188">
        <f t="shared" si="76"/>
        <v>0</v>
      </c>
      <c r="E369" s="189"/>
      <c r="F369" s="189"/>
      <c r="G369" s="189"/>
      <c r="H369" s="189">
        <v>15</v>
      </c>
      <c r="I369" s="189"/>
      <c r="J369" s="189"/>
      <c r="K369" s="189"/>
      <c r="L369" s="376"/>
      <c r="M369" s="377"/>
      <c r="N369" s="189"/>
      <c r="O369" s="377"/>
      <c r="P369" s="377"/>
      <c r="Q369" s="376"/>
      <c r="R369" s="377"/>
      <c r="S369" s="377"/>
      <c r="T369" s="376"/>
      <c r="U369" s="191"/>
    </row>
    <row r="370" spans="1:21" s="336" customFormat="1" ht="24.75" customHeight="1">
      <c r="A370" s="184">
        <v>2040221</v>
      </c>
      <c r="B370" s="185" t="s">
        <v>379</v>
      </c>
      <c r="C370" s="186">
        <f t="shared" si="77"/>
        <v>10</v>
      </c>
      <c r="D370" s="188">
        <f t="shared" si="76"/>
        <v>0</v>
      </c>
      <c r="E370" s="189"/>
      <c r="F370" s="189"/>
      <c r="G370" s="189"/>
      <c r="H370" s="189">
        <v>10</v>
      </c>
      <c r="I370" s="189"/>
      <c r="J370" s="189"/>
      <c r="K370" s="189"/>
      <c r="L370" s="376"/>
      <c r="M370" s="377"/>
      <c r="N370" s="189"/>
      <c r="O370" s="377"/>
      <c r="P370" s="377"/>
      <c r="Q370" s="376"/>
      <c r="R370" s="377"/>
      <c r="S370" s="377"/>
      <c r="T370" s="376"/>
      <c r="U370" s="389"/>
    </row>
    <row r="371" spans="1:21" s="336" customFormat="1" ht="24.75" customHeight="1">
      <c r="A371" s="184">
        <v>2040221</v>
      </c>
      <c r="B371" s="185" t="s">
        <v>379</v>
      </c>
      <c r="C371" s="186">
        <f t="shared" si="77"/>
        <v>30</v>
      </c>
      <c r="D371" s="188">
        <f t="shared" si="76"/>
        <v>0</v>
      </c>
      <c r="E371" s="189"/>
      <c r="F371" s="189"/>
      <c r="G371" s="189"/>
      <c r="H371" s="189">
        <v>30</v>
      </c>
      <c r="I371" s="189"/>
      <c r="J371" s="189"/>
      <c r="K371" s="189"/>
      <c r="L371" s="376"/>
      <c r="M371" s="377"/>
      <c r="N371" s="189"/>
      <c r="O371" s="377"/>
      <c r="P371" s="377"/>
      <c r="Q371" s="376"/>
      <c r="R371" s="377"/>
      <c r="S371" s="377"/>
      <c r="T371" s="376"/>
      <c r="U371" s="389"/>
    </row>
    <row r="372" spans="1:21" s="336" customFormat="1" ht="24.75" customHeight="1">
      <c r="A372" s="184">
        <v>2040221</v>
      </c>
      <c r="B372" s="185" t="s">
        <v>379</v>
      </c>
      <c r="C372" s="186">
        <f t="shared" si="77"/>
        <v>8</v>
      </c>
      <c r="D372" s="188">
        <f t="shared" si="76"/>
        <v>0</v>
      </c>
      <c r="E372" s="189"/>
      <c r="F372" s="189"/>
      <c r="G372" s="189"/>
      <c r="H372" s="189">
        <v>8</v>
      </c>
      <c r="I372" s="189"/>
      <c r="J372" s="189"/>
      <c r="K372" s="189"/>
      <c r="L372" s="376"/>
      <c r="M372" s="377"/>
      <c r="N372" s="189"/>
      <c r="O372" s="377"/>
      <c r="P372" s="377"/>
      <c r="Q372" s="376"/>
      <c r="R372" s="377"/>
      <c r="S372" s="377"/>
      <c r="T372" s="376"/>
      <c r="U372" s="389"/>
    </row>
    <row r="373" spans="1:21" s="336" customFormat="1" ht="24.75" customHeight="1">
      <c r="A373" s="184">
        <v>2040221</v>
      </c>
      <c r="B373" s="185" t="s">
        <v>379</v>
      </c>
      <c r="C373" s="186">
        <f t="shared" si="77"/>
        <v>25</v>
      </c>
      <c r="D373" s="188">
        <f t="shared" si="76"/>
        <v>0</v>
      </c>
      <c r="E373" s="189"/>
      <c r="F373" s="189"/>
      <c r="G373" s="189"/>
      <c r="H373" s="189">
        <v>25</v>
      </c>
      <c r="I373" s="189"/>
      <c r="J373" s="189"/>
      <c r="K373" s="189"/>
      <c r="L373" s="376"/>
      <c r="M373" s="377"/>
      <c r="N373" s="189"/>
      <c r="O373" s="377"/>
      <c r="P373" s="377"/>
      <c r="Q373" s="376"/>
      <c r="R373" s="377"/>
      <c r="S373" s="377"/>
      <c r="T373" s="376"/>
      <c r="U373" s="389"/>
    </row>
    <row r="374" spans="1:21" s="336" customFormat="1" ht="24.75" customHeight="1">
      <c r="A374" s="184">
        <v>2040221</v>
      </c>
      <c r="B374" s="185" t="s">
        <v>379</v>
      </c>
      <c r="C374" s="186">
        <f t="shared" si="77"/>
        <v>14</v>
      </c>
      <c r="D374" s="188">
        <f t="shared" si="76"/>
        <v>0</v>
      </c>
      <c r="E374" s="189"/>
      <c r="F374" s="189"/>
      <c r="G374" s="189"/>
      <c r="H374" s="189">
        <v>14</v>
      </c>
      <c r="I374" s="189"/>
      <c r="J374" s="189"/>
      <c r="K374" s="189"/>
      <c r="L374" s="376"/>
      <c r="M374" s="377"/>
      <c r="N374" s="189"/>
      <c r="O374" s="377"/>
      <c r="P374" s="377"/>
      <c r="Q374" s="376"/>
      <c r="R374" s="377"/>
      <c r="S374" s="377"/>
      <c r="T374" s="376"/>
      <c r="U374" s="389"/>
    </row>
    <row r="375" spans="1:21" s="336" customFormat="1" ht="24.75" customHeight="1">
      <c r="A375" s="184">
        <v>2040221</v>
      </c>
      <c r="B375" s="185" t="s">
        <v>379</v>
      </c>
      <c r="C375" s="186">
        <f t="shared" si="77"/>
        <v>71</v>
      </c>
      <c r="D375" s="188">
        <f t="shared" si="76"/>
        <v>0</v>
      </c>
      <c r="E375" s="189"/>
      <c r="F375" s="189"/>
      <c r="G375" s="189"/>
      <c r="H375" s="189"/>
      <c r="I375" s="189"/>
      <c r="J375" s="189"/>
      <c r="K375" s="189"/>
      <c r="L375" s="376"/>
      <c r="M375" s="377"/>
      <c r="N375" s="189">
        <v>71</v>
      </c>
      <c r="O375" s="377"/>
      <c r="P375" s="377"/>
      <c r="Q375" s="376"/>
      <c r="R375" s="377"/>
      <c r="S375" s="377"/>
      <c r="T375" s="376"/>
      <c r="U375" s="389"/>
    </row>
    <row r="376" spans="1:21" s="336" customFormat="1" ht="24.75" customHeight="1">
      <c r="A376" s="184">
        <v>2040221</v>
      </c>
      <c r="B376" s="185" t="s">
        <v>380</v>
      </c>
      <c r="C376" s="186">
        <f t="shared" si="77"/>
        <v>356</v>
      </c>
      <c r="D376" s="188">
        <f t="shared" si="76"/>
        <v>0</v>
      </c>
      <c r="E376" s="189"/>
      <c r="F376" s="189"/>
      <c r="G376" s="189"/>
      <c r="H376" s="189">
        <v>356</v>
      </c>
      <c r="I376" s="189"/>
      <c r="J376" s="189"/>
      <c r="K376" s="189"/>
      <c r="L376" s="376"/>
      <c r="M376" s="377"/>
      <c r="N376" s="189"/>
      <c r="O376" s="377"/>
      <c r="P376" s="377"/>
      <c r="Q376" s="376"/>
      <c r="R376" s="377"/>
      <c r="S376" s="377"/>
      <c r="T376" s="376"/>
      <c r="U376" s="389"/>
    </row>
    <row r="377" spans="1:21" ht="24.75" customHeight="1">
      <c r="A377" s="197">
        <v>20403</v>
      </c>
      <c r="B377" s="198" t="s">
        <v>381</v>
      </c>
      <c r="C377" s="186">
        <f aca="true" t="shared" si="78" ref="C377:K377">C378</f>
        <v>10</v>
      </c>
      <c r="D377" s="186">
        <f t="shared" si="78"/>
        <v>0</v>
      </c>
      <c r="E377" s="186">
        <f t="shared" si="78"/>
        <v>0</v>
      </c>
      <c r="F377" s="186">
        <f t="shared" si="78"/>
        <v>0</v>
      </c>
      <c r="G377" s="186">
        <f t="shared" si="78"/>
        <v>0</v>
      </c>
      <c r="H377" s="186">
        <f t="shared" si="78"/>
        <v>10</v>
      </c>
      <c r="I377" s="186">
        <f t="shared" si="78"/>
        <v>0</v>
      </c>
      <c r="J377" s="186">
        <f t="shared" si="78"/>
        <v>0</v>
      </c>
      <c r="K377" s="186">
        <f t="shared" si="78"/>
        <v>0</v>
      </c>
      <c r="L377" s="186">
        <f aca="true" t="shared" si="79" ref="L377:T377">L378</f>
        <v>0</v>
      </c>
      <c r="M377" s="186">
        <f t="shared" si="79"/>
        <v>0</v>
      </c>
      <c r="N377" s="186">
        <f t="shared" si="79"/>
        <v>0</v>
      </c>
      <c r="O377" s="186">
        <f t="shared" si="79"/>
        <v>0</v>
      </c>
      <c r="P377" s="186">
        <f t="shared" si="79"/>
        <v>0</v>
      </c>
      <c r="Q377" s="186">
        <f t="shared" si="79"/>
        <v>0</v>
      </c>
      <c r="R377" s="186">
        <f t="shared" si="79"/>
        <v>0</v>
      </c>
      <c r="S377" s="186">
        <f t="shared" si="79"/>
        <v>0</v>
      </c>
      <c r="T377" s="186">
        <f t="shared" si="79"/>
        <v>0</v>
      </c>
      <c r="U377" s="389"/>
    </row>
    <row r="378" spans="1:21" s="336" customFormat="1" ht="24.75" customHeight="1">
      <c r="A378" s="184">
        <v>2040301</v>
      </c>
      <c r="B378" s="185" t="s">
        <v>317</v>
      </c>
      <c r="C378" s="186">
        <f>D378+N378+H378+I378+K378</f>
        <v>10</v>
      </c>
      <c r="D378" s="188">
        <f>SUM(E378:G378)</f>
        <v>0</v>
      </c>
      <c r="E378" s="189"/>
      <c r="F378" s="189"/>
      <c r="G378" s="189"/>
      <c r="H378" s="189">
        <v>10</v>
      </c>
      <c r="I378" s="189"/>
      <c r="J378" s="189"/>
      <c r="K378" s="189"/>
      <c r="L378" s="376"/>
      <c r="M378" s="377"/>
      <c r="N378" s="189"/>
      <c r="O378" s="377"/>
      <c r="P378" s="377"/>
      <c r="Q378" s="376"/>
      <c r="R378" s="377"/>
      <c r="S378" s="377"/>
      <c r="T378" s="376"/>
      <c r="U378" s="389"/>
    </row>
    <row r="379" spans="1:21" ht="24.75" customHeight="1">
      <c r="A379" s="197">
        <v>20404</v>
      </c>
      <c r="B379" s="198" t="s">
        <v>382</v>
      </c>
      <c r="C379" s="186">
        <f aca="true" t="shared" si="80" ref="C379:U379">SUM(C380:C380)</f>
        <v>92</v>
      </c>
      <c r="D379" s="186">
        <f t="shared" si="80"/>
        <v>0</v>
      </c>
      <c r="E379" s="186">
        <f t="shared" si="80"/>
        <v>0</v>
      </c>
      <c r="F379" s="186">
        <f t="shared" si="80"/>
        <v>0</v>
      </c>
      <c r="G379" s="186">
        <f t="shared" si="80"/>
        <v>0</v>
      </c>
      <c r="H379" s="186">
        <f t="shared" si="80"/>
        <v>0</v>
      </c>
      <c r="I379" s="186">
        <f t="shared" si="80"/>
        <v>0</v>
      </c>
      <c r="J379" s="186">
        <f t="shared" si="80"/>
        <v>0</v>
      </c>
      <c r="K379" s="186">
        <f t="shared" si="80"/>
        <v>0</v>
      </c>
      <c r="L379" s="186">
        <f t="shared" si="80"/>
        <v>0</v>
      </c>
      <c r="M379" s="186">
        <f t="shared" si="80"/>
        <v>0</v>
      </c>
      <c r="N379" s="186">
        <f t="shared" si="80"/>
        <v>92</v>
      </c>
      <c r="O379" s="186">
        <f t="shared" si="80"/>
        <v>0</v>
      </c>
      <c r="P379" s="186">
        <f t="shared" si="80"/>
        <v>0</v>
      </c>
      <c r="Q379" s="186">
        <f t="shared" si="80"/>
        <v>0</v>
      </c>
      <c r="R379" s="186">
        <f t="shared" si="80"/>
        <v>0</v>
      </c>
      <c r="S379" s="186">
        <f t="shared" si="80"/>
        <v>0</v>
      </c>
      <c r="T379" s="186">
        <f t="shared" si="80"/>
        <v>0</v>
      </c>
      <c r="U379" s="389"/>
    </row>
    <row r="380" spans="1:21" s="336" customFormat="1" ht="24.75" customHeight="1">
      <c r="A380" s="184">
        <v>2040401</v>
      </c>
      <c r="B380" s="185" t="s">
        <v>317</v>
      </c>
      <c r="C380" s="186">
        <f>D380+N380+H380+I380+K380</f>
        <v>92</v>
      </c>
      <c r="D380" s="188">
        <f>SUM(E380:G380)</f>
        <v>0</v>
      </c>
      <c r="E380" s="189"/>
      <c r="F380" s="189"/>
      <c r="G380" s="189"/>
      <c r="H380" s="189"/>
      <c r="I380" s="189"/>
      <c r="J380" s="189"/>
      <c r="K380" s="189"/>
      <c r="L380" s="376"/>
      <c r="M380" s="377"/>
      <c r="N380" s="189">
        <v>92</v>
      </c>
      <c r="O380" s="377"/>
      <c r="P380" s="377"/>
      <c r="Q380" s="376"/>
      <c r="R380" s="377"/>
      <c r="S380" s="377"/>
      <c r="T380" s="376"/>
      <c r="U380" s="389"/>
    </row>
    <row r="381" spans="1:21" ht="24.75" customHeight="1">
      <c r="A381" s="197">
        <v>20405</v>
      </c>
      <c r="B381" s="198" t="s">
        <v>383</v>
      </c>
      <c r="C381" s="186">
        <f aca="true" t="shared" si="81" ref="C381:U381">SUM(C382:C382)</f>
        <v>168</v>
      </c>
      <c r="D381" s="186">
        <f t="shared" si="81"/>
        <v>0</v>
      </c>
      <c r="E381" s="186">
        <f t="shared" si="81"/>
        <v>0</v>
      </c>
      <c r="F381" s="186">
        <f t="shared" si="81"/>
        <v>0</v>
      </c>
      <c r="G381" s="186">
        <f t="shared" si="81"/>
        <v>0</v>
      </c>
      <c r="H381" s="186">
        <f t="shared" si="81"/>
        <v>32</v>
      </c>
      <c r="I381" s="186">
        <f t="shared" si="81"/>
        <v>0</v>
      </c>
      <c r="J381" s="186">
        <f t="shared" si="81"/>
        <v>0</v>
      </c>
      <c r="K381" s="186">
        <f t="shared" si="81"/>
        <v>0</v>
      </c>
      <c r="L381" s="186">
        <f t="shared" si="81"/>
        <v>0</v>
      </c>
      <c r="M381" s="186">
        <f t="shared" si="81"/>
        <v>0</v>
      </c>
      <c r="N381" s="186">
        <f t="shared" si="81"/>
        <v>136</v>
      </c>
      <c r="O381" s="186">
        <f t="shared" si="81"/>
        <v>0</v>
      </c>
      <c r="P381" s="186">
        <f t="shared" si="81"/>
        <v>0</v>
      </c>
      <c r="Q381" s="186">
        <f t="shared" si="81"/>
        <v>0</v>
      </c>
      <c r="R381" s="186">
        <f t="shared" si="81"/>
        <v>0</v>
      </c>
      <c r="S381" s="186">
        <f t="shared" si="81"/>
        <v>0</v>
      </c>
      <c r="T381" s="186">
        <f t="shared" si="81"/>
        <v>0</v>
      </c>
      <c r="U381" s="389"/>
    </row>
    <row r="382" spans="1:21" s="336" customFormat="1" ht="24.75" customHeight="1">
      <c r="A382" s="184">
        <v>2040501</v>
      </c>
      <c r="B382" s="185" t="s">
        <v>317</v>
      </c>
      <c r="C382" s="186">
        <f>D382+H382+I382+J382+K382+L382+M382+N382+O382+P382+Q382+R382+S382+T382</f>
        <v>168</v>
      </c>
      <c r="D382" s="188">
        <f aca="true" t="shared" si="82" ref="D382:D390">SUM(E382:G382)</f>
        <v>0</v>
      </c>
      <c r="E382" s="189"/>
      <c r="F382" s="189"/>
      <c r="G382" s="189"/>
      <c r="H382" s="189">
        <v>32</v>
      </c>
      <c r="I382" s="189"/>
      <c r="J382" s="189"/>
      <c r="K382" s="189"/>
      <c r="L382" s="376"/>
      <c r="M382" s="377"/>
      <c r="N382" s="189">
        <v>136</v>
      </c>
      <c r="O382" s="377"/>
      <c r="P382" s="377"/>
      <c r="Q382" s="376"/>
      <c r="R382" s="377"/>
      <c r="S382" s="377"/>
      <c r="T382" s="376"/>
      <c r="U382" s="389"/>
    </row>
    <row r="383" spans="1:21" ht="24.75" customHeight="1">
      <c r="A383" s="197">
        <v>20406</v>
      </c>
      <c r="B383" s="198" t="s">
        <v>384</v>
      </c>
      <c r="C383" s="186">
        <f aca="true" t="shared" si="83" ref="C383:U383">SUM(C384:C390)</f>
        <v>719.3</v>
      </c>
      <c r="D383" s="186">
        <f t="shared" si="83"/>
        <v>439.3</v>
      </c>
      <c r="E383" s="186">
        <f t="shared" si="83"/>
        <v>377.3</v>
      </c>
      <c r="F383" s="186">
        <f t="shared" si="83"/>
        <v>0</v>
      </c>
      <c r="G383" s="186">
        <f t="shared" si="83"/>
        <v>62</v>
      </c>
      <c r="H383" s="186">
        <f t="shared" si="83"/>
        <v>280</v>
      </c>
      <c r="I383" s="186">
        <f t="shared" si="83"/>
        <v>0</v>
      </c>
      <c r="J383" s="186">
        <f t="shared" si="83"/>
        <v>0</v>
      </c>
      <c r="K383" s="186">
        <f t="shared" si="83"/>
        <v>0</v>
      </c>
      <c r="L383" s="186">
        <f t="shared" si="83"/>
        <v>0</v>
      </c>
      <c r="M383" s="186">
        <f t="shared" si="83"/>
        <v>0</v>
      </c>
      <c r="N383" s="186">
        <f t="shared" si="83"/>
        <v>0</v>
      </c>
      <c r="O383" s="186">
        <f t="shared" si="83"/>
        <v>0</v>
      </c>
      <c r="P383" s="186">
        <f t="shared" si="83"/>
        <v>0</v>
      </c>
      <c r="Q383" s="186">
        <f t="shared" si="83"/>
        <v>0</v>
      </c>
      <c r="R383" s="186">
        <f t="shared" si="83"/>
        <v>0</v>
      </c>
      <c r="S383" s="186">
        <f t="shared" si="83"/>
        <v>0</v>
      </c>
      <c r="T383" s="186">
        <f t="shared" si="83"/>
        <v>0</v>
      </c>
      <c r="U383" s="389"/>
    </row>
    <row r="384" spans="1:21" s="336" customFormat="1" ht="24.75" customHeight="1">
      <c r="A384" s="184">
        <v>2040601</v>
      </c>
      <c r="B384" s="185" t="s">
        <v>317</v>
      </c>
      <c r="C384" s="186">
        <f aca="true" t="shared" si="84" ref="C384:C390">D384+H384+I384+J384+K384+L384+M384+N384+O384+P384+Q384+R384+S384+T384</f>
        <v>120</v>
      </c>
      <c r="D384" s="188">
        <f t="shared" si="82"/>
        <v>0</v>
      </c>
      <c r="E384" s="189"/>
      <c r="F384" s="189"/>
      <c r="G384" s="189"/>
      <c r="H384" s="189">
        <v>120</v>
      </c>
      <c r="I384" s="189"/>
      <c r="J384" s="189"/>
      <c r="K384" s="189"/>
      <c r="L384" s="376"/>
      <c r="M384" s="377"/>
      <c r="N384" s="189"/>
      <c r="O384" s="377"/>
      <c r="P384" s="377"/>
      <c r="Q384" s="376"/>
      <c r="R384" s="377"/>
      <c r="S384" s="377"/>
      <c r="T384" s="376"/>
      <c r="U384" s="389"/>
    </row>
    <row r="385" spans="1:21" s="336" customFormat="1" ht="24.75" customHeight="1">
      <c r="A385" s="190">
        <v>2040601</v>
      </c>
      <c r="B385" s="191" t="s">
        <v>317</v>
      </c>
      <c r="C385" s="186">
        <f t="shared" si="84"/>
        <v>439.3</v>
      </c>
      <c r="D385" s="188">
        <f t="shared" si="82"/>
        <v>439.3</v>
      </c>
      <c r="E385" s="192">
        <v>377.3</v>
      </c>
      <c r="F385" s="189"/>
      <c r="G385" s="189">
        <v>62</v>
      </c>
      <c r="H385" s="189"/>
      <c r="I385" s="189"/>
      <c r="J385" s="189"/>
      <c r="K385" s="189"/>
      <c r="L385" s="378"/>
      <c r="M385" s="379"/>
      <c r="N385" s="189"/>
      <c r="O385" s="379"/>
      <c r="P385" s="379"/>
      <c r="Q385" s="378"/>
      <c r="R385" s="379"/>
      <c r="S385" s="379"/>
      <c r="T385" s="378"/>
      <c r="U385" s="389"/>
    </row>
    <row r="386" spans="1:21" s="336" customFormat="1" ht="24.75" customHeight="1">
      <c r="A386" s="190">
        <v>2040601</v>
      </c>
      <c r="B386" s="191" t="s">
        <v>317</v>
      </c>
      <c r="C386" s="186">
        <f t="shared" si="84"/>
        <v>100</v>
      </c>
      <c r="D386" s="188">
        <f t="shared" si="82"/>
        <v>0</v>
      </c>
      <c r="E386" s="192"/>
      <c r="F386" s="189"/>
      <c r="G386" s="189"/>
      <c r="H386" s="189">
        <v>100</v>
      </c>
      <c r="I386" s="189"/>
      <c r="J386" s="189"/>
      <c r="K386" s="189"/>
      <c r="L386" s="378"/>
      <c r="M386" s="379"/>
      <c r="N386" s="189"/>
      <c r="O386" s="379"/>
      <c r="P386" s="379"/>
      <c r="Q386" s="378"/>
      <c r="R386" s="379"/>
      <c r="S386" s="379"/>
      <c r="T386" s="378"/>
      <c r="U386" s="389"/>
    </row>
    <row r="387" spans="1:21" s="336" customFormat="1" ht="24.75" customHeight="1">
      <c r="A387" s="184">
        <v>2040604</v>
      </c>
      <c r="B387" s="185" t="s">
        <v>385</v>
      </c>
      <c r="C387" s="186">
        <f t="shared" si="84"/>
        <v>20</v>
      </c>
      <c r="D387" s="188">
        <f t="shared" si="82"/>
        <v>0</v>
      </c>
      <c r="E387" s="189"/>
      <c r="F387" s="189"/>
      <c r="G387" s="189"/>
      <c r="H387" s="189">
        <v>20</v>
      </c>
      <c r="I387" s="189"/>
      <c r="J387" s="189"/>
      <c r="K387" s="189"/>
      <c r="L387" s="380"/>
      <c r="M387" s="381"/>
      <c r="N387" s="189"/>
      <c r="O387" s="381"/>
      <c r="P387" s="381"/>
      <c r="Q387" s="380"/>
      <c r="R387" s="381"/>
      <c r="S387" s="381"/>
      <c r="T387" s="380"/>
      <c r="U387" s="389"/>
    </row>
    <row r="388" spans="1:21" s="336" customFormat="1" ht="24.75" customHeight="1">
      <c r="A388" s="184">
        <v>2040602</v>
      </c>
      <c r="B388" s="185" t="s">
        <v>385</v>
      </c>
      <c r="C388" s="186">
        <f t="shared" si="84"/>
        <v>5</v>
      </c>
      <c r="D388" s="188">
        <f t="shared" si="82"/>
        <v>0</v>
      </c>
      <c r="E388" s="189"/>
      <c r="F388" s="189"/>
      <c r="G388" s="189"/>
      <c r="H388" s="189">
        <v>5</v>
      </c>
      <c r="I388" s="189"/>
      <c r="J388" s="189"/>
      <c r="K388" s="189"/>
      <c r="L388" s="380"/>
      <c r="M388" s="381"/>
      <c r="N388" s="189"/>
      <c r="O388" s="381"/>
      <c r="P388" s="381"/>
      <c r="Q388" s="380"/>
      <c r="R388" s="381"/>
      <c r="S388" s="381"/>
      <c r="T388" s="380"/>
      <c r="U388" s="389"/>
    </row>
    <row r="389" spans="1:21" s="336" customFormat="1" ht="24.75" customHeight="1">
      <c r="A389" s="184">
        <v>2040602</v>
      </c>
      <c r="B389" s="185" t="s">
        <v>385</v>
      </c>
      <c r="C389" s="186">
        <f t="shared" si="84"/>
        <v>15</v>
      </c>
      <c r="D389" s="188">
        <f t="shared" si="82"/>
        <v>0</v>
      </c>
      <c r="E389" s="189"/>
      <c r="F389" s="189"/>
      <c r="G389" s="189"/>
      <c r="H389" s="189">
        <v>15</v>
      </c>
      <c r="I389" s="189"/>
      <c r="J389" s="189"/>
      <c r="K389" s="189"/>
      <c r="L389" s="376"/>
      <c r="M389" s="377"/>
      <c r="N389" s="189"/>
      <c r="O389" s="377"/>
      <c r="P389" s="377"/>
      <c r="Q389" s="376"/>
      <c r="R389" s="377"/>
      <c r="S389" s="377"/>
      <c r="T389" s="376"/>
      <c r="U389" s="389"/>
    </row>
    <row r="390" spans="1:21" s="336" customFormat="1" ht="24.75" customHeight="1">
      <c r="A390" s="184">
        <v>2040607</v>
      </c>
      <c r="B390" s="185" t="s">
        <v>386</v>
      </c>
      <c r="C390" s="186">
        <f t="shared" si="84"/>
        <v>20</v>
      </c>
      <c r="D390" s="188">
        <f t="shared" si="82"/>
        <v>0</v>
      </c>
      <c r="E390" s="189"/>
      <c r="F390" s="189"/>
      <c r="G390" s="189"/>
      <c r="H390" s="189">
        <v>20</v>
      </c>
      <c r="I390" s="189"/>
      <c r="J390" s="189"/>
      <c r="K390" s="189"/>
      <c r="L390" s="376"/>
      <c r="M390" s="377"/>
      <c r="N390" s="189"/>
      <c r="O390" s="377"/>
      <c r="P390" s="377"/>
      <c r="Q390" s="376"/>
      <c r="R390" s="377"/>
      <c r="S390" s="377"/>
      <c r="T390" s="376"/>
      <c r="U390" s="191"/>
    </row>
    <row r="391" spans="1:21" ht="24.75" customHeight="1">
      <c r="A391" s="197">
        <v>20499</v>
      </c>
      <c r="B391" s="198" t="s">
        <v>387</v>
      </c>
      <c r="C391" s="186">
        <f aca="true" t="shared" si="85" ref="C391:U391">SUM(C392:C411)</f>
        <v>619.12</v>
      </c>
      <c r="D391" s="186">
        <f t="shared" si="85"/>
        <v>238.42</v>
      </c>
      <c r="E391" s="186">
        <f t="shared" si="85"/>
        <v>208.42</v>
      </c>
      <c r="F391" s="186">
        <f t="shared" si="85"/>
        <v>0</v>
      </c>
      <c r="G391" s="186">
        <f t="shared" si="85"/>
        <v>30</v>
      </c>
      <c r="H391" s="186">
        <f t="shared" si="85"/>
        <v>221</v>
      </c>
      <c r="I391" s="186">
        <f t="shared" si="85"/>
        <v>94.2</v>
      </c>
      <c r="J391" s="186">
        <f t="shared" si="85"/>
        <v>0</v>
      </c>
      <c r="K391" s="186">
        <f t="shared" si="85"/>
        <v>0</v>
      </c>
      <c r="L391" s="186">
        <f t="shared" si="85"/>
        <v>0</v>
      </c>
      <c r="M391" s="186">
        <f t="shared" si="85"/>
        <v>0</v>
      </c>
      <c r="N391" s="186">
        <f t="shared" si="85"/>
        <v>65.5</v>
      </c>
      <c r="O391" s="186">
        <f t="shared" si="85"/>
        <v>0</v>
      </c>
      <c r="P391" s="186">
        <f t="shared" si="85"/>
        <v>0</v>
      </c>
      <c r="Q391" s="186">
        <f t="shared" si="85"/>
        <v>0</v>
      </c>
      <c r="R391" s="186">
        <f t="shared" si="85"/>
        <v>0</v>
      </c>
      <c r="S391" s="186">
        <f t="shared" si="85"/>
        <v>0</v>
      </c>
      <c r="T391" s="186">
        <f t="shared" si="85"/>
        <v>0</v>
      </c>
      <c r="U391" s="389"/>
    </row>
    <row r="392" spans="1:21" s="336" customFormat="1" ht="24.75" customHeight="1">
      <c r="A392" s="184">
        <v>2049901</v>
      </c>
      <c r="B392" s="185" t="s">
        <v>387</v>
      </c>
      <c r="C392" s="186">
        <f>D392+H392+I392+J392+K392+L392+M392+N392+O392+P392+Q392+R392+S392+T392</f>
        <v>6</v>
      </c>
      <c r="D392" s="188">
        <f>SUM(E392:G392)</f>
        <v>0</v>
      </c>
      <c r="E392" s="189"/>
      <c r="F392" s="189"/>
      <c r="G392" s="189"/>
      <c r="H392" s="189">
        <v>6</v>
      </c>
      <c r="I392" s="189"/>
      <c r="J392" s="189"/>
      <c r="K392" s="189"/>
      <c r="L392" s="376"/>
      <c r="M392" s="377"/>
      <c r="N392" s="189"/>
      <c r="O392" s="377"/>
      <c r="P392" s="377"/>
      <c r="Q392" s="376"/>
      <c r="R392" s="377"/>
      <c r="S392" s="377"/>
      <c r="T392" s="376"/>
      <c r="U392" s="389"/>
    </row>
    <row r="393" spans="1:21" s="336" customFormat="1" ht="24.75" customHeight="1">
      <c r="A393" s="184">
        <v>2049901</v>
      </c>
      <c r="B393" s="185" t="s">
        <v>387</v>
      </c>
      <c r="C393" s="186">
        <f aca="true" t="shared" si="86" ref="C393:C411">D393+H393+I393+J393+K393+L393+M393+N393+O393+P393+Q393+R393+S393+T393</f>
        <v>6</v>
      </c>
      <c r="D393" s="188">
        <f>SUM(E393:G393)</f>
        <v>0</v>
      </c>
      <c r="E393" s="189"/>
      <c r="F393" s="189"/>
      <c r="G393" s="189"/>
      <c r="H393" s="189">
        <v>6</v>
      </c>
      <c r="I393" s="189"/>
      <c r="J393" s="189"/>
      <c r="K393" s="189"/>
      <c r="L393" s="376"/>
      <c r="M393" s="377"/>
      <c r="N393" s="189"/>
      <c r="O393" s="377"/>
      <c r="P393" s="377"/>
      <c r="Q393" s="376"/>
      <c r="R393" s="377"/>
      <c r="S393" s="377"/>
      <c r="T393" s="376"/>
      <c r="U393" s="389"/>
    </row>
    <row r="394" spans="1:21" s="336" customFormat="1" ht="24.75" customHeight="1">
      <c r="A394" s="184">
        <v>2049901</v>
      </c>
      <c r="B394" s="185" t="s">
        <v>387</v>
      </c>
      <c r="C394" s="186">
        <f t="shared" si="86"/>
        <v>42</v>
      </c>
      <c r="D394" s="188">
        <f>SUM(E394:G394)</f>
        <v>0</v>
      </c>
      <c r="E394" s="189"/>
      <c r="F394" s="189"/>
      <c r="G394" s="189"/>
      <c r="H394" s="189">
        <v>42</v>
      </c>
      <c r="I394" s="189"/>
      <c r="J394" s="189"/>
      <c r="K394" s="189"/>
      <c r="L394" s="376"/>
      <c r="M394" s="377"/>
      <c r="N394" s="189"/>
      <c r="O394" s="377"/>
      <c r="P394" s="377"/>
      <c r="Q394" s="376"/>
      <c r="R394" s="377"/>
      <c r="S394" s="377"/>
      <c r="T394" s="376"/>
      <c r="U394" s="389"/>
    </row>
    <row r="395" spans="1:21" s="336" customFormat="1" ht="24.75" customHeight="1">
      <c r="A395" s="184">
        <v>2049901</v>
      </c>
      <c r="B395" s="185" t="s">
        <v>387</v>
      </c>
      <c r="C395" s="186">
        <f t="shared" si="86"/>
        <v>238.42</v>
      </c>
      <c r="D395" s="188">
        <f aca="true" t="shared" si="87" ref="D395:D402">SUM(E395:G395)</f>
        <v>238.42</v>
      </c>
      <c r="E395" s="192">
        <v>208.42</v>
      </c>
      <c r="F395" s="189"/>
      <c r="G395" s="189">
        <v>30</v>
      </c>
      <c r="H395" s="189"/>
      <c r="I395" s="189"/>
      <c r="J395" s="189"/>
      <c r="K395" s="189"/>
      <c r="L395" s="378"/>
      <c r="M395" s="379"/>
      <c r="N395" s="189"/>
      <c r="O395" s="379"/>
      <c r="P395" s="379"/>
      <c r="Q395" s="378"/>
      <c r="R395" s="379"/>
      <c r="S395" s="379"/>
      <c r="T395" s="378"/>
      <c r="U395" s="389"/>
    </row>
    <row r="396" spans="1:21" s="336" customFormat="1" ht="24.75" customHeight="1">
      <c r="A396" s="184">
        <v>2049901</v>
      </c>
      <c r="B396" s="185" t="s">
        <v>387</v>
      </c>
      <c r="C396" s="186">
        <f t="shared" si="86"/>
        <v>10</v>
      </c>
      <c r="D396" s="188">
        <f t="shared" si="87"/>
        <v>0</v>
      </c>
      <c r="E396" s="189"/>
      <c r="F396" s="189"/>
      <c r="G396" s="189"/>
      <c r="H396" s="189">
        <v>10</v>
      </c>
      <c r="I396" s="189"/>
      <c r="J396" s="189"/>
      <c r="K396" s="189"/>
      <c r="L396" s="376"/>
      <c r="M396" s="377"/>
      <c r="N396" s="189"/>
      <c r="O396" s="377"/>
      <c r="P396" s="377"/>
      <c r="Q396" s="376"/>
      <c r="R396" s="377"/>
      <c r="S396" s="377"/>
      <c r="T396" s="376"/>
      <c r="U396" s="389"/>
    </row>
    <row r="397" spans="1:21" s="336" customFormat="1" ht="24.75" customHeight="1">
      <c r="A397" s="184">
        <v>2049901</v>
      </c>
      <c r="B397" s="185" t="s">
        <v>387</v>
      </c>
      <c r="C397" s="186">
        <f t="shared" si="86"/>
        <v>5</v>
      </c>
      <c r="D397" s="188">
        <f t="shared" si="87"/>
        <v>0</v>
      </c>
      <c r="E397" s="189"/>
      <c r="F397" s="189"/>
      <c r="G397" s="189"/>
      <c r="H397" s="189">
        <v>5</v>
      </c>
      <c r="I397" s="189"/>
      <c r="J397" s="189"/>
      <c r="K397" s="189"/>
      <c r="L397" s="376"/>
      <c r="M397" s="377"/>
      <c r="N397" s="189"/>
      <c r="O397" s="377"/>
      <c r="P397" s="377"/>
      <c r="Q397" s="376"/>
      <c r="R397" s="377"/>
      <c r="S397" s="377"/>
      <c r="T397" s="376"/>
      <c r="U397" s="389"/>
    </row>
    <row r="398" spans="1:21" s="336" customFormat="1" ht="24.75" customHeight="1">
      <c r="A398" s="184">
        <v>2049901</v>
      </c>
      <c r="B398" s="185" t="s">
        <v>387</v>
      </c>
      <c r="C398" s="186">
        <f t="shared" si="86"/>
        <v>39</v>
      </c>
      <c r="D398" s="188">
        <f t="shared" si="87"/>
        <v>0</v>
      </c>
      <c r="E398" s="189"/>
      <c r="F398" s="189"/>
      <c r="G398" s="189"/>
      <c r="H398" s="189">
        <v>39</v>
      </c>
      <c r="I398" s="189"/>
      <c r="J398" s="189"/>
      <c r="K398" s="189"/>
      <c r="L398" s="376"/>
      <c r="M398" s="377"/>
      <c r="N398" s="189"/>
      <c r="O398" s="377"/>
      <c r="P398" s="377"/>
      <c r="Q398" s="376"/>
      <c r="R398" s="377"/>
      <c r="S398" s="377"/>
      <c r="T398" s="376"/>
      <c r="U398" s="389"/>
    </row>
    <row r="399" spans="1:21" s="336" customFormat="1" ht="24.75" customHeight="1">
      <c r="A399" s="184">
        <v>2049901</v>
      </c>
      <c r="B399" s="185" t="s">
        <v>387</v>
      </c>
      <c r="C399" s="186">
        <f t="shared" si="86"/>
        <v>10</v>
      </c>
      <c r="D399" s="188">
        <f t="shared" si="87"/>
        <v>0</v>
      </c>
      <c r="E399" s="189"/>
      <c r="F399" s="189"/>
      <c r="G399" s="189"/>
      <c r="H399" s="189">
        <v>10</v>
      </c>
      <c r="I399" s="189"/>
      <c r="J399" s="189"/>
      <c r="K399" s="189"/>
      <c r="L399" s="376"/>
      <c r="M399" s="377"/>
      <c r="N399" s="189"/>
      <c r="O399" s="377"/>
      <c r="P399" s="377"/>
      <c r="Q399" s="376"/>
      <c r="R399" s="377"/>
      <c r="S399" s="377"/>
      <c r="T399" s="376"/>
      <c r="U399" s="389"/>
    </row>
    <row r="400" spans="1:21" s="336" customFormat="1" ht="24.75" customHeight="1">
      <c r="A400" s="184">
        <v>2049901</v>
      </c>
      <c r="B400" s="185" t="s">
        <v>387</v>
      </c>
      <c r="C400" s="186">
        <f t="shared" si="86"/>
        <v>27</v>
      </c>
      <c r="D400" s="188">
        <f t="shared" si="87"/>
        <v>0</v>
      </c>
      <c r="E400" s="189"/>
      <c r="F400" s="189"/>
      <c r="G400" s="189"/>
      <c r="H400" s="189">
        <v>27</v>
      </c>
      <c r="I400" s="189"/>
      <c r="J400" s="189"/>
      <c r="K400" s="189"/>
      <c r="L400" s="429"/>
      <c r="M400" s="430"/>
      <c r="N400" s="189"/>
      <c r="O400" s="430"/>
      <c r="P400" s="430"/>
      <c r="Q400" s="429"/>
      <c r="R400" s="430"/>
      <c r="S400" s="430"/>
      <c r="T400" s="429"/>
      <c r="U400" s="389"/>
    </row>
    <row r="401" spans="1:21" s="336" customFormat="1" ht="24.75" customHeight="1">
      <c r="A401" s="184">
        <v>2049901</v>
      </c>
      <c r="B401" s="185" t="s">
        <v>387</v>
      </c>
      <c r="C401" s="186">
        <f t="shared" si="86"/>
        <v>5</v>
      </c>
      <c r="D401" s="188">
        <f t="shared" si="87"/>
        <v>0</v>
      </c>
      <c r="E401" s="189"/>
      <c r="F401" s="189"/>
      <c r="G401" s="189"/>
      <c r="H401" s="189">
        <v>5</v>
      </c>
      <c r="I401" s="189"/>
      <c r="J401" s="189"/>
      <c r="K401" s="189"/>
      <c r="L401" s="429"/>
      <c r="M401" s="430"/>
      <c r="N401" s="189"/>
      <c r="O401" s="430"/>
      <c r="P401" s="430"/>
      <c r="Q401" s="429"/>
      <c r="R401" s="430"/>
      <c r="S401" s="430"/>
      <c r="T401" s="429"/>
      <c r="U401" s="389"/>
    </row>
    <row r="402" spans="1:21" s="336" customFormat="1" ht="31.5" customHeight="1">
      <c r="A402" s="184">
        <v>2049901</v>
      </c>
      <c r="B402" s="185" t="s">
        <v>387</v>
      </c>
      <c r="C402" s="186">
        <f t="shared" si="86"/>
        <v>33</v>
      </c>
      <c r="D402" s="188">
        <f t="shared" si="87"/>
        <v>0</v>
      </c>
      <c r="E402" s="189"/>
      <c r="F402" s="189"/>
      <c r="G402" s="189"/>
      <c r="H402" s="189">
        <v>33</v>
      </c>
      <c r="I402" s="189"/>
      <c r="J402" s="189"/>
      <c r="K402" s="189"/>
      <c r="L402" s="429"/>
      <c r="M402" s="430"/>
      <c r="N402" s="189"/>
      <c r="O402" s="430"/>
      <c r="P402" s="430"/>
      <c r="Q402" s="429"/>
      <c r="R402" s="430"/>
      <c r="S402" s="430"/>
      <c r="T402" s="429"/>
      <c r="U402" s="389"/>
    </row>
    <row r="403" spans="1:21" s="336" customFormat="1" ht="31.5" customHeight="1">
      <c r="A403" s="184">
        <v>2049901</v>
      </c>
      <c r="B403" s="185" t="s">
        <v>387</v>
      </c>
      <c r="C403" s="186">
        <f t="shared" si="86"/>
        <v>94.2</v>
      </c>
      <c r="D403" s="188"/>
      <c r="E403" s="189"/>
      <c r="F403" s="189"/>
      <c r="G403" s="189"/>
      <c r="H403" s="189"/>
      <c r="I403" s="189">
        <v>94.2</v>
      </c>
      <c r="J403" s="189"/>
      <c r="K403" s="189"/>
      <c r="L403" s="429"/>
      <c r="M403" s="430"/>
      <c r="N403" s="189"/>
      <c r="O403" s="430"/>
      <c r="P403" s="430"/>
      <c r="Q403" s="429"/>
      <c r="R403" s="430"/>
      <c r="S403" s="430"/>
      <c r="T403" s="429"/>
      <c r="U403" s="389"/>
    </row>
    <row r="404" spans="1:21" s="336" customFormat="1" ht="24.75" customHeight="1">
      <c r="A404" s="184">
        <v>2049901</v>
      </c>
      <c r="B404" s="185" t="s">
        <v>387</v>
      </c>
      <c r="C404" s="186">
        <f t="shared" si="86"/>
        <v>15.5</v>
      </c>
      <c r="D404" s="188">
        <f aca="true" t="shared" si="88" ref="D404:D411">SUM(E404:G404)</f>
        <v>0</v>
      </c>
      <c r="E404" s="189"/>
      <c r="F404" s="189"/>
      <c r="G404" s="189"/>
      <c r="H404" s="189"/>
      <c r="I404" s="189"/>
      <c r="J404" s="189"/>
      <c r="K404" s="189"/>
      <c r="L404" s="376"/>
      <c r="M404" s="377"/>
      <c r="N404" s="189">
        <v>15.5</v>
      </c>
      <c r="O404" s="377"/>
      <c r="P404" s="377"/>
      <c r="Q404" s="376"/>
      <c r="R404" s="377"/>
      <c r="S404" s="377"/>
      <c r="T404" s="376"/>
      <c r="U404" s="389"/>
    </row>
    <row r="405" spans="1:21" s="336" customFormat="1" ht="24.75" customHeight="1">
      <c r="A405" s="184">
        <v>2049901</v>
      </c>
      <c r="B405" s="185" t="s">
        <v>387</v>
      </c>
      <c r="C405" s="186">
        <f t="shared" si="86"/>
        <v>5</v>
      </c>
      <c r="D405" s="188">
        <f t="shared" si="88"/>
        <v>0</v>
      </c>
      <c r="E405" s="189"/>
      <c r="F405" s="189"/>
      <c r="G405" s="189"/>
      <c r="H405" s="189">
        <v>5</v>
      </c>
      <c r="I405" s="189"/>
      <c r="J405" s="189"/>
      <c r="K405" s="189"/>
      <c r="L405" s="376"/>
      <c r="M405" s="377"/>
      <c r="N405" s="189"/>
      <c r="O405" s="377"/>
      <c r="P405" s="377"/>
      <c r="Q405" s="376"/>
      <c r="R405" s="377"/>
      <c r="S405" s="377"/>
      <c r="T405" s="376"/>
      <c r="U405" s="389"/>
    </row>
    <row r="406" spans="1:21" s="336" customFormat="1" ht="24.75" customHeight="1">
      <c r="A406" s="184">
        <v>2049901</v>
      </c>
      <c r="B406" s="185" t="s">
        <v>387</v>
      </c>
      <c r="C406" s="186">
        <f t="shared" si="86"/>
        <v>15</v>
      </c>
      <c r="D406" s="188">
        <f t="shared" si="88"/>
        <v>0</v>
      </c>
      <c r="E406" s="189"/>
      <c r="F406" s="189"/>
      <c r="G406" s="189"/>
      <c r="H406" s="189">
        <v>15</v>
      </c>
      <c r="I406" s="189"/>
      <c r="J406" s="189"/>
      <c r="K406" s="189"/>
      <c r="L406" s="376"/>
      <c r="M406" s="377"/>
      <c r="N406" s="189"/>
      <c r="O406" s="377"/>
      <c r="P406" s="377"/>
      <c r="Q406" s="376"/>
      <c r="R406" s="377"/>
      <c r="S406" s="377"/>
      <c r="T406" s="376"/>
      <c r="U406" s="389"/>
    </row>
    <row r="407" spans="1:21" s="336" customFormat="1" ht="24.75" customHeight="1">
      <c r="A407" s="184">
        <v>2049901</v>
      </c>
      <c r="B407" s="185" t="s">
        <v>387</v>
      </c>
      <c r="C407" s="186">
        <f t="shared" si="86"/>
        <v>3</v>
      </c>
      <c r="D407" s="188">
        <f t="shared" si="88"/>
        <v>0</v>
      </c>
      <c r="E407" s="189"/>
      <c r="F407" s="189"/>
      <c r="G407" s="189"/>
      <c r="H407" s="189">
        <v>3</v>
      </c>
      <c r="I407" s="189"/>
      <c r="J407" s="189"/>
      <c r="K407" s="189"/>
      <c r="L407" s="376"/>
      <c r="M407" s="377"/>
      <c r="N407" s="189"/>
      <c r="O407" s="377"/>
      <c r="P407" s="377"/>
      <c r="Q407" s="376"/>
      <c r="R407" s="377"/>
      <c r="S407" s="377"/>
      <c r="T407" s="376"/>
      <c r="U407" s="389"/>
    </row>
    <row r="408" spans="1:21" s="336" customFormat="1" ht="24.75" customHeight="1">
      <c r="A408" s="184">
        <v>2049901</v>
      </c>
      <c r="B408" s="185" t="s">
        <v>387</v>
      </c>
      <c r="C408" s="186">
        <f t="shared" si="86"/>
        <v>4</v>
      </c>
      <c r="D408" s="188">
        <f t="shared" si="88"/>
        <v>0</v>
      </c>
      <c r="E408" s="189"/>
      <c r="F408" s="189"/>
      <c r="G408" s="189"/>
      <c r="H408" s="189">
        <v>4</v>
      </c>
      <c r="I408" s="189"/>
      <c r="J408" s="189"/>
      <c r="K408" s="189"/>
      <c r="L408" s="376"/>
      <c r="M408" s="377"/>
      <c r="N408" s="189"/>
      <c r="O408" s="377"/>
      <c r="P408" s="377"/>
      <c r="Q408" s="376"/>
      <c r="R408" s="377"/>
      <c r="S408" s="377"/>
      <c r="T408" s="376"/>
      <c r="U408" s="389"/>
    </row>
    <row r="409" spans="1:21" s="336" customFormat="1" ht="24.75" customHeight="1">
      <c r="A409" s="184">
        <v>2049901</v>
      </c>
      <c r="B409" s="185" t="s">
        <v>387</v>
      </c>
      <c r="C409" s="186">
        <f t="shared" si="86"/>
        <v>5</v>
      </c>
      <c r="D409" s="188">
        <f t="shared" si="88"/>
        <v>0</v>
      </c>
      <c r="E409" s="189"/>
      <c r="F409" s="189"/>
      <c r="G409" s="189"/>
      <c r="H409" s="189">
        <v>5</v>
      </c>
      <c r="I409" s="189"/>
      <c r="J409" s="189"/>
      <c r="K409" s="189"/>
      <c r="L409" s="376"/>
      <c r="M409" s="377"/>
      <c r="N409" s="189"/>
      <c r="O409" s="377"/>
      <c r="P409" s="377"/>
      <c r="Q409" s="376"/>
      <c r="R409" s="377"/>
      <c r="S409" s="377"/>
      <c r="T409" s="376"/>
      <c r="U409" s="389"/>
    </row>
    <row r="410" spans="1:21" s="336" customFormat="1" ht="24.75" customHeight="1">
      <c r="A410" s="184">
        <v>2049901</v>
      </c>
      <c r="B410" s="185" t="s">
        <v>387</v>
      </c>
      <c r="C410" s="186">
        <f t="shared" si="86"/>
        <v>6</v>
      </c>
      <c r="D410" s="188">
        <f t="shared" si="88"/>
        <v>0</v>
      </c>
      <c r="E410" s="189"/>
      <c r="F410" s="189"/>
      <c r="G410" s="189"/>
      <c r="H410" s="189">
        <v>6</v>
      </c>
      <c r="I410" s="189"/>
      <c r="J410" s="189"/>
      <c r="K410" s="189"/>
      <c r="L410" s="376"/>
      <c r="M410" s="377"/>
      <c r="N410" s="189"/>
      <c r="O410" s="377"/>
      <c r="P410" s="377"/>
      <c r="Q410" s="376"/>
      <c r="R410" s="377"/>
      <c r="S410" s="377"/>
      <c r="T410" s="376"/>
      <c r="U410" s="389"/>
    </row>
    <row r="411" spans="1:21" s="336" customFormat="1" ht="24.75" customHeight="1">
      <c r="A411" s="184">
        <v>2049901</v>
      </c>
      <c r="B411" s="185" t="s">
        <v>387</v>
      </c>
      <c r="C411" s="186">
        <f t="shared" si="86"/>
        <v>50</v>
      </c>
      <c r="D411" s="188">
        <f t="shared" si="88"/>
        <v>0</v>
      </c>
      <c r="E411" s="189"/>
      <c r="F411" s="189"/>
      <c r="G411" s="189"/>
      <c r="H411" s="364"/>
      <c r="I411" s="189"/>
      <c r="J411" s="189"/>
      <c r="K411" s="189"/>
      <c r="L411" s="376"/>
      <c r="M411" s="377"/>
      <c r="N411" s="364">
        <v>50</v>
      </c>
      <c r="O411" s="377"/>
      <c r="P411" s="377"/>
      <c r="Q411" s="376"/>
      <c r="R411" s="377"/>
      <c r="S411" s="377"/>
      <c r="T411" s="376"/>
      <c r="U411" s="389"/>
    </row>
    <row r="412" spans="1:21" s="337" customFormat="1" ht="25.5" customHeight="1">
      <c r="A412" s="409">
        <v>205</v>
      </c>
      <c r="B412" s="410" t="s">
        <v>388</v>
      </c>
      <c r="C412" s="361">
        <f aca="true" t="shared" si="89" ref="C412:U412">C413+C426+C481+C494+C507+C505</f>
        <v>47616.8</v>
      </c>
      <c r="D412" s="361">
        <f t="shared" si="89"/>
        <v>1643.6</v>
      </c>
      <c r="E412" s="361">
        <f t="shared" si="89"/>
        <v>596</v>
      </c>
      <c r="F412" s="361">
        <f t="shared" si="89"/>
        <v>930</v>
      </c>
      <c r="G412" s="361">
        <f t="shared" si="89"/>
        <v>117.6</v>
      </c>
      <c r="H412" s="361">
        <f t="shared" si="89"/>
        <v>312</v>
      </c>
      <c r="I412" s="361">
        <f t="shared" si="89"/>
        <v>2766.44</v>
      </c>
      <c r="J412" s="361">
        <f t="shared" si="89"/>
        <v>0</v>
      </c>
      <c r="K412" s="361">
        <f t="shared" si="89"/>
        <v>22812.2</v>
      </c>
      <c r="L412" s="361">
        <f t="shared" si="89"/>
        <v>9272</v>
      </c>
      <c r="M412" s="361">
        <f t="shared" si="89"/>
        <v>4240</v>
      </c>
      <c r="N412" s="361">
        <f t="shared" si="89"/>
        <v>6570.56</v>
      </c>
      <c r="O412" s="361">
        <f t="shared" si="89"/>
        <v>0</v>
      </c>
      <c r="P412" s="361">
        <f t="shared" si="89"/>
        <v>0</v>
      </c>
      <c r="Q412" s="361">
        <f t="shared" si="89"/>
        <v>0</v>
      </c>
      <c r="R412" s="361">
        <f t="shared" si="89"/>
        <v>0</v>
      </c>
      <c r="S412" s="361">
        <f t="shared" si="89"/>
        <v>0</v>
      </c>
      <c r="T412" s="361">
        <f t="shared" si="89"/>
        <v>0</v>
      </c>
      <c r="U412" s="412"/>
    </row>
    <row r="413" spans="1:21" s="338" customFormat="1" ht="24.75" customHeight="1">
      <c r="A413" s="413">
        <v>20501</v>
      </c>
      <c r="B413" s="414" t="s">
        <v>389</v>
      </c>
      <c r="C413" s="415">
        <f aca="true" t="shared" si="90" ref="C413:U413">SUM(C414:C425)</f>
        <v>905.6</v>
      </c>
      <c r="D413" s="415">
        <f t="shared" si="90"/>
        <v>713.6</v>
      </c>
      <c r="E413" s="415">
        <f t="shared" si="90"/>
        <v>596</v>
      </c>
      <c r="F413" s="415">
        <f t="shared" si="90"/>
        <v>0</v>
      </c>
      <c r="G413" s="415">
        <f t="shared" si="90"/>
        <v>117.6</v>
      </c>
      <c r="H413" s="415">
        <f t="shared" si="90"/>
        <v>192</v>
      </c>
      <c r="I413" s="415">
        <f t="shared" si="90"/>
        <v>0</v>
      </c>
      <c r="J413" s="415">
        <f t="shared" si="90"/>
        <v>0</v>
      </c>
      <c r="K413" s="415">
        <f t="shared" si="90"/>
        <v>0</v>
      </c>
      <c r="L413" s="415">
        <f t="shared" si="90"/>
        <v>0</v>
      </c>
      <c r="M413" s="415">
        <f t="shared" si="90"/>
        <v>0</v>
      </c>
      <c r="N413" s="415">
        <f t="shared" si="90"/>
        <v>0</v>
      </c>
      <c r="O413" s="415">
        <f t="shared" si="90"/>
        <v>0</v>
      </c>
      <c r="P413" s="415">
        <f t="shared" si="90"/>
        <v>0</v>
      </c>
      <c r="Q413" s="415">
        <f t="shared" si="90"/>
        <v>0</v>
      </c>
      <c r="R413" s="415">
        <f t="shared" si="90"/>
        <v>0</v>
      </c>
      <c r="S413" s="415">
        <f t="shared" si="90"/>
        <v>0</v>
      </c>
      <c r="T413" s="415">
        <f t="shared" si="90"/>
        <v>0</v>
      </c>
      <c r="U413" s="389"/>
    </row>
    <row r="414" spans="1:21" s="336" customFormat="1" ht="24.75" customHeight="1">
      <c r="A414" s="416">
        <v>2050101</v>
      </c>
      <c r="B414" s="417" t="s">
        <v>317</v>
      </c>
      <c r="C414" s="415">
        <f>D414+H414+I414+J414+K414+L414+M414+N414+O414+P414+Q414+R414+S414+T414</f>
        <v>65</v>
      </c>
      <c r="D414" s="415">
        <f>E414+F414+G414</f>
        <v>0</v>
      </c>
      <c r="E414" s="418"/>
      <c r="F414" s="418"/>
      <c r="G414" s="418"/>
      <c r="H414" s="415">
        <v>65</v>
      </c>
      <c r="I414" s="415"/>
      <c r="J414" s="415"/>
      <c r="K414" s="363"/>
      <c r="L414" s="431"/>
      <c r="M414" s="431"/>
      <c r="N414" s="418"/>
      <c r="O414" s="431"/>
      <c r="P414" s="431"/>
      <c r="Q414" s="431"/>
      <c r="R414" s="431"/>
      <c r="S414" s="431"/>
      <c r="T414" s="431"/>
      <c r="U414" s="389"/>
    </row>
    <row r="415" spans="1:21" s="336" customFormat="1" ht="24.75" customHeight="1">
      <c r="A415" s="416">
        <v>2050101</v>
      </c>
      <c r="B415" s="417" t="s">
        <v>317</v>
      </c>
      <c r="C415" s="415">
        <f>D415+H415+I415+J415+K415+L415+M415+N415+O415+P415+Q415+R415+S415+T415</f>
        <v>713.6</v>
      </c>
      <c r="D415" s="415">
        <f aca="true" t="shared" si="91" ref="D415:D425">E415+F415+G415</f>
        <v>713.6</v>
      </c>
      <c r="E415" s="418">
        <v>596</v>
      </c>
      <c r="F415" s="418"/>
      <c r="G415" s="418">
        <v>117.6</v>
      </c>
      <c r="H415" s="415"/>
      <c r="I415" s="415"/>
      <c r="J415" s="415"/>
      <c r="K415" s="363"/>
      <c r="L415" s="431"/>
      <c r="M415" s="431"/>
      <c r="N415" s="418"/>
      <c r="O415" s="431"/>
      <c r="P415" s="431"/>
      <c r="Q415" s="431"/>
      <c r="R415" s="431"/>
      <c r="S415" s="431"/>
      <c r="T415" s="431"/>
      <c r="U415" s="389"/>
    </row>
    <row r="416" spans="1:21" s="336" customFormat="1" ht="24.75" customHeight="1">
      <c r="A416" s="416">
        <v>2050101</v>
      </c>
      <c r="B416" s="417" t="s">
        <v>317</v>
      </c>
      <c r="C416" s="415">
        <f aca="true" t="shared" si="92" ref="C416:C425">D416+H416+I416+J416+K416+L416+M416+N416+O416+P416+Q416+R416+S416+T416</f>
        <v>8</v>
      </c>
      <c r="D416" s="415">
        <f t="shared" si="91"/>
        <v>0</v>
      </c>
      <c r="E416" s="418"/>
      <c r="F416" s="418"/>
      <c r="G416" s="418"/>
      <c r="H416" s="415">
        <v>8</v>
      </c>
      <c r="I416" s="415"/>
      <c r="J416" s="415"/>
      <c r="K416" s="363"/>
      <c r="L416" s="431"/>
      <c r="M416" s="431"/>
      <c r="N416" s="418"/>
      <c r="O416" s="431"/>
      <c r="P416" s="431"/>
      <c r="Q416" s="431"/>
      <c r="R416" s="431"/>
      <c r="S416" s="431"/>
      <c r="T416" s="431"/>
      <c r="U416" s="389"/>
    </row>
    <row r="417" spans="1:21" s="336" customFormat="1" ht="24.75" customHeight="1">
      <c r="A417" s="416">
        <v>2050101</v>
      </c>
      <c r="B417" s="417" t="s">
        <v>317</v>
      </c>
      <c r="C417" s="415">
        <f t="shared" si="92"/>
        <v>8</v>
      </c>
      <c r="D417" s="415">
        <f t="shared" si="91"/>
        <v>0</v>
      </c>
      <c r="E417" s="418"/>
      <c r="F417" s="418"/>
      <c r="G417" s="418"/>
      <c r="H417" s="415">
        <v>8</v>
      </c>
      <c r="I417" s="415"/>
      <c r="J417" s="415"/>
      <c r="K417" s="363"/>
      <c r="L417" s="431"/>
      <c r="M417" s="431"/>
      <c r="N417" s="418"/>
      <c r="O417" s="431"/>
      <c r="P417" s="431"/>
      <c r="Q417" s="431"/>
      <c r="R417" s="431"/>
      <c r="S417" s="431"/>
      <c r="T417" s="431"/>
      <c r="U417" s="389"/>
    </row>
    <row r="418" spans="1:21" s="336" customFormat="1" ht="24.75" customHeight="1">
      <c r="A418" s="416">
        <v>2050101</v>
      </c>
      <c r="B418" s="417" t="s">
        <v>317</v>
      </c>
      <c r="C418" s="415">
        <f t="shared" si="92"/>
        <v>10</v>
      </c>
      <c r="D418" s="415">
        <f t="shared" si="91"/>
        <v>0</v>
      </c>
      <c r="E418" s="418"/>
      <c r="F418" s="418"/>
      <c r="G418" s="418"/>
      <c r="H418" s="415">
        <v>10</v>
      </c>
      <c r="I418" s="415"/>
      <c r="J418" s="415"/>
      <c r="K418" s="363"/>
      <c r="L418" s="431"/>
      <c r="M418" s="431"/>
      <c r="N418" s="418"/>
      <c r="O418" s="431"/>
      <c r="P418" s="431"/>
      <c r="Q418" s="431"/>
      <c r="R418" s="431"/>
      <c r="S418" s="431"/>
      <c r="T418" s="431"/>
      <c r="U418" s="389"/>
    </row>
    <row r="419" spans="1:21" s="336" customFormat="1" ht="24.75" customHeight="1">
      <c r="A419" s="416">
        <v>2050102</v>
      </c>
      <c r="B419" s="417" t="s">
        <v>318</v>
      </c>
      <c r="C419" s="415">
        <f t="shared" si="92"/>
        <v>20</v>
      </c>
      <c r="D419" s="415">
        <f t="shared" si="91"/>
        <v>0</v>
      </c>
      <c r="E419" s="418"/>
      <c r="F419" s="418"/>
      <c r="G419" s="418"/>
      <c r="H419" s="415">
        <v>20</v>
      </c>
      <c r="I419" s="415"/>
      <c r="J419" s="415"/>
      <c r="K419" s="363"/>
      <c r="L419" s="431"/>
      <c r="M419" s="431"/>
      <c r="N419" s="418"/>
      <c r="O419" s="431"/>
      <c r="P419" s="431"/>
      <c r="Q419" s="431"/>
      <c r="R419" s="431"/>
      <c r="S419" s="431"/>
      <c r="T419" s="431"/>
      <c r="U419" s="389"/>
    </row>
    <row r="420" spans="1:21" s="336" customFormat="1" ht="24.75" customHeight="1">
      <c r="A420" s="416">
        <v>2050102</v>
      </c>
      <c r="B420" s="417" t="s">
        <v>318</v>
      </c>
      <c r="C420" s="415">
        <f t="shared" si="92"/>
        <v>15</v>
      </c>
      <c r="D420" s="415">
        <f t="shared" si="91"/>
        <v>0</v>
      </c>
      <c r="E420" s="418"/>
      <c r="F420" s="418"/>
      <c r="G420" s="418"/>
      <c r="H420" s="415">
        <v>15</v>
      </c>
      <c r="I420" s="415"/>
      <c r="J420" s="415"/>
      <c r="K420" s="363"/>
      <c r="L420" s="431"/>
      <c r="M420" s="431"/>
      <c r="N420" s="418"/>
      <c r="O420" s="431"/>
      <c r="P420" s="431"/>
      <c r="Q420" s="431"/>
      <c r="R420" s="431"/>
      <c r="S420" s="431"/>
      <c r="T420" s="431"/>
      <c r="U420" s="389"/>
    </row>
    <row r="421" spans="1:21" s="336" customFormat="1" ht="24.75" customHeight="1">
      <c r="A421" s="416">
        <v>2050102</v>
      </c>
      <c r="B421" s="417" t="s">
        <v>318</v>
      </c>
      <c r="C421" s="415">
        <f t="shared" si="92"/>
        <v>15</v>
      </c>
      <c r="D421" s="415">
        <f t="shared" si="91"/>
        <v>0</v>
      </c>
      <c r="E421" s="418"/>
      <c r="F421" s="418"/>
      <c r="G421" s="418"/>
      <c r="H421" s="415">
        <v>15</v>
      </c>
      <c r="I421" s="415"/>
      <c r="J421" s="415"/>
      <c r="K421" s="363"/>
      <c r="L421" s="431"/>
      <c r="M421" s="431"/>
      <c r="N421" s="418"/>
      <c r="O421" s="431"/>
      <c r="P421" s="431"/>
      <c r="Q421" s="431"/>
      <c r="R421" s="431"/>
      <c r="S421" s="431"/>
      <c r="T421" s="431"/>
      <c r="U421" s="389"/>
    </row>
    <row r="422" spans="1:21" s="336" customFormat="1" ht="24.75" customHeight="1">
      <c r="A422" s="419">
        <v>2050102</v>
      </c>
      <c r="B422" s="420" t="s">
        <v>318</v>
      </c>
      <c r="C422" s="415">
        <f t="shared" si="92"/>
        <v>15</v>
      </c>
      <c r="D422" s="415">
        <f t="shared" si="91"/>
        <v>0</v>
      </c>
      <c r="E422" s="418"/>
      <c r="F422" s="418"/>
      <c r="G422" s="418"/>
      <c r="H422" s="421">
        <v>15</v>
      </c>
      <c r="I422" s="421"/>
      <c r="J422" s="421"/>
      <c r="K422" s="363"/>
      <c r="L422" s="431"/>
      <c r="M422" s="431"/>
      <c r="N422" s="418"/>
      <c r="O422" s="431"/>
      <c r="P422" s="431"/>
      <c r="Q422" s="431"/>
      <c r="R422" s="431"/>
      <c r="S422" s="431"/>
      <c r="T422" s="431"/>
      <c r="U422" s="389"/>
    </row>
    <row r="423" spans="1:21" s="336" customFormat="1" ht="24.75" customHeight="1">
      <c r="A423" s="416">
        <v>2050102</v>
      </c>
      <c r="B423" s="417" t="s">
        <v>318</v>
      </c>
      <c r="C423" s="415">
        <f t="shared" si="92"/>
        <v>20</v>
      </c>
      <c r="D423" s="415">
        <f t="shared" si="91"/>
        <v>0</v>
      </c>
      <c r="E423" s="418"/>
      <c r="F423" s="418"/>
      <c r="G423" s="418"/>
      <c r="H423" s="415">
        <v>20</v>
      </c>
      <c r="I423" s="415"/>
      <c r="J423" s="415"/>
      <c r="K423" s="363"/>
      <c r="L423" s="431"/>
      <c r="M423" s="431"/>
      <c r="N423" s="418"/>
      <c r="O423" s="431"/>
      <c r="P423" s="431"/>
      <c r="Q423" s="431"/>
      <c r="R423" s="431"/>
      <c r="S423" s="431"/>
      <c r="T423" s="431"/>
      <c r="U423" s="389"/>
    </row>
    <row r="424" spans="1:21" s="336" customFormat="1" ht="24.75" customHeight="1">
      <c r="A424" s="416">
        <v>2050102</v>
      </c>
      <c r="B424" s="417" t="s">
        <v>318</v>
      </c>
      <c r="C424" s="415">
        <f t="shared" si="92"/>
        <v>6</v>
      </c>
      <c r="D424" s="415">
        <f t="shared" si="91"/>
        <v>0</v>
      </c>
      <c r="E424" s="418"/>
      <c r="F424" s="418"/>
      <c r="G424" s="418"/>
      <c r="H424" s="415">
        <v>6</v>
      </c>
      <c r="I424" s="415"/>
      <c r="J424" s="415"/>
      <c r="K424" s="363"/>
      <c r="L424" s="431"/>
      <c r="M424" s="431"/>
      <c r="N424" s="418"/>
      <c r="O424" s="431"/>
      <c r="P424" s="431"/>
      <c r="Q424" s="431"/>
      <c r="R424" s="431"/>
      <c r="S424" s="431"/>
      <c r="T424" s="431"/>
      <c r="U424" s="191"/>
    </row>
    <row r="425" spans="1:21" s="336" customFormat="1" ht="24.75" customHeight="1">
      <c r="A425" s="416">
        <v>2050102</v>
      </c>
      <c r="B425" s="417" t="s">
        <v>318</v>
      </c>
      <c r="C425" s="415">
        <f t="shared" si="92"/>
        <v>10</v>
      </c>
      <c r="D425" s="415">
        <f t="shared" si="91"/>
        <v>0</v>
      </c>
      <c r="E425" s="418"/>
      <c r="F425" s="418"/>
      <c r="G425" s="418"/>
      <c r="H425" s="415">
        <v>10</v>
      </c>
      <c r="I425" s="415"/>
      <c r="J425" s="415"/>
      <c r="K425" s="363"/>
      <c r="L425" s="431"/>
      <c r="M425" s="431"/>
      <c r="N425" s="418"/>
      <c r="O425" s="431"/>
      <c r="P425" s="431"/>
      <c r="Q425" s="431"/>
      <c r="R425" s="431"/>
      <c r="S425" s="431"/>
      <c r="T425" s="431"/>
      <c r="U425" s="389"/>
    </row>
    <row r="426" spans="1:21" s="338" customFormat="1" ht="24.75" customHeight="1">
      <c r="A426" s="413">
        <v>20502</v>
      </c>
      <c r="B426" s="414" t="s">
        <v>390</v>
      </c>
      <c r="C426" s="421">
        <f aca="true" t="shared" si="93" ref="C426:U426">SUM(C427:C480)</f>
        <v>39440.72</v>
      </c>
      <c r="D426" s="421">
        <f t="shared" si="93"/>
        <v>930</v>
      </c>
      <c r="E426" s="421">
        <f t="shared" si="93"/>
        <v>0</v>
      </c>
      <c r="F426" s="421">
        <f t="shared" si="93"/>
        <v>930</v>
      </c>
      <c r="G426" s="421">
        <f t="shared" si="93"/>
        <v>0</v>
      </c>
      <c r="H426" s="421">
        <f t="shared" si="93"/>
        <v>115</v>
      </c>
      <c r="I426" s="421">
        <f t="shared" si="93"/>
        <v>2766.44</v>
      </c>
      <c r="J426" s="421">
        <f t="shared" si="93"/>
        <v>0</v>
      </c>
      <c r="K426" s="421">
        <f t="shared" si="93"/>
        <v>21404.06</v>
      </c>
      <c r="L426" s="421">
        <f t="shared" si="93"/>
        <v>8606</v>
      </c>
      <c r="M426" s="421">
        <f t="shared" si="93"/>
        <v>140</v>
      </c>
      <c r="N426" s="421">
        <f t="shared" si="93"/>
        <v>5479.22</v>
      </c>
      <c r="O426" s="421">
        <f t="shared" si="93"/>
        <v>0</v>
      </c>
      <c r="P426" s="421">
        <f t="shared" si="93"/>
        <v>0</v>
      </c>
      <c r="Q426" s="421">
        <f t="shared" si="93"/>
        <v>0</v>
      </c>
      <c r="R426" s="421">
        <f t="shared" si="93"/>
        <v>0</v>
      </c>
      <c r="S426" s="421">
        <f t="shared" si="93"/>
        <v>0</v>
      </c>
      <c r="T426" s="421">
        <f t="shared" si="93"/>
        <v>0</v>
      </c>
      <c r="U426" s="433"/>
    </row>
    <row r="427" spans="1:21" s="336" customFormat="1" ht="24.75" customHeight="1">
      <c r="A427" s="416">
        <v>2050201</v>
      </c>
      <c r="B427" s="417" t="s">
        <v>391</v>
      </c>
      <c r="C427" s="415">
        <f>D427+H427+I427+J427+K427+L427+M427+N427+O427+P427+Q427+R427+S427+T427</f>
        <v>17</v>
      </c>
      <c r="D427" s="422">
        <f>E427+F427+G427</f>
        <v>0</v>
      </c>
      <c r="E427" s="418"/>
      <c r="F427" s="418"/>
      <c r="G427" s="418"/>
      <c r="H427" s="415"/>
      <c r="I427" s="415"/>
      <c r="J427" s="415"/>
      <c r="K427" s="363"/>
      <c r="L427" s="431">
        <v>17</v>
      </c>
      <c r="M427" s="431"/>
      <c r="N427" s="418"/>
      <c r="O427" s="431"/>
      <c r="P427" s="431"/>
      <c r="Q427" s="431"/>
      <c r="R427" s="431"/>
      <c r="S427" s="431"/>
      <c r="T427" s="431"/>
      <c r="U427" s="434"/>
    </row>
    <row r="428" spans="1:21" s="336" customFormat="1" ht="24.75" customHeight="1">
      <c r="A428" s="416">
        <v>2050201</v>
      </c>
      <c r="B428" s="417" t="s">
        <v>391</v>
      </c>
      <c r="C428" s="415">
        <f>D428+H428+I428+J428+K428+L428+M428+N428+O428+P428+Q428+R428+S428+T428</f>
        <v>208.16</v>
      </c>
      <c r="D428" s="422">
        <f>E428+F428+G428</f>
        <v>0</v>
      </c>
      <c r="E428" s="418"/>
      <c r="F428" s="418"/>
      <c r="G428" s="418"/>
      <c r="H428" s="415"/>
      <c r="I428" s="415"/>
      <c r="J428" s="415"/>
      <c r="K428" s="363">
        <v>208.16</v>
      </c>
      <c r="L428" s="431"/>
      <c r="M428" s="431"/>
      <c r="N428" s="418"/>
      <c r="O428" s="431"/>
      <c r="P428" s="431"/>
      <c r="Q428" s="431"/>
      <c r="R428" s="431"/>
      <c r="S428" s="431"/>
      <c r="T428" s="431"/>
      <c r="U428" s="434"/>
    </row>
    <row r="429" spans="1:21" s="336" customFormat="1" ht="24.75" customHeight="1">
      <c r="A429" s="416">
        <v>2050201</v>
      </c>
      <c r="B429" s="417" t="s">
        <v>391</v>
      </c>
      <c r="C429" s="415">
        <f>D429+H429+I429+J429+K429+L429+M429+N429+O429+P429+Q429+R429+S429+T429</f>
        <v>37.7</v>
      </c>
      <c r="D429" s="422">
        <f>E429+F429+G429</f>
        <v>0</v>
      </c>
      <c r="E429" s="418"/>
      <c r="F429" s="418"/>
      <c r="G429" s="418"/>
      <c r="H429" s="415"/>
      <c r="I429" s="415"/>
      <c r="J429" s="415"/>
      <c r="K429" s="363">
        <v>37.7</v>
      </c>
      <c r="L429" s="431"/>
      <c r="M429" s="431"/>
      <c r="N429" s="418"/>
      <c r="O429" s="431"/>
      <c r="P429" s="431"/>
      <c r="Q429" s="431"/>
      <c r="R429" s="431"/>
      <c r="S429" s="431"/>
      <c r="T429" s="431"/>
      <c r="U429" s="434"/>
    </row>
    <row r="430" spans="1:21" s="336" customFormat="1" ht="24.75" customHeight="1">
      <c r="A430" s="416">
        <v>2050201</v>
      </c>
      <c r="B430" s="417" t="s">
        <v>391</v>
      </c>
      <c r="C430" s="415">
        <f aca="true" t="shared" si="94" ref="C430:C480">D430+H430+I430+J430+K430+L430+M430+N430+O430+P430+Q430+R430+S430+T430</f>
        <v>2</v>
      </c>
      <c r="D430" s="422">
        <f aca="true" t="shared" si="95" ref="D430:D480">E430+F430+G430</f>
        <v>0</v>
      </c>
      <c r="E430" s="418"/>
      <c r="F430" s="418"/>
      <c r="G430" s="418"/>
      <c r="H430" s="415"/>
      <c r="I430" s="415"/>
      <c r="J430" s="415"/>
      <c r="K430" s="363"/>
      <c r="L430" s="415">
        <v>2</v>
      </c>
      <c r="M430" s="431"/>
      <c r="N430" s="418"/>
      <c r="O430" s="431"/>
      <c r="P430" s="431"/>
      <c r="Q430" s="431"/>
      <c r="R430" s="431"/>
      <c r="S430" s="431"/>
      <c r="T430" s="431"/>
      <c r="U430" s="434"/>
    </row>
    <row r="431" spans="1:21" s="336" customFormat="1" ht="24.75" customHeight="1">
      <c r="A431" s="416">
        <v>2050201</v>
      </c>
      <c r="B431" s="417" t="s">
        <v>391</v>
      </c>
      <c r="C431" s="415">
        <f t="shared" si="94"/>
        <v>5</v>
      </c>
      <c r="D431" s="422">
        <f t="shared" si="95"/>
        <v>0</v>
      </c>
      <c r="E431" s="418"/>
      <c r="F431" s="418"/>
      <c r="G431" s="418"/>
      <c r="H431" s="415"/>
      <c r="I431" s="415"/>
      <c r="J431" s="415"/>
      <c r="K431" s="363"/>
      <c r="L431" s="415">
        <v>5</v>
      </c>
      <c r="M431" s="431"/>
      <c r="N431" s="418"/>
      <c r="O431" s="431"/>
      <c r="P431" s="431"/>
      <c r="Q431" s="431"/>
      <c r="R431" s="431"/>
      <c r="S431" s="431"/>
      <c r="T431" s="431"/>
      <c r="U431" s="434"/>
    </row>
    <row r="432" spans="1:21" s="336" customFormat="1" ht="24.75" customHeight="1">
      <c r="A432" s="423">
        <v>2050201</v>
      </c>
      <c r="B432" s="424" t="s">
        <v>391</v>
      </c>
      <c r="C432" s="415">
        <f t="shared" si="94"/>
        <v>24.2</v>
      </c>
      <c r="D432" s="422">
        <f t="shared" si="95"/>
        <v>0</v>
      </c>
      <c r="E432" s="425"/>
      <c r="F432" s="426"/>
      <c r="G432" s="426"/>
      <c r="H432" s="418"/>
      <c r="I432" s="418"/>
      <c r="J432" s="418"/>
      <c r="K432" s="363"/>
      <c r="L432" s="431"/>
      <c r="M432" s="431"/>
      <c r="N432" s="432">
        <v>24.2</v>
      </c>
      <c r="O432" s="431"/>
      <c r="P432" s="431"/>
      <c r="Q432" s="431"/>
      <c r="R432" s="431"/>
      <c r="S432" s="431"/>
      <c r="T432" s="431"/>
      <c r="U432" s="435"/>
    </row>
    <row r="433" spans="1:21" s="336" customFormat="1" ht="24.75" customHeight="1">
      <c r="A433" s="416">
        <v>2050202</v>
      </c>
      <c r="B433" s="417" t="s">
        <v>392</v>
      </c>
      <c r="C433" s="415">
        <f t="shared" si="94"/>
        <v>8132.84</v>
      </c>
      <c r="D433" s="422">
        <f t="shared" si="95"/>
        <v>0</v>
      </c>
      <c r="E433" s="418"/>
      <c r="F433" s="418"/>
      <c r="G433" s="415"/>
      <c r="H433" s="415"/>
      <c r="I433" s="415"/>
      <c r="J433" s="415"/>
      <c r="K433" s="363">
        <v>8132.84</v>
      </c>
      <c r="L433" s="431"/>
      <c r="M433" s="431"/>
      <c r="N433" s="415"/>
      <c r="O433" s="431"/>
      <c r="P433" s="431"/>
      <c r="Q433" s="431"/>
      <c r="R433" s="431"/>
      <c r="S433" s="431"/>
      <c r="T433" s="431"/>
      <c r="U433" s="434"/>
    </row>
    <row r="434" spans="1:21" s="336" customFormat="1" ht="24.75" customHeight="1">
      <c r="A434" s="416">
        <v>2050202</v>
      </c>
      <c r="B434" s="417" t="s">
        <v>392</v>
      </c>
      <c r="C434" s="415">
        <f t="shared" si="94"/>
        <v>1348.5</v>
      </c>
      <c r="D434" s="422">
        <f t="shared" si="95"/>
        <v>0</v>
      </c>
      <c r="E434" s="418"/>
      <c r="F434" s="418"/>
      <c r="G434" s="415"/>
      <c r="H434" s="415"/>
      <c r="I434" s="415"/>
      <c r="J434" s="415"/>
      <c r="K434" s="363">
        <v>1348.5</v>
      </c>
      <c r="L434" s="431"/>
      <c r="M434" s="431"/>
      <c r="N434" s="415"/>
      <c r="O434" s="431"/>
      <c r="P434" s="431"/>
      <c r="Q434" s="431"/>
      <c r="R434" s="431"/>
      <c r="S434" s="431"/>
      <c r="T434" s="431"/>
      <c r="U434" s="434"/>
    </row>
    <row r="435" spans="1:21" s="336" customFormat="1" ht="24.75" customHeight="1">
      <c r="A435" s="416">
        <v>2050202</v>
      </c>
      <c r="B435" s="417" t="s">
        <v>392</v>
      </c>
      <c r="C435" s="415">
        <f t="shared" si="94"/>
        <v>10</v>
      </c>
      <c r="D435" s="422">
        <f t="shared" si="95"/>
        <v>0</v>
      </c>
      <c r="E435" s="418"/>
      <c r="F435" s="418"/>
      <c r="G435" s="418"/>
      <c r="H435" s="415"/>
      <c r="I435" s="415"/>
      <c r="J435" s="415"/>
      <c r="K435" s="363"/>
      <c r="L435" s="431">
        <v>10</v>
      </c>
      <c r="M435" s="431"/>
      <c r="N435" s="418"/>
      <c r="O435" s="431"/>
      <c r="P435" s="431"/>
      <c r="Q435" s="431"/>
      <c r="R435" s="431"/>
      <c r="S435" s="431"/>
      <c r="T435" s="431"/>
      <c r="U435" s="434"/>
    </row>
    <row r="436" spans="1:21" s="336" customFormat="1" ht="24.75" customHeight="1">
      <c r="A436" s="416">
        <v>2050202</v>
      </c>
      <c r="B436" s="417" t="s">
        <v>392</v>
      </c>
      <c r="C436" s="415">
        <f t="shared" si="94"/>
        <v>20</v>
      </c>
      <c r="D436" s="422">
        <f t="shared" si="95"/>
        <v>0</v>
      </c>
      <c r="E436" s="418"/>
      <c r="F436" s="418"/>
      <c r="G436" s="418"/>
      <c r="H436" s="415">
        <v>20</v>
      </c>
      <c r="I436" s="415"/>
      <c r="J436" s="415"/>
      <c r="K436" s="363"/>
      <c r="L436" s="431"/>
      <c r="M436" s="431"/>
      <c r="N436" s="418"/>
      <c r="O436" s="431"/>
      <c r="P436" s="431"/>
      <c r="Q436" s="431"/>
      <c r="R436" s="431"/>
      <c r="S436" s="431"/>
      <c r="T436" s="431"/>
      <c r="U436" s="434"/>
    </row>
    <row r="437" spans="1:21" s="336" customFormat="1" ht="24.75" customHeight="1">
      <c r="A437" s="416">
        <v>2050202</v>
      </c>
      <c r="B437" s="417" t="s">
        <v>392</v>
      </c>
      <c r="C437" s="415">
        <f t="shared" si="94"/>
        <v>3</v>
      </c>
      <c r="D437" s="422">
        <f t="shared" si="95"/>
        <v>0</v>
      </c>
      <c r="E437" s="418"/>
      <c r="F437" s="418"/>
      <c r="G437" s="418"/>
      <c r="H437" s="415">
        <v>3</v>
      </c>
      <c r="I437" s="415"/>
      <c r="J437" s="415"/>
      <c r="K437" s="363"/>
      <c r="L437" s="431"/>
      <c r="M437" s="431"/>
      <c r="N437" s="418"/>
      <c r="O437" s="431"/>
      <c r="P437" s="431"/>
      <c r="Q437" s="431"/>
      <c r="R437" s="431"/>
      <c r="S437" s="431"/>
      <c r="T437" s="431"/>
      <c r="U437" s="434"/>
    </row>
    <row r="438" spans="1:21" s="336" customFormat="1" ht="24.75" customHeight="1">
      <c r="A438" s="416">
        <v>2050202</v>
      </c>
      <c r="B438" s="417" t="s">
        <v>392</v>
      </c>
      <c r="C438" s="415">
        <f t="shared" si="94"/>
        <v>10</v>
      </c>
      <c r="D438" s="422">
        <f t="shared" si="95"/>
        <v>0</v>
      </c>
      <c r="E438" s="418"/>
      <c r="F438" s="418"/>
      <c r="G438" s="418"/>
      <c r="H438" s="415">
        <v>10</v>
      </c>
      <c r="I438" s="415"/>
      <c r="J438" s="415"/>
      <c r="K438" s="363"/>
      <c r="L438" s="431"/>
      <c r="M438" s="431"/>
      <c r="N438" s="418"/>
      <c r="O438" s="431"/>
      <c r="P438" s="431"/>
      <c r="Q438" s="431"/>
      <c r="R438" s="431"/>
      <c r="S438" s="431"/>
      <c r="T438" s="431"/>
      <c r="U438" s="434"/>
    </row>
    <row r="439" spans="1:21" s="336" customFormat="1" ht="24.75" customHeight="1">
      <c r="A439" s="416">
        <v>2050202</v>
      </c>
      <c r="B439" s="417" t="s">
        <v>392</v>
      </c>
      <c r="C439" s="415">
        <f t="shared" si="94"/>
        <v>10</v>
      </c>
      <c r="D439" s="422">
        <f t="shared" si="95"/>
        <v>0</v>
      </c>
      <c r="E439" s="418"/>
      <c r="F439" s="418"/>
      <c r="G439" s="418"/>
      <c r="H439" s="415">
        <v>10</v>
      </c>
      <c r="I439" s="415"/>
      <c r="J439" s="415"/>
      <c r="K439" s="363"/>
      <c r="L439" s="431"/>
      <c r="M439" s="431"/>
      <c r="N439" s="418"/>
      <c r="O439" s="431"/>
      <c r="P439" s="431"/>
      <c r="Q439" s="431"/>
      <c r="R439" s="431"/>
      <c r="S439" s="431"/>
      <c r="T439" s="431"/>
      <c r="U439" s="434"/>
    </row>
    <row r="440" spans="1:21" s="336" customFormat="1" ht="24.75" customHeight="1">
      <c r="A440" s="416">
        <v>2050202</v>
      </c>
      <c r="B440" s="417" t="s">
        <v>392</v>
      </c>
      <c r="C440" s="415">
        <f t="shared" si="94"/>
        <v>95</v>
      </c>
      <c r="D440" s="422">
        <f t="shared" si="95"/>
        <v>0</v>
      </c>
      <c r="E440" s="418"/>
      <c r="F440" s="418"/>
      <c r="G440" s="418"/>
      <c r="H440" s="415"/>
      <c r="I440" s="415"/>
      <c r="J440" s="415"/>
      <c r="K440" s="363"/>
      <c r="L440" s="431">
        <v>95</v>
      </c>
      <c r="M440" s="431"/>
      <c r="N440" s="418"/>
      <c r="O440" s="431"/>
      <c r="P440" s="431"/>
      <c r="Q440" s="431"/>
      <c r="R440" s="431"/>
      <c r="S440" s="431"/>
      <c r="T440" s="431"/>
      <c r="U440" s="434"/>
    </row>
    <row r="441" spans="1:21" s="336" customFormat="1" ht="24.75" customHeight="1">
      <c r="A441" s="416">
        <v>2050202</v>
      </c>
      <c r="B441" s="417" t="s">
        <v>392</v>
      </c>
      <c r="C441" s="415">
        <f t="shared" si="94"/>
        <v>36</v>
      </c>
      <c r="D441" s="422">
        <f t="shared" si="95"/>
        <v>0</v>
      </c>
      <c r="E441" s="418"/>
      <c r="F441" s="418"/>
      <c r="G441" s="418"/>
      <c r="H441" s="415"/>
      <c r="I441" s="415"/>
      <c r="J441" s="415"/>
      <c r="K441" s="363"/>
      <c r="L441" s="431">
        <v>36</v>
      </c>
      <c r="M441" s="431"/>
      <c r="N441" s="418"/>
      <c r="O441" s="431"/>
      <c r="P441" s="431"/>
      <c r="Q441" s="431"/>
      <c r="R441" s="431"/>
      <c r="S441" s="431"/>
      <c r="T441" s="431"/>
      <c r="U441" s="434"/>
    </row>
    <row r="442" spans="1:21" s="336" customFormat="1" ht="24.75" customHeight="1">
      <c r="A442" s="416">
        <v>2050202</v>
      </c>
      <c r="B442" s="417" t="s">
        <v>392</v>
      </c>
      <c r="C442" s="415">
        <f t="shared" si="94"/>
        <v>50</v>
      </c>
      <c r="D442" s="422">
        <f t="shared" si="95"/>
        <v>0</v>
      </c>
      <c r="E442" s="418"/>
      <c r="F442" s="418"/>
      <c r="G442" s="418"/>
      <c r="H442" s="415"/>
      <c r="I442" s="415"/>
      <c r="J442" s="415"/>
      <c r="K442" s="363"/>
      <c r="L442" s="431">
        <v>50</v>
      </c>
      <c r="M442" s="431"/>
      <c r="N442" s="418"/>
      <c r="O442" s="431"/>
      <c r="P442" s="431"/>
      <c r="Q442" s="431"/>
      <c r="R442" s="431"/>
      <c r="S442" s="431"/>
      <c r="T442" s="431"/>
      <c r="U442" s="434"/>
    </row>
    <row r="443" spans="1:21" s="336" customFormat="1" ht="24.75" customHeight="1">
      <c r="A443" s="416">
        <v>2050202</v>
      </c>
      <c r="B443" s="417" t="s">
        <v>392</v>
      </c>
      <c r="C443" s="415">
        <f t="shared" si="94"/>
        <v>26</v>
      </c>
      <c r="D443" s="422">
        <f t="shared" si="95"/>
        <v>0</v>
      </c>
      <c r="E443" s="418"/>
      <c r="F443" s="418"/>
      <c r="G443" s="418"/>
      <c r="H443" s="415"/>
      <c r="I443" s="415"/>
      <c r="J443" s="415"/>
      <c r="K443" s="363"/>
      <c r="L443" s="415">
        <v>26</v>
      </c>
      <c r="M443" s="431"/>
      <c r="N443" s="418"/>
      <c r="O443" s="431"/>
      <c r="P443" s="431"/>
      <c r="Q443" s="431"/>
      <c r="R443" s="431"/>
      <c r="S443" s="431"/>
      <c r="T443" s="431"/>
      <c r="U443" s="434"/>
    </row>
    <row r="444" spans="1:21" s="336" customFormat="1" ht="24.75" customHeight="1">
      <c r="A444" s="419">
        <v>2050202</v>
      </c>
      <c r="B444" s="420" t="s">
        <v>392</v>
      </c>
      <c r="C444" s="415">
        <f t="shared" si="94"/>
        <v>95</v>
      </c>
      <c r="D444" s="422">
        <f t="shared" si="95"/>
        <v>0</v>
      </c>
      <c r="E444" s="418"/>
      <c r="F444" s="418"/>
      <c r="G444" s="418"/>
      <c r="H444" s="421"/>
      <c r="I444" s="421"/>
      <c r="J444" s="421"/>
      <c r="K444" s="363"/>
      <c r="L444" s="421">
        <v>95</v>
      </c>
      <c r="M444" s="431"/>
      <c r="N444" s="418"/>
      <c r="O444" s="431"/>
      <c r="P444" s="431"/>
      <c r="Q444" s="431"/>
      <c r="R444" s="431"/>
      <c r="S444" s="431"/>
      <c r="T444" s="431"/>
      <c r="U444" s="436"/>
    </row>
    <row r="445" spans="1:21" s="336" customFormat="1" ht="24.75" customHeight="1">
      <c r="A445" s="419">
        <v>2050202</v>
      </c>
      <c r="B445" s="420" t="s">
        <v>392</v>
      </c>
      <c r="C445" s="415">
        <f t="shared" si="94"/>
        <v>2</v>
      </c>
      <c r="D445" s="422">
        <f t="shared" si="95"/>
        <v>0</v>
      </c>
      <c r="E445" s="418"/>
      <c r="F445" s="418"/>
      <c r="G445" s="418"/>
      <c r="H445" s="421"/>
      <c r="I445" s="421"/>
      <c r="J445" s="421"/>
      <c r="K445" s="363"/>
      <c r="L445" s="431">
        <v>2</v>
      </c>
      <c r="M445" s="431"/>
      <c r="N445" s="418"/>
      <c r="O445" s="431"/>
      <c r="P445" s="431"/>
      <c r="Q445" s="431"/>
      <c r="R445" s="431"/>
      <c r="S445" s="431"/>
      <c r="T445" s="431"/>
      <c r="U445" s="436"/>
    </row>
    <row r="446" spans="1:21" s="336" customFormat="1" ht="24.75" customHeight="1">
      <c r="A446" s="419">
        <v>2050202</v>
      </c>
      <c r="B446" s="420" t="s">
        <v>392</v>
      </c>
      <c r="C446" s="415">
        <f t="shared" si="94"/>
        <v>20</v>
      </c>
      <c r="D446" s="422">
        <f t="shared" si="95"/>
        <v>0</v>
      </c>
      <c r="E446" s="418"/>
      <c r="F446" s="418"/>
      <c r="G446" s="418"/>
      <c r="H446" s="421"/>
      <c r="I446" s="421"/>
      <c r="J446" s="421"/>
      <c r="K446" s="363"/>
      <c r="L446" s="431">
        <v>20</v>
      </c>
      <c r="M446" s="431"/>
      <c r="N446" s="418"/>
      <c r="O446" s="431"/>
      <c r="P446" s="431"/>
      <c r="Q446" s="431"/>
      <c r="R446" s="431"/>
      <c r="S446" s="431"/>
      <c r="T446" s="431"/>
      <c r="U446" s="436"/>
    </row>
    <row r="447" spans="1:21" s="336" customFormat="1" ht="24.75" customHeight="1">
      <c r="A447" s="419">
        <v>2050202</v>
      </c>
      <c r="B447" s="417" t="s">
        <v>392</v>
      </c>
      <c r="C447" s="415">
        <f t="shared" si="94"/>
        <v>40</v>
      </c>
      <c r="D447" s="422">
        <f t="shared" si="95"/>
        <v>0</v>
      </c>
      <c r="E447" s="418"/>
      <c r="F447" s="418"/>
      <c r="G447" s="418"/>
      <c r="H447" s="415"/>
      <c r="I447" s="415"/>
      <c r="J447" s="415"/>
      <c r="K447" s="363"/>
      <c r="L447" s="431">
        <v>40</v>
      </c>
      <c r="M447" s="431"/>
      <c r="N447" s="418"/>
      <c r="O447" s="431"/>
      <c r="P447" s="431"/>
      <c r="Q447" s="431"/>
      <c r="R447" s="431"/>
      <c r="S447" s="431"/>
      <c r="T447" s="431"/>
      <c r="U447" s="434"/>
    </row>
    <row r="448" spans="1:21" s="336" customFormat="1" ht="24.75" customHeight="1">
      <c r="A448" s="427">
        <v>2050202</v>
      </c>
      <c r="B448" s="428" t="s">
        <v>392</v>
      </c>
      <c r="C448" s="415">
        <f t="shared" si="94"/>
        <v>100</v>
      </c>
      <c r="D448" s="422">
        <f t="shared" si="95"/>
        <v>0</v>
      </c>
      <c r="E448" s="418"/>
      <c r="F448" s="418"/>
      <c r="G448" s="418"/>
      <c r="H448" s="415"/>
      <c r="I448" s="415"/>
      <c r="J448" s="415"/>
      <c r="K448" s="363"/>
      <c r="L448" s="431">
        <v>100</v>
      </c>
      <c r="M448" s="431"/>
      <c r="N448" s="418"/>
      <c r="O448" s="431"/>
      <c r="P448" s="431"/>
      <c r="Q448" s="431"/>
      <c r="R448" s="431"/>
      <c r="S448" s="431"/>
      <c r="T448" s="431"/>
      <c r="U448" s="436"/>
    </row>
    <row r="449" spans="1:21" s="336" customFormat="1" ht="24.75" customHeight="1">
      <c r="A449" s="437">
        <v>2050202</v>
      </c>
      <c r="B449" s="428" t="s">
        <v>392</v>
      </c>
      <c r="C449" s="415">
        <f t="shared" si="94"/>
        <v>81</v>
      </c>
      <c r="D449" s="422">
        <f t="shared" si="95"/>
        <v>0</v>
      </c>
      <c r="E449" s="418"/>
      <c r="F449" s="418"/>
      <c r="G449" s="418"/>
      <c r="H449" s="221"/>
      <c r="I449" s="221"/>
      <c r="J449" s="221"/>
      <c r="K449" s="363"/>
      <c r="L449" s="431"/>
      <c r="M449" s="431"/>
      <c r="N449" s="418">
        <v>81</v>
      </c>
      <c r="O449" s="431"/>
      <c r="P449" s="431"/>
      <c r="Q449" s="431"/>
      <c r="R449" s="431"/>
      <c r="S449" s="431"/>
      <c r="T449" s="431"/>
      <c r="U449" s="191"/>
    </row>
    <row r="450" spans="1:21" s="336" customFormat="1" ht="41.25" customHeight="1">
      <c r="A450" s="416">
        <v>2050203</v>
      </c>
      <c r="B450" s="417" t="s">
        <v>393</v>
      </c>
      <c r="C450" s="415">
        <f t="shared" si="94"/>
        <v>6638.34</v>
      </c>
      <c r="D450" s="422">
        <f t="shared" si="95"/>
        <v>0</v>
      </c>
      <c r="E450" s="418"/>
      <c r="F450" s="418"/>
      <c r="G450" s="418"/>
      <c r="H450" s="221"/>
      <c r="I450" s="221"/>
      <c r="J450" s="221"/>
      <c r="K450" s="363">
        <v>6638.34</v>
      </c>
      <c r="L450" s="431"/>
      <c r="M450" s="431"/>
      <c r="N450" s="418"/>
      <c r="O450" s="431"/>
      <c r="P450" s="431"/>
      <c r="Q450" s="431"/>
      <c r="R450" s="431"/>
      <c r="S450" s="431"/>
      <c r="T450" s="431"/>
      <c r="U450" s="447"/>
    </row>
    <row r="451" spans="1:21" s="336" customFormat="1" ht="41.25" customHeight="1">
      <c r="A451" s="416">
        <v>2050203</v>
      </c>
      <c r="B451" s="417" t="s">
        <v>393</v>
      </c>
      <c r="C451" s="415">
        <f t="shared" si="94"/>
        <v>1153.3</v>
      </c>
      <c r="D451" s="422">
        <f t="shared" si="95"/>
        <v>0</v>
      </c>
      <c r="E451" s="418"/>
      <c r="F451" s="418"/>
      <c r="G451" s="418"/>
      <c r="H451" s="221"/>
      <c r="I451" s="221"/>
      <c r="J451" s="221"/>
      <c r="K451" s="363">
        <v>1153.3</v>
      </c>
      <c r="L451" s="431"/>
      <c r="M451" s="431"/>
      <c r="N451" s="418"/>
      <c r="O451" s="431"/>
      <c r="P451" s="431"/>
      <c r="Q451" s="431"/>
      <c r="R451" s="431"/>
      <c r="S451" s="431"/>
      <c r="T451" s="431"/>
      <c r="U451" s="447"/>
    </row>
    <row r="452" spans="1:21" s="336" customFormat="1" ht="24.75" customHeight="1">
      <c r="A452" s="416">
        <v>2050203</v>
      </c>
      <c r="B452" s="417" t="s">
        <v>393</v>
      </c>
      <c r="C452" s="415">
        <f t="shared" si="94"/>
        <v>184</v>
      </c>
      <c r="D452" s="422">
        <f t="shared" si="95"/>
        <v>0</v>
      </c>
      <c r="E452" s="418"/>
      <c r="F452" s="426"/>
      <c r="G452" s="418"/>
      <c r="H452" s="415"/>
      <c r="I452" s="415"/>
      <c r="J452" s="415"/>
      <c r="K452" s="363">
        <v>184</v>
      </c>
      <c r="L452" s="431"/>
      <c r="M452" s="431"/>
      <c r="N452" s="418"/>
      <c r="O452" s="431"/>
      <c r="P452" s="431"/>
      <c r="Q452" s="431"/>
      <c r="R452" s="431"/>
      <c r="S452" s="431"/>
      <c r="T452" s="431"/>
      <c r="U452" s="434"/>
    </row>
    <row r="453" spans="1:21" s="336" customFormat="1" ht="24.75" customHeight="1">
      <c r="A453" s="416">
        <v>2050203</v>
      </c>
      <c r="B453" s="428" t="s">
        <v>393</v>
      </c>
      <c r="C453" s="415">
        <f t="shared" si="94"/>
        <v>150</v>
      </c>
      <c r="D453" s="422">
        <f t="shared" si="95"/>
        <v>0</v>
      </c>
      <c r="E453" s="418"/>
      <c r="F453" s="418"/>
      <c r="G453" s="418"/>
      <c r="H453" s="415"/>
      <c r="I453" s="415"/>
      <c r="J453" s="415"/>
      <c r="K453" s="363"/>
      <c r="L453" s="431">
        <v>150</v>
      </c>
      <c r="M453" s="431"/>
      <c r="N453" s="418"/>
      <c r="O453" s="431"/>
      <c r="P453" s="431"/>
      <c r="Q453" s="431"/>
      <c r="R453" s="431"/>
      <c r="S453" s="431"/>
      <c r="T453" s="431"/>
      <c r="U453" s="434"/>
    </row>
    <row r="454" spans="1:21" s="336" customFormat="1" ht="24.75" customHeight="1">
      <c r="A454" s="416">
        <v>2050203</v>
      </c>
      <c r="B454" s="428" t="s">
        <v>393</v>
      </c>
      <c r="C454" s="415">
        <f t="shared" si="94"/>
        <v>20</v>
      </c>
      <c r="D454" s="422">
        <f t="shared" si="95"/>
        <v>0</v>
      </c>
      <c r="E454" s="418"/>
      <c r="F454" s="418"/>
      <c r="G454" s="418"/>
      <c r="H454" s="415"/>
      <c r="I454" s="415"/>
      <c r="J454" s="415"/>
      <c r="K454" s="363">
        <v>20</v>
      </c>
      <c r="L454" s="431"/>
      <c r="M454" s="431"/>
      <c r="N454" s="418"/>
      <c r="O454" s="431"/>
      <c r="P454" s="431"/>
      <c r="Q454" s="431"/>
      <c r="R454" s="431"/>
      <c r="S454" s="431"/>
      <c r="T454" s="431"/>
      <c r="U454" s="434"/>
    </row>
    <row r="455" spans="1:21" s="336" customFormat="1" ht="24.75" customHeight="1">
      <c r="A455" s="416">
        <v>2050203</v>
      </c>
      <c r="B455" s="428" t="s">
        <v>393</v>
      </c>
      <c r="C455" s="415">
        <f t="shared" si="94"/>
        <v>100</v>
      </c>
      <c r="D455" s="422">
        <f t="shared" si="95"/>
        <v>0</v>
      </c>
      <c r="E455" s="418"/>
      <c r="F455" s="418"/>
      <c r="G455" s="418"/>
      <c r="H455" s="415"/>
      <c r="I455" s="415"/>
      <c r="J455" s="415"/>
      <c r="K455" s="363">
        <v>100</v>
      </c>
      <c r="L455" s="431"/>
      <c r="M455" s="431"/>
      <c r="N455" s="418"/>
      <c r="O455" s="431"/>
      <c r="P455" s="431"/>
      <c r="Q455" s="431"/>
      <c r="R455" s="431"/>
      <c r="S455" s="431"/>
      <c r="T455" s="431"/>
      <c r="U455" s="434"/>
    </row>
    <row r="456" spans="1:21" s="336" customFormat="1" ht="24.75" customHeight="1">
      <c r="A456" s="416">
        <v>2050203</v>
      </c>
      <c r="B456" s="417" t="s">
        <v>393</v>
      </c>
      <c r="C456" s="415">
        <f t="shared" si="94"/>
        <v>822</v>
      </c>
      <c r="D456" s="422">
        <f t="shared" si="95"/>
        <v>0</v>
      </c>
      <c r="E456" s="418"/>
      <c r="F456" s="418"/>
      <c r="G456" s="418"/>
      <c r="H456" s="415"/>
      <c r="I456" s="415"/>
      <c r="J456" s="415"/>
      <c r="K456" s="363"/>
      <c r="L456" s="431">
        <v>822</v>
      </c>
      <c r="M456" s="431"/>
      <c r="N456" s="418"/>
      <c r="O456" s="431"/>
      <c r="P456" s="431"/>
      <c r="Q456" s="431"/>
      <c r="R456" s="431"/>
      <c r="S456" s="431"/>
      <c r="T456" s="431"/>
      <c r="U456" s="434"/>
    </row>
    <row r="457" spans="1:21" s="336" customFormat="1" ht="24.75" customHeight="1">
      <c r="A457" s="416">
        <v>2050203</v>
      </c>
      <c r="B457" s="420" t="s">
        <v>393</v>
      </c>
      <c r="C457" s="415">
        <f t="shared" si="94"/>
        <v>20</v>
      </c>
      <c r="D457" s="422">
        <f t="shared" si="95"/>
        <v>0</v>
      </c>
      <c r="E457" s="418"/>
      <c r="F457" s="418"/>
      <c r="G457" s="418"/>
      <c r="H457" s="421"/>
      <c r="I457" s="421"/>
      <c r="J457" s="421"/>
      <c r="K457" s="363"/>
      <c r="L457" s="431">
        <v>20</v>
      </c>
      <c r="M457" s="431"/>
      <c r="N457" s="418"/>
      <c r="O457" s="431"/>
      <c r="P457" s="431"/>
      <c r="Q457" s="431"/>
      <c r="R457" s="431"/>
      <c r="S457" s="431"/>
      <c r="T457" s="431"/>
      <c r="U457" s="436"/>
    </row>
    <row r="458" spans="1:21" s="336" customFormat="1" ht="24.75" customHeight="1">
      <c r="A458" s="419">
        <v>2050203</v>
      </c>
      <c r="B458" s="420" t="s">
        <v>393</v>
      </c>
      <c r="C458" s="415">
        <f t="shared" si="94"/>
        <v>23</v>
      </c>
      <c r="D458" s="422">
        <f t="shared" si="95"/>
        <v>0</v>
      </c>
      <c r="E458" s="418"/>
      <c r="F458" s="418"/>
      <c r="G458" s="418"/>
      <c r="H458" s="421"/>
      <c r="I458" s="421"/>
      <c r="J458" s="421"/>
      <c r="K458" s="363"/>
      <c r="L458" s="431">
        <v>23</v>
      </c>
      <c r="M458" s="431"/>
      <c r="N458" s="418"/>
      <c r="O458" s="431"/>
      <c r="P458" s="431"/>
      <c r="Q458" s="431"/>
      <c r="R458" s="431"/>
      <c r="S458" s="431"/>
      <c r="T458" s="431"/>
      <c r="U458" s="436"/>
    </row>
    <row r="459" spans="1:21" s="336" customFormat="1" ht="24.75" customHeight="1">
      <c r="A459" s="416">
        <v>2050203</v>
      </c>
      <c r="B459" s="417" t="s">
        <v>393</v>
      </c>
      <c r="C459" s="415">
        <f t="shared" si="94"/>
        <v>754</v>
      </c>
      <c r="D459" s="422">
        <f t="shared" si="95"/>
        <v>0</v>
      </c>
      <c r="E459" s="418"/>
      <c r="F459" s="418"/>
      <c r="G459" s="415"/>
      <c r="H459" s="415"/>
      <c r="I459" s="415"/>
      <c r="J459" s="415"/>
      <c r="K459" s="363">
        <v>754</v>
      </c>
      <c r="L459" s="431"/>
      <c r="M459" s="431"/>
      <c r="N459" s="415"/>
      <c r="O459" s="431"/>
      <c r="P459" s="431"/>
      <c r="Q459" s="431"/>
      <c r="R459" s="431"/>
      <c r="S459" s="431"/>
      <c r="T459" s="431"/>
      <c r="U459" s="434"/>
    </row>
    <row r="460" spans="1:21" s="338" customFormat="1" ht="24.75" customHeight="1">
      <c r="A460" s="427">
        <v>2050203</v>
      </c>
      <c r="B460" s="428" t="s">
        <v>393</v>
      </c>
      <c r="C460" s="415">
        <f t="shared" si="94"/>
        <v>1420</v>
      </c>
      <c r="D460" s="422">
        <f t="shared" si="95"/>
        <v>0</v>
      </c>
      <c r="E460" s="418"/>
      <c r="F460" s="418"/>
      <c r="G460" s="418"/>
      <c r="H460" s="415"/>
      <c r="I460" s="415"/>
      <c r="J460" s="415"/>
      <c r="K460" s="363"/>
      <c r="L460" s="431"/>
      <c r="M460" s="431"/>
      <c r="N460" s="426">
        <v>1420</v>
      </c>
      <c r="O460" s="431"/>
      <c r="P460" s="431"/>
      <c r="Q460" s="431"/>
      <c r="R460" s="431"/>
      <c r="S460" s="431"/>
      <c r="T460" s="431"/>
      <c r="U460" s="434"/>
    </row>
    <row r="461" spans="1:21" s="338" customFormat="1" ht="24.75" customHeight="1">
      <c r="A461" s="427">
        <v>2050203</v>
      </c>
      <c r="B461" s="428" t="s">
        <v>393</v>
      </c>
      <c r="C461" s="415">
        <f t="shared" si="94"/>
        <v>576.2</v>
      </c>
      <c r="D461" s="422">
        <f t="shared" si="95"/>
        <v>0</v>
      </c>
      <c r="E461" s="418"/>
      <c r="F461" s="418"/>
      <c r="G461" s="418"/>
      <c r="H461" s="415"/>
      <c r="I461" s="415"/>
      <c r="J461" s="415"/>
      <c r="K461" s="363"/>
      <c r="L461" s="431"/>
      <c r="M461" s="431"/>
      <c r="N461" s="426">
        <v>576.2</v>
      </c>
      <c r="O461" s="431"/>
      <c r="P461" s="431"/>
      <c r="Q461" s="431"/>
      <c r="R461" s="431"/>
      <c r="S461" s="431"/>
      <c r="T461" s="431"/>
      <c r="U461" s="434"/>
    </row>
    <row r="462" spans="1:21" s="336" customFormat="1" ht="24.75" customHeight="1">
      <c r="A462" s="423">
        <v>2050203</v>
      </c>
      <c r="B462" s="424" t="s">
        <v>393</v>
      </c>
      <c r="C462" s="415">
        <f t="shared" si="94"/>
        <v>135</v>
      </c>
      <c r="D462" s="422">
        <f t="shared" si="95"/>
        <v>0</v>
      </c>
      <c r="E462" s="418"/>
      <c r="F462" s="418"/>
      <c r="G462" s="418"/>
      <c r="H462" s="415"/>
      <c r="I462" s="415"/>
      <c r="J462" s="415"/>
      <c r="K462" s="363"/>
      <c r="L462" s="431"/>
      <c r="M462" s="431"/>
      <c r="N462" s="426">
        <v>135</v>
      </c>
      <c r="O462" s="431"/>
      <c r="P462" s="431"/>
      <c r="Q462" s="431"/>
      <c r="R462" s="431"/>
      <c r="S462" s="431"/>
      <c r="T462" s="431"/>
      <c r="U462" s="434"/>
    </row>
    <row r="463" spans="1:21" s="336" customFormat="1" ht="24.75" customHeight="1">
      <c r="A463" s="423">
        <v>2050203</v>
      </c>
      <c r="B463" s="424" t="s">
        <v>393</v>
      </c>
      <c r="C463" s="415">
        <f t="shared" si="94"/>
        <v>50</v>
      </c>
      <c r="D463" s="422">
        <f t="shared" si="95"/>
        <v>0</v>
      </c>
      <c r="E463" s="418"/>
      <c r="F463" s="418"/>
      <c r="G463" s="415"/>
      <c r="H463" s="415"/>
      <c r="I463" s="415"/>
      <c r="J463" s="415"/>
      <c r="K463" s="363"/>
      <c r="L463" s="431"/>
      <c r="M463" s="431"/>
      <c r="N463" s="415">
        <v>50</v>
      </c>
      <c r="O463" s="431"/>
      <c r="P463" s="431"/>
      <c r="Q463" s="431"/>
      <c r="R463" s="431"/>
      <c r="S463" s="431"/>
      <c r="T463" s="431"/>
      <c r="U463" s="434"/>
    </row>
    <row r="464" spans="1:21" s="336" customFormat="1" ht="24.75" customHeight="1">
      <c r="A464" s="423">
        <v>2050203</v>
      </c>
      <c r="B464" s="424" t="s">
        <v>393</v>
      </c>
      <c r="C464" s="415">
        <f t="shared" si="94"/>
        <v>72</v>
      </c>
      <c r="D464" s="422">
        <f t="shared" si="95"/>
        <v>0</v>
      </c>
      <c r="E464" s="418"/>
      <c r="F464" s="418"/>
      <c r="G464" s="418"/>
      <c r="H464" s="415">
        <v>72</v>
      </c>
      <c r="I464" s="415"/>
      <c r="J464" s="415"/>
      <c r="K464" s="363"/>
      <c r="L464" s="431"/>
      <c r="M464" s="431"/>
      <c r="N464" s="418"/>
      <c r="O464" s="431"/>
      <c r="P464" s="431"/>
      <c r="Q464" s="431"/>
      <c r="R464" s="431"/>
      <c r="S464" s="431"/>
      <c r="T464" s="431"/>
      <c r="U464" s="434"/>
    </row>
    <row r="465" spans="1:21" s="336" customFormat="1" ht="24.75" customHeight="1">
      <c r="A465" s="423">
        <v>2050203</v>
      </c>
      <c r="B465" s="424" t="s">
        <v>393</v>
      </c>
      <c r="C465" s="415">
        <f t="shared" si="94"/>
        <v>50</v>
      </c>
      <c r="D465" s="422">
        <f t="shared" si="95"/>
        <v>0</v>
      </c>
      <c r="E465" s="438"/>
      <c r="F465" s="438"/>
      <c r="G465" s="438"/>
      <c r="H465" s="439"/>
      <c r="I465" s="439"/>
      <c r="J465" s="439"/>
      <c r="K465" s="451"/>
      <c r="L465" s="452">
        <v>50</v>
      </c>
      <c r="M465" s="452"/>
      <c r="N465" s="438"/>
      <c r="O465" s="452"/>
      <c r="P465" s="452"/>
      <c r="Q465" s="452"/>
      <c r="R465" s="452"/>
      <c r="S465" s="452"/>
      <c r="T465" s="452"/>
      <c r="U465" s="453"/>
    </row>
    <row r="466" spans="1:21" s="336" customFormat="1" ht="24.75" customHeight="1">
      <c r="A466" s="423">
        <v>2050203</v>
      </c>
      <c r="B466" s="424" t="s">
        <v>393</v>
      </c>
      <c r="C466" s="415">
        <f t="shared" si="94"/>
        <v>650</v>
      </c>
      <c r="D466" s="422">
        <f t="shared" si="95"/>
        <v>0</v>
      </c>
      <c r="E466" s="438"/>
      <c r="F466" s="438"/>
      <c r="G466" s="438"/>
      <c r="H466" s="439"/>
      <c r="I466" s="439"/>
      <c r="J466" s="439"/>
      <c r="K466" s="451"/>
      <c r="L466" s="452"/>
      <c r="M466" s="452"/>
      <c r="N466" s="438">
        <v>650</v>
      </c>
      <c r="O466" s="452"/>
      <c r="P466" s="452"/>
      <c r="Q466" s="452"/>
      <c r="R466" s="452"/>
      <c r="S466" s="452"/>
      <c r="T466" s="452"/>
      <c r="U466" s="453"/>
    </row>
    <row r="467" spans="1:21" s="336" customFormat="1" ht="24.75" customHeight="1">
      <c r="A467" s="416">
        <v>2050204</v>
      </c>
      <c r="B467" s="417" t="s">
        <v>394</v>
      </c>
      <c r="C467" s="415">
        <f t="shared" si="94"/>
        <v>2397.22</v>
      </c>
      <c r="D467" s="422">
        <f t="shared" si="95"/>
        <v>0</v>
      </c>
      <c r="E467" s="438"/>
      <c r="F467" s="438"/>
      <c r="G467" s="438"/>
      <c r="H467" s="439"/>
      <c r="I467" s="439"/>
      <c r="J467" s="439"/>
      <c r="K467" s="451">
        <v>2397.22</v>
      </c>
      <c r="L467" s="452"/>
      <c r="M467" s="452"/>
      <c r="N467" s="438"/>
      <c r="O467" s="452"/>
      <c r="P467" s="452"/>
      <c r="Q467" s="452"/>
      <c r="R467" s="452"/>
      <c r="S467" s="452"/>
      <c r="T467" s="452"/>
      <c r="U467" s="453"/>
    </row>
    <row r="468" spans="1:21" s="336" customFormat="1" ht="24.75" customHeight="1">
      <c r="A468" s="416">
        <v>2050204</v>
      </c>
      <c r="B468" s="417" t="s">
        <v>394</v>
      </c>
      <c r="C468" s="415">
        <f t="shared" si="94"/>
        <v>400</v>
      </c>
      <c r="D468" s="422">
        <f t="shared" si="95"/>
        <v>0</v>
      </c>
      <c r="E468" s="438"/>
      <c r="F468" s="438"/>
      <c r="G468" s="438"/>
      <c r="H468" s="439"/>
      <c r="I468" s="439"/>
      <c r="J468" s="439"/>
      <c r="K468" s="451">
        <v>400</v>
      </c>
      <c r="L468" s="452"/>
      <c r="M468" s="452"/>
      <c r="N468" s="438"/>
      <c r="O468" s="452"/>
      <c r="P468" s="452"/>
      <c r="Q468" s="452"/>
      <c r="R468" s="452"/>
      <c r="S468" s="452"/>
      <c r="T468" s="452"/>
      <c r="U468" s="453"/>
    </row>
    <row r="469" spans="1:21" s="336" customFormat="1" ht="24.75" customHeight="1">
      <c r="A469" s="416">
        <v>2050204</v>
      </c>
      <c r="B469" s="417" t="s">
        <v>394</v>
      </c>
      <c r="C469" s="415">
        <f t="shared" si="94"/>
        <v>42.82</v>
      </c>
      <c r="D469" s="422">
        <f t="shared" si="95"/>
        <v>0</v>
      </c>
      <c r="E469" s="418"/>
      <c r="F469" s="418"/>
      <c r="G469" s="418"/>
      <c r="H469" s="415"/>
      <c r="I469" s="415"/>
      <c r="J469" s="415"/>
      <c r="K469" s="363"/>
      <c r="L469" s="431"/>
      <c r="M469" s="431"/>
      <c r="N469" s="426">
        <v>42.82</v>
      </c>
      <c r="O469" s="431"/>
      <c r="P469" s="431"/>
      <c r="Q469" s="431"/>
      <c r="R469" s="431"/>
      <c r="S469" s="431"/>
      <c r="T469" s="431"/>
      <c r="U469" s="434"/>
    </row>
    <row r="470" spans="1:21" s="336" customFormat="1" ht="24.75" customHeight="1">
      <c r="A470" s="416">
        <v>2050204</v>
      </c>
      <c r="B470" s="417" t="s">
        <v>394</v>
      </c>
      <c r="C470" s="415">
        <f t="shared" si="94"/>
        <v>10</v>
      </c>
      <c r="D470" s="422">
        <f t="shared" si="95"/>
        <v>0</v>
      </c>
      <c r="E470" s="418"/>
      <c r="F470" s="418"/>
      <c r="G470" s="418"/>
      <c r="H470" s="415"/>
      <c r="I470" s="415"/>
      <c r="J470" s="415"/>
      <c r="K470" s="363"/>
      <c r="L470" s="431">
        <v>10</v>
      </c>
      <c r="M470" s="431"/>
      <c r="N470" s="418"/>
      <c r="O470" s="431"/>
      <c r="P470" s="431"/>
      <c r="Q470" s="431"/>
      <c r="R470" s="431"/>
      <c r="S470" s="431"/>
      <c r="T470" s="431"/>
      <c r="U470" s="434"/>
    </row>
    <row r="471" spans="1:21" s="336" customFormat="1" ht="24.75" customHeight="1">
      <c r="A471" s="416">
        <v>2050204</v>
      </c>
      <c r="B471" s="417" t="s">
        <v>394</v>
      </c>
      <c r="C471" s="415">
        <f t="shared" si="94"/>
        <v>30</v>
      </c>
      <c r="D471" s="422">
        <f t="shared" si="95"/>
        <v>0</v>
      </c>
      <c r="E471" s="418"/>
      <c r="F471" s="418"/>
      <c r="G471" s="418"/>
      <c r="H471" s="415"/>
      <c r="I471" s="415"/>
      <c r="J471" s="415"/>
      <c r="K471" s="363"/>
      <c r="L471" s="431">
        <v>30</v>
      </c>
      <c r="M471" s="431"/>
      <c r="N471" s="418"/>
      <c r="O471" s="431"/>
      <c r="P471" s="431"/>
      <c r="Q471" s="431"/>
      <c r="R471" s="431"/>
      <c r="S471" s="431"/>
      <c r="T471" s="431"/>
      <c r="U471" s="434"/>
    </row>
    <row r="472" spans="1:21" s="336" customFormat="1" ht="24.75" customHeight="1">
      <c r="A472" s="419">
        <v>2050204</v>
      </c>
      <c r="B472" s="420" t="s">
        <v>394</v>
      </c>
      <c r="C472" s="415">
        <f t="shared" si="94"/>
        <v>160</v>
      </c>
      <c r="D472" s="422">
        <f t="shared" si="95"/>
        <v>0</v>
      </c>
      <c r="E472" s="418"/>
      <c r="F472" s="418"/>
      <c r="G472" s="418"/>
      <c r="H472" s="421"/>
      <c r="I472" s="421"/>
      <c r="J472" s="421"/>
      <c r="K472" s="363"/>
      <c r="L472" s="431">
        <v>160</v>
      </c>
      <c r="M472" s="431"/>
      <c r="N472" s="418"/>
      <c r="O472" s="431"/>
      <c r="P472" s="431"/>
      <c r="Q472" s="431"/>
      <c r="R472" s="431"/>
      <c r="S472" s="431"/>
      <c r="T472" s="431"/>
      <c r="U472" s="436"/>
    </row>
    <row r="473" spans="1:21" s="336" customFormat="1" ht="24.75" customHeight="1">
      <c r="A473" s="419">
        <v>2050204</v>
      </c>
      <c r="B473" s="420" t="s">
        <v>394</v>
      </c>
      <c r="C473" s="415">
        <f t="shared" si="94"/>
        <v>140</v>
      </c>
      <c r="D473" s="422">
        <f t="shared" si="95"/>
        <v>0</v>
      </c>
      <c r="E473" s="418"/>
      <c r="F473" s="418"/>
      <c r="G473" s="418"/>
      <c r="H473" s="421"/>
      <c r="I473" s="421"/>
      <c r="J473" s="421"/>
      <c r="K473" s="363"/>
      <c r="L473" s="431"/>
      <c r="M473" s="431">
        <v>140</v>
      </c>
      <c r="N473" s="418"/>
      <c r="O473" s="431"/>
      <c r="P473" s="431"/>
      <c r="Q473" s="431"/>
      <c r="R473" s="431"/>
      <c r="S473" s="431"/>
      <c r="T473" s="431"/>
      <c r="U473" s="436"/>
    </row>
    <row r="474" spans="1:21" s="336" customFormat="1" ht="24.75" customHeight="1">
      <c r="A474" s="427">
        <v>2050204</v>
      </c>
      <c r="B474" s="428" t="s">
        <v>394</v>
      </c>
      <c r="C474" s="415">
        <f t="shared" si="94"/>
        <v>30</v>
      </c>
      <c r="D474" s="422">
        <f t="shared" si="95"/>
        <v>0</v>
      </c>
      <c r="E474" s="415"/>
      <c r="F474" s="418"/>
      <c r="G474" s="418"/>
      <c r="H474" s="418"/>
      <c r="I474" s="418"/>
      <c r="J474" s="418"/>
      <c r="K474" s="363">
        <v>30</v>
      </c>
      <c r="L474" s="431"/>
      <c r="M474" s="431"/>
      <c r="N474" s="418"/>
      <c r="O474" s="431"/>
      <c r="P474" s="431"/>
      <c r="Q474" s="431"/>
      <c r="R474" s="431"/>
      <c r="S474" s="431"/>
      <c r="T474" s="431"/>
      <c r="U474" s="434"/>
    </row>
    <row r="475" spans="1:21" s="336" customFormat="1" ht="24.75" customHeight="1">
      <c r="A475" s="427">
        <v>2050204</v>
      </c>
      <c r="B475" s="428" t="s">
        <v>394</v>
      </c>
      <c r="C475" s="415">
        <f t="shared" si="94"/>
        <v>100</v>
      </c>
      <c r="D475" s="422">
        <f t="shared" si="95"/>
        <v>0</v>
      </c>
      <c r="E475" s="418"/>
      <c r="F475" s="418"/>
      <c r="G475" s="418"/>
      <c r="H475" s="415"/>
      <c r="I475" s="415"/>
      <c r="J475" s="415"/>
      <c r="K475" s="363"/>
      <c r="L475" s="431"/>
      <c r="M475" s="431"/>
      <c r="N475" s="418">
        <v>100</v>
      </c>
      <c r="O475" s="431"/>
      <c r="P475" s="431"/>
      <c r="Q475" s="431"/>
      <c r="R475" s="431"/>
      <c r="S475" s="431"/>
      <c r="T475" s="431"/>
      <c r="U475" s="434"/>
    </row>
    <row r="476" spans="1:21" s="336" customFormat="1" ht="24.75" customHeight="1">
      <c r="A476" s="427">
        <v>2050204</v>
      </c>
      <c r="B476" s="428" t="s">
        <v>394</v>
      </c>
      <c r="C476" s="415">
        <f t="shared" si="94"/>
        <v>200</v>
      </c>
      <c r="D476" s="422">
        <f t="shared" si="95"/>
        <v>0</v>
      </c>
      <c r="E476" s="418"/>
      <c r="F476" s="418"/>
      <c r="G476" s="418"/>
      <c r="H476" s="415"/>
      <c r="I476" s="415"/>
      <c r="J476" s="415"/>
      <c r="K476" s="363"/>
      <c r="L476" s="431"/>
      <c r="M476" s="431"/>
      <c r="N476" s="418">
        <v>200</v>
      </c>
      <c r="O476" s="431"/>
      <c r="P476" s="431"/>
      <c r="Q476" s="431"/>
      <c r="R476" s="431"/>
      <c r="S476" s="431"/>
      <c r="T476" s="431"/>
      <c r="U476" s="434"/>
    </row>
    <row r="477" spans="1:21" s="338" customFormat="1" ht="24.75" customHeight="1">
      <c r="A477" s="427">
        <v>2050299</v>
      </c>
      <c r="B477" s="428" t="s">
        <v>395</v>
      </c>
      <c r="C477" s="415">
        <f t="shared" si="94"/>
        <v>510.8</v>
      </c>
      <c r="D477" s="422">
        <f t="shared" si="95"/>
        <v>0</v>
      </c>
      <c r="E477" s="438"/>
      <c r="F477" s="438"/>
      <c r="G477" s="438"/>
      <c r="H477" s="439"/>
      <c r="I477" s="439">
        <v>510.8</v>
      </c>
      <c r="J477" s="439"/>
      <c r="K477" s="451"/>
      <c r="L477" s="452"/>
      <c r="M477" s="452"/>
      <c r="N477" s="438"/>
      <c r="O477" s="452"/>
      <c r="P477" s="452"/>
      <c r="Q477" s="452"/>
      <c r="R477" s="452"/>
      <c r="S477" s="452"/>
      <c r="T477" s="452"/>
      <c r="U477" s="389"/>
    </row>
    <row r="478" spans="1:21" s="336" customFormat="1" ht="24.75" customHeight="1">
      <c r="A478" s="427">
        <v>2050299</v>
      </c>
      <c r="B478" s="428" t="s">
        <v>395</v>
      </c>
      <c r="C478" s="415">
        <f t="shared" si="94"/>
        <v>443</v>
      </c>
      <c r="D478" s="422">
        <f t="shared" si="95"/>
        <v>0</v>
      </c>
      <c r="E478" s="438"/>
      <c r="F478" s="438"/>
      <c r="G478" s="438"/>
      <c r="H478" s="439"/>
      <c r="I478" s="439"/>
      <c r="J478" s="439"/>
      <c r="K478" s="451"/>
      <c r="L478" s="452">
        <v>443</v>
      </c>
      <c r="M478" s="452"/>
      <c r="N478" s="438"/>
      <c r="O478" s="452"/>
      <c r="P478" s="452"/>
      <c r="Q478" s="452"/>
      <c r="R478" s="452"/>
      <c r="S478" s="452"/>
      <c r="T478" s="452"/>
      <c r="U478" s="454"/>
    </row>
    <row r="479" spans="1:21" s="161" customFormat="1" ht="24.75" customHeight="1">
      <c r="A479" s="427">
        <v>2050299</v>
      </c>
      <c r="B479" s="428" t="s">
        <v>395</v>
      </c>
      <c r="C479" s="415">
        <f t="shared" si="94"/>
        <v>2255.64</v>
      </c>
      <c r="D479" s="422">
        <f t="shared" si="95"/>
        <v>0</v>
      </c>
      <c r="E479" s="438"/>
      <c r="F479" s="438"/>
      <c r="G479" s="438"/>
      <c r="H479" s="439"/>
      <c r="I479" s="439">
        <v>2255.64</v>
      </c>
      <c r="J479" s="439"/>
      <c r="K479" s="451"/>
      <c r="L479" s="452"/>
      <c r="M479" s="452"/>
      <c r="N479" s="438"/>
      <c r="O479" s="452"/>
      <c r="P479" s="452"/>
      <c r="Q479" s="452"/>
      <c r="R479" s="452"/>
      <c r="S479" s="452"/>
      <c r="T479" s="452"/>
      <c r="U479" s="454"/>
    </row>
    <row r="480" spans="1:21" s="338" customFormat="1" ht="24.75" customHeight="1">
      <c r="A480" s="427">
        <v>2050299</v>
      </c>
      <c r="B480" s="428" t="s">
        <v>395</v>
      </c>
      <c r="C480" s="415">
        <f t="shared" si="94"/>
        <v>9530</v>
      </c>
      <c r="D480" s="422">
        <f t="shared" si="95"/>
        <v>930</v>
      </c>
      <c r="E480" s="438"/>
      <c r="F480" s="438">
        <v>930</v>
      </c>
      <c r="G480" s="438"/>
      <c r="H480" s="439"/>
      <c r="I480" s="439"/>
      <c r="J480" s="439"/>
      <c r="K480" s="451"/>
      <c r="L480" s="452">
        <v>6400</v>
      </c>
      <c r="M480" s="452"/>
      <c r="N480" s="438">
        <v>2200</v>
      </c>
      <c r="O480" s="452"/>
      <c r="P480" s="452"/>
      <c r="Q480" s="452"/>
      <c r="R480" s="452"/>
      <c r="S480" s="452"/>
      <c r="T480" s="452"/>
      <c r="U480" s="389"/>
    </row>
    <row r="481" spans="1:21" s="338" customFormat="1" ht="24.75" customHeight="1">
      <c r="A481" s="440">
        <v>20503</v>
      </c>
      <c r="B481" s="441" t="s">
        <v>396</v>
      </c>
      <c r="C481" s="415">
        <f aca="true" t="shared" si="96" ref="C481:K481">SUM(C482:C493)</f>
        <v>2550.6800000000003</v>
      </c>
      <c r="D481" s="415">
        <f t="shared" si="96"/>
        <v>0</v>
      </c>
      <c r="E481" s="415">
        <f t="shared" si="96"/>
        <v>0</v>
      </c>
      <c r="F481" s="415">
        <f t="shared" si="96"/>
        <v>0</v>
      </c>
      <c r="G481" s="415">
        <f t="shared" si="96"/>
        <v>0</v>
      </c>
      <c r="H481" s="415">
        <f t="shared" si="96"/>
        <v>5</v>
      </c>
      <c r="I481" s="415">
        <f t="shared" si="96"/>
        <v>0</v>
      </c>
      <c r="J481" s="415">
        <f t="shared" si="96"/>
        <v>0</v>
      </c>
      <c r="K481" s="415">
        <f t="shared" si="96"/>
        <v>1220.3400000000001</v>
      </c>
      <c r="L481" s="415">
        <f aca="true" t="shared" si="97" ref="L481:T481">SUM(L482:L493)</f>
        <v>234</v>
      </c>
      <c r="M481" s="415">
        <f t="shared" si="97"/>
        <v>0</v>
      </c>
      <c r="N481" s="415">
        <f t="shared" si="97"/>
        <v>1091.34</v>
      </c>
      <c r="O481" s="415">
        <f t="shared" si="97"/>
        <v>0</v>
      </c>
      <c r="P481" s="415">
        <f t="shared" si="97"/>
        <v>0</v>
      </c>
      <c r="Q481" s="415">
        <f t="shared" si="97"/>
        <v>0</v>
      </c>
      <c r="R481" s="415">
        <f t="shared" si="97"/>
        <v>0</v>
      </c>
      <c r="S481" s="415">
        <f t="shared" si="97"/>
        <v>0</v>
      </c>
      <c r="T481" s="415">
        <f t="shared" si="97"/>
        <v>0</v>
      </c>
      <c r="U481" s="389"/>
    </row>
    <row r="482" spans="1:21" s="336" customFormat="1" ht="24.75" customHeight="1">
      <c r="A482" s="416">
        <v>2050302</v>
      </c>
      <c r="B482" s="417" t="s">
        <v>397</v>
      </c>
      <c r="C482" s="415">
        <f>D482+H482+I482+J482+K482+L482+M482+N482+O482+P482+Q482+R482+S482+T482</f>
        <v>5</v>
      </c>
      <c r="D482" s="422">
        <f>E482+F482+G482</f>
        <v>0</v>
      </c>
      <c r="E482" s="418"/>
      <c r="F482" s="418"/>
      <c r="G482" s="418"/>
      <c r="H482" s="415">
        <v>5</v>
      </c>
      <c r="I482" s="415"/>
      <c r="J482" s="415"/>
      <c r="K482" s="363"/>
      <c r="L482" s="431"/>
      <c r="M482" s="431"/>
      <c r="N482" s="418"/>
      <c r="O482" s="431"/>
      <c r="P482" s="431"/>
      <c r="Q482" s="431"/>
      <c r="R482" s="431"/>
      <c r="S482" s="431"/>
      <c r="T482" s="431"/>
      <c r="U482" s="389"/>
    </row>
    <row r="483" spans="1:21" s="336" customFormat="1" ht="24.75" customHeight="1">
      <c r="A483" s="416">
        <v>2050302</v>
      </c>
      <c r="B483" s="417" t="s">
        <v>397</v>
      </c>
      <c r="C483" s="415">
        <f aca="true" t="shared" si="98" ref="C483:C493">D483+H483+I483+J483+K483+L483+M483+N483+O483+P483+Q483+R483+S483+T483</f>
        <v>27</v>
      </c>
      <c r="D483" s="422">
        <f aca="true" t="shared" si="99" ref="D483:D493">E483+F483+G483</f>
        <v>0</v>
      </c>
      <c r="E483" s="418"/>
      <c r="F483" s="418"/>
      <c r="G483" s="418"/>
      <c r="H483" s="415"/>
      <c r="I483" s="415"/>
      <c r="J483" s="415"/>
      <c r="K483" s="363"/>
      <c r="L483" s="431">
        <v>27</v>
      </c>
      <c r="M483" s="431"/>
      <c r="N483" s="418"/>
      <c r="O483" s="431"/>
      <c r="P483" s="431"/>
      <c r="Q483" s="431"/>
      <c r="R483" s="431"/>
      <c r="S483" s="431"/>
      <c r="T483" s="431"/>
      <c r="U483" s="389"/>
    </row>
    <row r="484" spans="1:21" s="336" customFormat="1" ht="24.75" customHeight="1">
      <c r="A484" s="416">
        <v>2050302</v>
      </c>
      <c r="B484" s="417" t="s">
        <v>397</v>
      </c>
      <c r="C484" s="415">
        <f t="shared" si="98"/>
        <v>5</v>
      </c>
      <c r="D484" s="422">
        <f t="shared" si="99"/>
        <v>0</v>
      </c>
      <c r="E484" s="418"/>
      <c r="F484" s="418"/>
      <c r="G484" s="418"/>
      <c r="H484" s="415"/>
      <c r="I484" s="415"/>
      <c r="J484" s="415"/>
      <c r="K484" s="363"/>
      <c r="L484" s="431">
        <v>5</v>
      </c>
      <c r="M484" s="431"/>
      <c r="N484" s="418"/>
      <c r="O484" s="431"/>
      <c r="P484" s="431"/>
      <c r="Q484" s="431"/>
      <c r="R484" s="431"/>
      <c r="S484" s="431"/>
      <c r="T484" s="431"/>
      <c r="U484" s="389"/>
    </row>
    <row r="485" spans="1:21" s="336" customFormat="1" ht="24.75" customHeight="1">
      <c r="A485" s="416">
        <v>2050302</v>
      </c>
      <c r="B485" s="417" t="s">
        <v>397</v>
      </c>
      <c r="C485" s="415">
        <f t="shared" si="98"/>
        <v>1</v>
      </c>
      <c r="D485" s="422">
        <f t="shared" si="99"/>
        <v>0</v>
      </c>
      <c r="E485" s="418"/>
      <c r="F485" s="418"/>
      <c r="G485" s="418"/>
      <c r="H485" s="415"/>
      <c r="I485" s="415"/>
      <c r="J485" s="415"/>
      <c r="K485" s="363"/>
      <c r="L485" s="431"/>
      <c r="M485" s="431"/>
      <c r="N485" s="418">
        <v>1</v>
      </c>
      <c r="O485" s="431"/>
      <c r="P485" s="431"/>
      <c r="Q485" s="431"/>
      <c r="R485" s="431"/>
      <c r="S485" s="431"/>
      <c r="T485" s="431"/>
      <c r="U485" s="389"/>
    </row>
    <row r="486" spans="1:21" s="336" customFormat="1" ht="24.75" customHeight="1">
      <c r="A486" s="416">
        <v>2050302</v>
      </c>
      <c r="B486" s="417" t="s">
        <v>397</v>
      </c>
      <c r="C486" s="415">
        <f t="shared" si="98"/>
        <v>0</v>
      </c>
      <c r="D486" s="422">
        <f t="shared" si="99"/>
        <v>0</v>
      </c>
      <c r="E486" s="418"/>
      <c r="F486" s="418"/>
      <c r="G486" s="418"/>
      <c r="H486" s="415"/>
      <c r="I486" s="415"/>
      <c r="J486" s="415"/>
      <c r="K486" s="363"/>
      <c r="L486" s="431"/>
      <c r="M486" s="431"/>
      <c r="N486" s="418"/>
      <c r="O486" s="431"/>
      <c r="P486" s="431"/>
      <c r="Q486" s="431"/>
      <c r="R486" s="431"/>
      <c r="S486" s="431"/>
      <c r="T486" s="431"/>
      <c r="U486" s="389"/>
    </row>
    <row r="487" spans="1:21" s="336" customFormat="1" ht="24.75" customHeight="1">
      <c r="A487" s="419">
        <v>2050302</v>
      </c>
      <c r="B487" s="417" t="s">
        <v>397</v>
      </c>
      <c r="C487" s="415">
        <f t="shared" si="98"/>
        <v>2</v>
      </c>
      <c r="D487" s="422">
        <f t="shared" si="99"/>
        <v>0</v>
      </c>
      <c r="E487" s="418"/>
      <c r="F487" s="418"/>
      <c r="G487" s="418"/>
      <c r="H487" s="421"/>
      <c r="I487" s="421"/>
      <c r="J487" s="421"/>
      <c r="K487" s="363"/>
      <c r="L487" s="431">
        <v>2</v>
      </c>
      <c r="M487" s="431"/>
      <c r="N487" s="418"/>
      <c r="O487" s="431"/>
      <c r="P487" s="431"/>
      <c r="Q487" s="431"/>
      <c r="R487" s="431"/>
      <c r="S487" s="431"/>
      <c r="T487" s="431"/>
      <c r="U487" s="389"/>
    </row>
    <row r="488" spans="1:21" s="336" customFormat="1" ht="24" customHeight="1">
      <c r="A488" s="419">
        <v>2050302</v>
      </c>
      <c r="B488" s="417" t="s">
        <v>397</v>
      </c>
      <c r="C488" s="415">
        <f t="shared" si="98"/>
        <v>40</v>
      </c>
      <c r="D488" s="422">
        <f t="shared" si="99"/>
        <v>0</v>
      </c>
      <c r="E488" s="418"/>
      <c r="F488" s="418"/>
      <c r="G488" s="418"/>
      <c r="H488" s="421"/>
      <c r="I488" s="421"/>
      <c r="J488" s="421"/>
      <c r="K488" s="363">
        <v>40</v>
      </c>
      <c r="L488" s="431"/>
      <c r="M488" s="431"/>
      <c r="N488" s="418"/>
      <c r="O488" s="431"/>
      <c r="P488" s="431"/>
      <c r="Q488" s="431"/>
      <c r="R488" s="431"/>
      <c r="S488" s="431"/>
      <c r="T488" s="431"/>
      <c r="U488" s="389"/>
    </row>
    <row r="489" spans="1:21" s="336" customFormat="1" ht="24.75" customHeight="1">
      <c r="A489" s="427">
        <v>2050302</v>
      </c>
      <c r="B489" s="417" t="s">
        <v>397</v>
      </c>
      <c r="C489" s="415">
        <f t="shared" si="98"/>
        <v>70</v>
      </c>
      <c r="D489" s="422">
        <f t="shared" si="99"/>
        <v>0</v>
      </c>
      <c r="E489" s="418"/>
      <c r="F489" s="418"/>
      <c r="G489" s="418"/>
      <c r="H489" s="415"/>
      <c r="I489" s="415"/>
      <c r="J489" s="415"/>
      <c r="K489" s="363"/>
      <c r="L489" s="431"/>
      <c r="M489" s="431"/>
      <c r="N489" s="418">
        <v>70</v>
      </c>
      <c r="O489" s="431"/>
      <c r="P489" s="431"/>
      <c r="Q489" s="431"/>
      <c r="R489" s="431"/>
      <c r="S489" s="431"/>
      <c r="T489" s="431"/>
      <c r="U489" s="455"/>
    </row>
    <row r="490" spans="1:21" s="336" customFormat="1" ht="24.75" customHeight="1">
      <c r="A490" s="427">
        <v>2050302</v>
      </c>
      <c r="B490" s="417" t="s">
        <v>397</v>
      </c>
      <c r="C490" s="415">
        <f t="shared" si="98"/>
        <v>8.34</v>
      </c>
      <c r="D490" s="422">
        <f t="shared" si="99"/>
        <v>0</v>
      </c>
      <c r="E490" s="426"/>
      <c r="F490" s="426"/>
      <c r="G490" s="426"/>
      <c r="H490" s="415"/>
      <c r="I490" s="415"/>
      <c r="J490" s="415"/>
      <c r="K490" s="363"/>
      <c r="L490" s="431"/>
      <c r="M490" s="431"/>
      <c r="N490" s="426">
        <v>8.34</v>
      </c>
      <c r="O490" s="431"/>
      <c r="P490" s="431"/>
      <c r="Q490" s="431"/>
      <c r="R490" s="431"/>
      <c r="S490" s="431"/>
      <c r="T490" s="431"/>
      <c r="U490" s="456"/>
    </row>
    <row r="491" spans="1:21" s="336" customFormat="1" ht="24.75" customHeight="1">
      <c r="A491" s="423">
        <v>2050302</v>
      </c>
      <c r="B491" s="417" t="s">
        <v>397</v>
      </c>
      <c r="C491" s="415">
        <f t="shared" si="98"/>
        <v>1117.3400000000001</v>
      </c>
      <c r="D491" s="422">
        <f t="shared" si="99"/>
        <v>0</v>
      </c>
      <c r="E491" s="432"/>
      <c r="F491" s="426"/>
      <c r="G491" s="426"/>
      <c r="H491" s="418"/>
      <c r="I491" s="418"/>
      <c r="J491" s="418"/>
      <c r="K491" s="363">
        <v>1005.34</v>
      </c>
      <c r="L491" s="431"/>
      <c r="M491" s="431"/>
      <c r="N491" s="432">
        <v>112</v>
      </c>
      <c r="O491" s="431"/>
      <c r="P491" s="431"/>
      <c r="Q491" s="431"/>
      <c r="R491" s="431"/>
      <c r="S491" s="431"/>
      <c r="T491" s="431"/>
      <c r="U491" s="389"/>
    </row>
    <row r="492" spans="1:21" s="336" customFormat="1" ht="24.75" customHeight="1">
      <c r="A492" s="423">
        <v>2050302</v>
      </c>
      <c r="B492" s="417" t="s">
        <v>397</v>
      </c>
      <c r="C492" s="415">
        <f t="shared" si="98"/>
        <v>175</v>
      </c>
      <c r="D492" s="422">
        <f t="shared" si="99"/>
        <v>0</v>
      </c>
      <c r="E492" s="432"/>
      <c r="F492" s="426"/>
      <c r="G492" s="426"/>
      <c r="H492" s="418"/>
      <c r="I492" s="418"/>
      <c r="J492" s="418"/>
      <c r="K492" s="363">
        <v>175</v>
      </c>
      <c r="L492" s="431"/>
      <c r="M492" s="431"/>
      <c r="N492" s="432"/>
      <c r="O492" s="431"/>
      <c r="P492" s="431"/>
      <c r="Q492" s="431"/>
      <c r="R492" s="431"/>
      <c r="S492" s="431"/>
      <c r="T492" s="431"/>
      <c r="U492" s="389"/>
    </row>
    <row r="493" spans="1:21" s="338" customFormat="1" ht="24.75" customHeight="1">
      <c r="A493" s="423">
        <v>2050302</v>
      </c>
      <c r="B493" s="417" t="s">
        <v>397</v>
      </c>
      <c r="C493" s="415">
        <f t="shared" si="98"/>
        <v>1100</v>
      </c>
      <c r="D493" s="422">
        <f t="shared" si="99"/>
        <v>0</v>
      </c>
      <c r="E493" s="432"/>
      <c r="F493" s="426"/>
      <c r="G493" s="426"/>
      <c r="H493" s="418"/>
      <c r="I493" s="418"/>
      <c r="J493" s="418"/>
      <c r="K493" s="363"/>
      <c r="L493" s="431">
        <v>200</v>
      </c>
      <c r="M493" s="431"/>
      <c r="N493" s="432">
        <v>900</v>
      </c>
      <c r="O493" s="431"/>
      <c r="P493" s="431"/>
      <c r="Q493" s="431"/>
      <c r="R493" s="431"/>
      <c r="S493" s="431"/>
      <c r="T493" s="431"/>
      <c r="U493" s="389"/>
    </row>
    <row r="494" spans="1:21" s="338" customFormat="1" ht="24.75" customHeight="1">
      <c r="A494" s="440">
        <v>20508</v>
      </c>
      <c r="B494" s="441" t="s">
        <v>398</v>
      </c>
      <c r="C494" s="442">
        <f aca="true" t="shared" si="100" ref="C494:U494">SUM(C495:C504)</f>
        <v>579.8</v>
      </c>
      <c r="D494" s="442">
        <f t="shared" si="100"/>
        <v>0</v>
      </c>
      <c r="E494" s="442">
        <f t="shared" si="100"/>
        <v>0</v>
      </c>
      <c r="F494" s="442">
        <f t="shared" si="100"/>
        <v>0</v>
      </c>
      <c r="G494" s="442">
        <f t="shared" si="100"/>
        <v>0</v>
      </c>
      <c r="H494" s="442">
        <f t="shared" si="100"/>
        <v>0</v>
      </c>
      <c r="I494" s="442">
        <f t="shared" si="100"/>
        <v>0</v>
      </c>
      <c r="J494" s="442">
        <f t="shared" si="100"/>
        <v>0</v>
      </c>
      <c r="K494" s="442">
        <f t="shared" si="100"/>
        <v>187.8</v>
      </c>
      <c r="L494" s="442">
        <f t="shared" si="100"/>
        <v>392</v>
      </c>
      <c r="M494" s="442">
        <f t="shared" si="100"/>
        <v>0</v>
      </c>
      <c r="N494" s="442">
        <f t="shared" si="100"/>
        <v>0</v>
      </c>
      <c r="O494" s="442">
        <f t="shared" si="100"/>
        <v>0</v>
      </c>
      <c r="P494" s="442">
        <f t="shared" si="100"/>
        <v>0</v>
      </c>
      <c r="Q494" s="442">
        <f t="shared" si="100"/>
        <v>0</v>
      </c>
      <c r="R494" s="442">
        <f t="shared" si="100"/>
        <v>0</v>
      </c>
      <c r="S494" s="442">
        <f t="shared" si="100"/>
        <v>0</v>
      </c>
      <c r="T494" s="442">
        <f t="shared" si="100"/>
        <v>0</v>
      </c>
      <c r="U494" s="389"/>
    </row>
    <row r="495" spans="1:21" s="336" customFormat="1" ht="24.75" customHeight="1">
      <c r="A495" s="427">
        <v>2050801</v>
      </c>
      <c r="B495" s="428" t="s">
        <v>399</v>
      </c>
      <c r="C495" s="415">
        <f>D495+H495+I495+J495+K495+L495+M495+N495+O495+P495+Q495+R495+S495+T495</f>
        <v>230</v>
      </c>
      <c r="D495" s="422">
        <f>E495+F495+G495</f>
        <v>0</v>
      </c>
      <c r="E495" s="418"/>
      <c r="F495" s="418"/>
      <c r="G495" s="418"/>
      <c r="H495" s="415"/>
      <c r="I495" s="415"/>
      <c r="J495" s="415"/>
      <c r="K495" s="363"/>
      <c r="L495" s="431">
        <v>230</v>
      </c>
      <c r="M495" s="431"/>
      <c r="N495" s="418"/>
      <c r="O495" s="431"/>
      <c r="P495" s="431"/>
      <c r="Q495" s="431"/>
      <c r="R495" s="431"/>
      <c r="S495" s="431"/>
      <c r="T495" s="431"/>
      <c r="U495" s="434"/>
    </row>
    <row r="496" spans="1:21" s="336" customFormat="1" ht="24.75" customHeight="1">
      <c r="A496" s="416">
        <v>2050802</v>
      </c>
      <c r="B496" s="417" t="s">
        <v>400</v>
      </c>
      <c r="C496" s="415">
        <f aca="true" t="shared" si="101" ref="C496:C504">D496+H496+I496+J496+K496+L496+M496+N496+O496+P496+Q496+R496+S496+T496</f>
        <v>19</v>
      </c>
      <c r="D496" s="422">
        <f aca="true" t="shared" si="102" ref="D496:D504">E496+F496+G496</f>
        <v>0</v>
      </c>
      <c r="E496" s="418"/>
      <c r="F496" s="418"/>
      <c r="G496" s="418"/>
      <c r="H496" s="415"/>
      <c r="I496" s="415"/>
      <c r="J496" s="415"/>
      <c r="K496" s="363"/>
      <c r="L496" s="431">
        <v>19</v>
      </c>
      <c r="M496" s="431"/>
      <c r="N496" s="418"/>
      <c r="O496" s="431"/>
      <c r="P496" s="431"/>
      <c r="Q496" s="431"/>
      <c r="R496" s="431"/>
      <c r="S496" s="431"/>
      <c r="T496" s="431"/>
      <c r="U496" s="389"/>
    </row>
    <row r="497" spans="1:21" s="336" customFormat="1" ht="24.75" customHeight="1">
      <c r="A497" s="416">
        <v>2050802</v>
      </c>
      <c r="B497" s="417" t="s">
        <v>400</v>
      </c>
      <c r="C497" s="415">
        <f t="shared" si="101"/>
        <v>161.8</v>
      </c>
      <c r="D497" s="422">
        <f t="shared" si="102"/>
        <v>0</v>
      </c>
      <c r="E497" s="418"/>
      <c r="F497" s="418"/>
      <c r="G497" s="418"/>
      <c r="H497" s="415"/>
      <c r="I497" s="415"/>
      <c r="J497" s="415"/>
      <c r="K497" s="431">
        <v>161.8</v>
      </c>
      <c r="L497" s="431"/>
      <c r="M497" s="431"/>
      <c r="N497" s="418"/>
      <c r="O497" s="431"/>
      <c r="P497" s="431"/>
      <c r="Q497" s="431"/>
      <c r="R497" s="431"/>
      <c r="S497" s="431"/>
      <c r="T497" s="431"/>
      <c r="U497" s="389"/>
    </row>
    <row r="498" spans="1:21" s="336" customFormat="1" ht="24.75" customHeight="1">
      <c r="A498" s="423">
        <v>2050802</v>
      </c>
      <c r="B498" s="443" t="s">
        <v>400</v>
      </c>
      <c r="C498" s="415">
        <f t="shared" si="101"/>
        <v>26</v>
      </c>
      <c r="D498" s="422">
        <f t="shared" si="102"/>
        <v>0</v>
      </c>
      <c r="E498" s="418"/>
      <c r="F498" s="418"/>
      <c r="G498" s="418"/>
      <c r="H498" s="415"/>
      <c r="I498" s="415"/>
      <c r="J498" s="415"/>
      <c r="K498" s="431">
        <v>26</v>
      </c>
      <c r="L498" s="431"/>
      <c r="M498" s="431"/>
      <c r="N498" s="418"/>
      <c r="O498" s="431"/>
      <c r="P498" s="431"/>
      <c r="Q498" s="431"/>
      <c r="R498" s="431"/>
      <c r="S498" s="431"/>
      <c r="T498" s="431"/>
      <c r="U498" s="389"/>
    </row>
    <row r="499" spans="1:21" s="336" customFormat="1" ht="24.75" customHeight="1">
      <c r="A499" s="416">
        <v>2050802</v>
      </c>
      <c r="B499" s="417" t="s">
        <v>400</v>
      </c>
      <c r="C499" s="415">
        <f t="shared" si="101"/>
        <v>6</v>
      </c>
      <c r="D499" s="422">
        <f t="shared" si="102"/>
        <v>0</v>
      </c>
      <c r="E499" s="418"/>
      <c r="F499" s="418"/>
      <c r="G499" s="418"/>
      <c r="H499" s="415"/>
      <c r="I499" s="415"/>
      <c r="J499" s="415"/>
      <c r="K499" s="363"/>
      <c r="L499" s="431">
        <v>6</v>
      </c>
      <c r="M499" s="431"/>
      <c r="N499" s="418"/>
      <c r="O499" s="431"/>
      <c r="P499" s="431"/>
      <c r="Q499" s="431"/>
      <c r="R499" s="431"/>
      <c r="S499" s="431"/>
      <c r="T499" s="431"/>
      <c r="U499" s="191"/>
    </row>
    <row r="500" spans="1:21" s="336" customFormat="1" ht="24.75" customHeight="1">
      <c r="A500" s="423">
        <v>2050802</v>
      </c>
      <c r="B500" s="443" t="s">
        <v>400</v>
      </c>
      <c r="C500" s="415">
        <f t="shared" si="101"/>
        <v>20</v>
      </c>
      <c r="D500" s="422">
        <f t="shared" si="102"/>
        <v>0</v>
      </c>
      <c r="E500" s="418"/>
      <c r="F500" s="418"/>
      <c r="G500" s="418"/>
      <c r="H500" s="415"/>
      <c r="I500" s="415"/>
      <c r="J500" s="415"/>
      <c r="K500" s="363"/>
      <c r="L500" s="431">
        <v>20</v>
      </c>
      <c r="M500" s="431"/>
      <c r="N500" s="418"/>
      <c r="O500" s="431"/>
      <c r="P500" s="431"/>
      <c r="Q500" s="431"/>
      <c r="R500" s="431"/>
      <c r="S500" s="431"/>
      <c r="T500" s="431"/>
      <c r="U500" s="191"/>
    </row>
    <row r="501" spans="1:21" s="336" customFormat="1" ht="24.75" customHeight="1">
      <c r="A501" s="416">
        <v>2050802</v>
      </c>
      <c r="B501" s="417" t="s">
        <v>400</v>
      </c>
      <c r="C501" s="415">
        <f t="shared" si="101"/>
        <v>36</v>
      </c>
      <c r="D501" s="422">
        <f t="shared" si="102"/>
        <v>0</v>
      </c>
      <c r="E501" s="418"/>
      <c r="F501" s="418"/>
      <c r="G501" s="418"/>
      <c r="H501" s="415"/>
      <c r="I501" s="415"/>
      <c r="J501" s="415"/>
      <c r="K501" s="363"/>
      <c r="L501" s="431">
        <v>36</v>
      </c>
      <c r="M501" s="431"/>
      <c r="N501" s="418"/>
      <c r="O501" s="431"/>
      <c r="P501" s="431"/>
      <c r="Q501" s="431"/>
      <c r="R501" s="431"/>
      <c r="S501" s="431"/>
      <c r="T501" s="431"/>
      <c r="U501" s="191"/>
    </row>
    <row r="502" spans="1:21" s="336" customFormat="1" ht="24.75" customHeight="1">
      <c r="A502" s="423">
        <v>2050802</v>
      </c>
      <c r="B502" s="443" t="s">
        <v>400</v>
      </c>
      <c r="C502" s="415">
        <f t="shared" si="101"/>
        <v>16</v>
      </c>
      <c r="D502" s="422">
        <f t="shared" si="102"/>
        <v>0</v>
      </c>
      <c r="E502" s="418"/>
      <c r="F502" s="418"/>
      <c r="G502" s="418"/>
      <c r="H502" s="415"/>
      <c r="I502" s="415"/>
      <c r="J502" s="415"/>
      <c r="K502" s="363"/>
      <c r="L502" s="431">
        <v>16</v>
      </c>
      <c r="M502" s="431"/>
      <c r="N502" s="418"/>
      <c r="O502" s="431"/>
      <c r="P502" s="431"/>
      <c r="Q502" s="431"/>
      <c r="R502" s="431"/>
      <c r="S502" s="431"/>
      <c r="T502" s="431"/>
      <c r="U502" s="191"/>
    </row>
    <row r="503" spans="1:21" s="336" customFormat="1" ht="24.75" customHeight="1">
      <c r="A503" s="416">
        <v>2050802</v>
      </c>
      <c r="B503" s="417" t="s">
        <v>400</v>
      </c>
      <c r="C503" s="415">
        <f t="shared" si="101"/>
        <v>50</v>
      </c>
      <c r="D503" s="422">
        <f t="shared" si="102"/>
        <v>0</v>
      </c>
      <c r="E503" s="418"/>
      <c r="F503" s="418"/>
      <c r="G503" s="418"/>
      <c r="H503" s="415"/>
      <c r="I503" s="415"/>
      <c r="J503" s="415"/>
      <c r="K503" s="363"/>
      <c r="L503" s="431">
        <v>50</v>
      </c>
      <c r="M503" s="431"/>
      <c r="N503" s="418"/>
      <c r="O503" s="431"/>
      <c r="P503" s="431"/>
      <c r="Q503" s="431"/>
      <c r="R503" s="431"/>
      <c r="S503" s="431"/>
      <c r="T503" s="431"/>
      <c r="U503" s="191"/>
    </row>
    <row r="504" spans="1:21" s="336" customFormat="1" ht="24.75" customHeight="1">
      <c r="A504" s="416">
        <v>2050802</v>
      </c>
      <c r="B504" s="417" t="s">
        <v>400</v>
      </c>
      <c r="C504" s="415">
        <f t="shared" si="101"/>
        <v>15</v>
      </c>
      <c r="D504" s="422">
        <f t="shared" si="102"/>
        <v>0</v>
      </c>
      <c r="E504" s="418"/>
      <c r="F504" s="418"/>
      <c r="G504" s="418"/>
      <c r="H504" s="415"/>
      <c r="I504" s="415"/>
      <c r="J504" s="415"/>
      <c r="K504" s="363"/>
      <c r="L504" s="431">
        <v>15</v>
      </c>
      <c r="M504" s="431"/>
      <c r="N504" s="418"/>
      <c r="O504" s="431"/>
      <c r="P504" s="431"/>
      <c r="Q504" s="431"/>
      <c r="R504" s="431"/>
      <c r="S504" s="431"/>
      <c r="T504" s="431"/>
      <c r="U504" s="191"/>
    </row>
    <row r="505" spans="1:21" s="161" customFormat="1" ht="24.75" customHeight="1">
      <c r="A505" s="440">
        <v>20509</v>
      </c>
      <c r="B505" s="444" t="s">
        <v>401</v>
      </c>
      <c r="C505" s="445">
        <f aca="true" t="shared" si="103" ref="C505:K505">C506</f>
        <v>1100</v>
      </c>
      <c r="D505" s="445">
        <f t="shared" si="103"/>
        <v>0</v>
      </c>
      <c r="E505" s="445">
        <f t="shared" si="103"/>
        <v>0</v>
      </c>
      <c r="F505" s="445">
        <f t="shared" si="103"/>
        <v>0</v>
      </c>
      <c r="G505" s="445">
        <f t="shared" si="103"/>
        <v>0</v>
      </c>
      <c r="H505" s="445">
        <f t="shared" si="103"/>
        <v>0</v>
      </c>
      <c r="I505" s="445">
        <f t="shared" si="103"/>
        <v>0</v>
      </c>
      <c r="J505" s="445">
        <f t="shared" si="103"/>
        <v>0</v>
      </c>
      <c r="K505" s="445">
        <f t="shared" si="103"/>
        <v>0</v>
      </c>
      <c r="L505" s="445">
        <f aca="true" t="shared" si="104" ref="L505:T505">L506</f>
        <v>0</v>
      </c>
      <c r="M505" s="445">
        <f t="shared" si="104"/>
        <v>1100</v>
      </c>
      <c r="N505" s="445">
        <f t="shared" si="104"/>
        <v>0</v>
      </c>
      <c r="O505" s="445">
        <f t="shared" si="104"/>
        <v>0</v>
      </c>
      <c r="P505" s="445">
        <f t="shared" si="104"/>
        <v>0</v>
      </c>
      <c r="Q505" s="445">
        <f t="shared" si="104"/>
        <v>0</v>
      </c>
      <c r="R505" s="445">
        <f t="shared" si="104"/>
        <v>0</v>
      </c>
      <c r="S505" s="445">
        <f t="shared" si="104"/>
        <v>0</v>
      </c>
      <c r="T505" s="445">
        <f t="shared" si="104"/>
        <v>0</v>
      </c>
      <c r="U505" s="389"/>
    </row>
    <row r="506" spans="1:21" s="161" customFormat="1" ht="24.75" customHeight="1">
      <c r="A506" s="446">
        <v>2050999</v>
      </c>
      <c r="B506" s="447" t="s">
        <v>402</v>
      </c>
      <c r="C506" s="448">
        <f>D506+H506+I506+J506+K506+L506+M506+N506+O506+P506+Q506+R506+S506+T506</f>
        <v>1100</v>
      </c>
      <c r="D506" s="448"/>
      <c r="E506" s="448"/>
      <c r="F506" s="448"/>
      <c r="G506" s="448"/>
      <c r="H506" s="448"/>
      <c r="I506" s="448"/>
      <c r="J506" s="448"/>
      <c r="K506" s="448"/>
      <c r="L506" s="448"/>
      <c r="M506" s="448">
        <v>1100</v>
      </c>
      <c r="N506" s="448"/>
      <c r="O506" s="448"/>
      <c r="P506" s="448"/>
      <c r="Q506" s="448"/>
      <c r="R506" s="448"/>
      <c r="S506" s="448"/>
      <c r="T506" s="448"/>
      <c r="U506" s="457"/>
    </row>
    <row r="507" spans="1:21" s="338" customFormat="1" ht="24.75" customHeight="1">
      <c r="A507" s="440">
        <v>20599</v>
      </c>
      <c r="B507" s="441" t="s">
        <v>395</v>
      </c>
      <c r="C507" s="425">
        <f aca="true" t="shared" si="105" ref="C507:K507">SUM(C508:C509)</f>
        <v>3040</v>
      </c>
      <c r="D507" s="425">
        <f t="shared" si="105"/>
        <v>0</v>
      </c>
      <c r="E507" s="425">
        <f t="shared" si="105"/>
        <v>0</v>
      </c>
      <c r="F507" s="425">
        <f t="shared" si="105"/>
        <v>0</v>
      </c>
      <c r="G507" s="425">
        <f t="shared" si="105"/>
        <v>0</v>
      </c>
      <c r="H507" s="425">
        <f t="shared" si="105"/>
        <v>0</v>
      </c>
      <c r="I507" s="425">
        <f t="shared" si="105"/>
        <v>0</v>
      </c>
      <c r="J507" s="425">
        <f t="shared" si="105"/>
        <v>0</v>
      </c>
      <c r="K507" s="425">
        <f t="shared" si="105"/>
        <v>0</v>
      </c>
      <c r="L507" s="425">
        <f aca="true" t="shared" si="106" ref="L507:T507">SUM(L508:L509)</f>
        <v>40</v>
      </c>
      <c r="M507" s="425">
        <f t="shared" si="106"/>
        <v>3000</v>
      </c>
      <c r="N507" s="425">
        <f t="shared" si="106"/>
        <v>0</v>
      </c>
      <c r="O507" s="425">
        <f t="shared" si="106"/>
        <v>0</v>
      </c>
      <c r="P507" s="425">
        <f t="shared" si="106"/>
        <v>0</v>
      </c>
      <c r="Q507" s="425">
        <f t="shared" si="106"/>
        <v>0</v>
      </c>
      <c r="R507" s="425">
        <f t="shared" si="106"/>
        <v>0</v>
      </c>
      <c r="S507" s="425">
        <f t="shared" si="106"/>
        <v>0</v>
      </c>
      <c r="T507" s="425">
        <f t="shared" si="106"/>
        <v>0</v>
      </c>
      <c r="U507" s="389"/>
    </row>
    <row r="508" spans="1:21" s="336" customFormat="1" ht="24.75" customHeight="1">
      <c r="A508" s="416">
        <v>2059999</v>
      </c>
      <c r="B508" s="417" t="s">
        <v>395</v>
      </c>
      <c r="C508" s="415">
        <f>D508+H508+I508+J508+K508+L508+M508+N508+O508+P508+Q508+R508+S508+T508</f>
        <v>40</v>
      </c>
      <c r="D508" s="449"/>
      <c r="E508" s="418"/>
      <c r="F508" s="418"/>
      <c r="G508" s="418"/>
      <c r="H508" s="415"/>
      <c r="I508" s="415"/>
      <c r="J508" s="415"/>
      <c r="K508" s="363"/>
      <c r="L508" s="431">
        <v>40</v>
      </c>
      <c r="M508" s="431"/>
      <c r="N508" s="418"/>
      <c r="O508" s="431"/>
      <c r="P508" s="431"/>
      <c r="Q508" s="431"/>
      <c r="R508" s="431"/>
      <c r="S508" s="431"/>
      <c r="T508" s="431"/>
      <c r="U508" s="389"/>
    </row>
    <row r="509" spans="1:21" s="338" customFormat="1" ht="24.75" customHeight="1">
      <c r="A509" s="416">
        <v>2059999</v>
      </c>
      <c r="B509" s="416" t="s">
        <v>395</v>
      </c>
      <c r="C509" s="415">
        <f>D509+H509+I509+J509+K509+L509+M509+N509+O509+P509+Q509+R509+S509+T509</f>
        <v>3000</v>
      </c>
      <c r="D509" s="450"/>
      <c r="E509" s="438"/>
      <c r="F509" s="438"/>
      <c r="G509" s="438"/>
      <c r="H509" s="439"/>
      <c r="I509" s="439"/>
      <c r="J509" s="439"/>
      <c r="K509" s="451"/>
      <c r="L509" s="452"/>
      <c r="M509" s="452">
        <v>3000</v>
      </c>
      <c r="N509" s="438"/>
      <c r="O509" s="452"/>
      <c r="P509" s="452"/>
      <c r="Q509" s="452"/>
      <c r="R509" s="452"/>
      <c r="S509" s="452"/>
      <c r="T509" s="452"/>
      <c r="U509" s="454"/>
    </row>
    <row r="510" spans="1:21" s="337" customFormat="1" ht="24.75" customHeight="1">
      <c r="A510" s="409">
        <v>206</v>
      </c>
      <c r="B510" s="410" t="s">
        <v>403</v>
      </c>
      <c r="C510" s="361">
        <f>C511+C520+C523+C525</f>
        <v>1899.56</v>
      </c>
      <c r="D510" s="361">
        <f aca="true" t="shared" si="107" ref="D510:K510">D511+D520+D523+D526</f>
        <v>638.56</v>
      </c>
      <c r="E510" s="361">
        <f t="shared" si="107"/>
        <v>579.26</v>
      </c>
      <c r="F510" s="361">
        <f t="shared" si="107"/>
        <v>0</v>
      </c>
      <c r="G510" s="361">
        <f t="shared" si="107"/>
        <v>59.3</v>
      </c>
      <c r="H510" s="361">
        <f t="shared" si="107"/>
        <v>203</v>
      </c>
      <c r="I510" s="361">
        <f t="shared" si="107"/>
        <v>1058</v>
      </c>
      <c r="J510" s="361">
        <f t="shared" si="107"/>
        <v>0</v>
      </c>
      <c r="K510" s="361">
        <f t="shared" si="107"/>
        <v>0</v>
      </c>
      <c r="L510" s="361">
        <f aca="true" t="shared" si="108" ref="L510:T510">L511+L520+L523+L526</f>
        <v>0</v>
      </c>
      <c r="M510" s="361">
        <f t="shared" si="108"/>
        <v>0</v>
      </c>
      <c r="N510" s="361">
        <f t="shared" si="108"/>
        <v>0</v>
      </c>
      <c r="O510" s="361">
        <f t="shared" si="108"/>
        <v>0</v>
      </c>
      <c r="P510" s="361">
        <f t="shared" si="108"/>
        <v>0</v>
      </c>
      <c r="Q510" s="361">
        <f t="shared" si="108"/>
        <v>0</v>
      </c>
      <c r="R510" s="361">
        <f t="shared" si="108"/>
        <v>0</v>
      </c>
      <c r="S510" s="361">
        <f t="shared" si="108"/>
        <v>0</v>
      </c>
      <c r="T510" s="361">
        <f t="shared" si="108"/>
        <v>0</v>
      </c>
      <c r="U510" s="412"/>
    </row>
    <row r="511" spans="1:21" s="338" customFormat="1" ht="24.75" customHeight="1">
      <c r="A511" s="197">
        <v>20601</v>
      </c>
      <c r="B511" s="198" t="s">
        <v>404</v>
      </c>
      <c r="C511" s="186">
        <f aca="true" t="shared" si="109" ref="C511:U511">SUM(C512:C519)</f>
        <v>770.56</v>
      </c>
      <c r="D511" s="186">
        <f t="shared" si="109"/>
        <v>638.56</v>
      </c>
      <c r="E511" s="186">
        <f t="shared" si="109"/>
        <v>579.26</v>
      </c>
      <c r="F511" s="186">
        <f t="shared" si="109"/>
        <v>0</v>
      </c>
      <c r="G511" s="186">
        <f t="shared" si="109"/>
        <v>59.3</v>
      </c>
      <c r="H511" s="186">
        <f t="shared" si="109"/>
        <v>132</v>
      </c>
      <c r="I511" s="186">
        <f t="shared" si="109"/>
        <v>0</v>
      </c>
      <c r="J511" s="186">
        <f t="shared" si="109"/>
        <v>0</v>
      </c>
      <c r="K511" s="186">
        <f t="shared" si="109"/>
        <v>0</v>
      </c>
      <c r="L511" s="186">
        <f t="shared" si="109"/>
        <v>0</v>
      </c>
      <c r="M511" s="186">
        <f t="shared" si="109"/>
        <v>0</v>
      </c>
      <c r="N511" s="186">
        <f t="shared" si="109"/>
        <v>0</v>
      </c>
      <c r="O511" s="186">
        <f t="shared" si="109"/>
        <v>0</v>
      </c>
      <c r="P511" s="186">
        <f t="shared" si="109"/>
        <v>0</v>
      </c>
      <c r="Q511" s="186">
        <f t="shared" si="109"/>
        <v>0</v>
      </c>
      <c r="R511" s="186">
        <f t="shared" si="109"/>
        <v>0</v>
      </c>
      <c r="S511" s="186">
        <f t="shared" si="109"/>
        <v>0</v>
      </c>
      <c r="T511" s="186">
        <f t="shared" si="109"/>
        <v>0</v>
      </c>
      <c r="U511" s="389"/>
    </row>
    <row r="512" spans="1:21" s="336" customFormat="1" ht="24.75" customHeight="1">
      <c r="A512" s="184">
        <v>2060101</v>
      </c>
      <c r="B512" s="185" t="s">
        <v>317</v>
      </c>
      <c r="C512" s="186">
        <f>D512+H512+I512+J512+K512+L512+M512+N512+O512+P512+Q512+R512+S512+T512</f>
        <v>5</v>
      </c>
      <c r="D512" s="188">
        <f>SUM(E512:G512)</f>
        <v>0</v>
      </c>
      <c r="E512" s="189"/>
      <c r="F512" s="189"/>
      <c r="G512" s="189"/>
      <c r="H512" s="189">
        <v>5</v>
      </c>
      <c r="I512" s="189"/>
      <c r="J512" s="189"/>
      <c r="K512" s="189"/>
      <c r="L512" s="376"/>
      <c r="M512" s="377"/>
      <c r="N512" s="189"/>
      <c r="O512" s="377"/>
      <c r="P512" s="377"/>
      <c r="Q512" s="376"/>
      <c r="R512" s="377"/>
      <c r="S512" s="377"/>
      <c r="T512" s="376"/>
      <c r="U512" s="389"/>
    </row>
    <row r="513" spans="1:21" s="336" customFormat="1" ht="24.75" customHeight="1">
      <c r="A513" s="184">
        <v>2060101</v>
      </c>
      <c r="B513" s="185" t="s">
        <v>317</v>
      </c>
      <c r="C513" s="186">
        <f aca="true" t="shared" si="110" ref="C513:C519">D513+H513+I513+J513+K513+L513+M513+N513+O513+P513+Q513+R513+S513+T513</f>
        <v>30.92</v>
      </c>
      <c r="D513" s="188">
        <f aca="true" t="shared" si="111" ref="D513:D519">SUM(E513:G513)</f>
        <v>30.92</v>
      </c>
      <c r="E513" s="189">
        <v>26.62</v>
      </c>
      <c r="F513" s="189"/>
      <c r="G513" s="189">
        <v>4.3</v>
      </c>
      <c r="H513" s="189"/>
      <c r="I513" s="189"/>
      <c r="J513" s="189"/>
      <c r="K513" s="189"/>
      <c r="L513" s="376"/>
      <c r="M513" s="377"/>
      <c r="N513" s="189"/>
      <c r="O513" s="377"/>
      <c r="P513" s="377"/>
      <c r="Q513" s="376"/>
      <c r="R513" s="377"/>
      <c r="S513" s="377"/>
      <c r="T513" s="376"/>
      <c r="U513" s="389"/>
    </row>
    <row r="514" spans="1:21" s="336" customFormat="1" ht="24.75" customHeight="1">
      <c r="A514" s="184">
        <v>2060101</v>
      </c>
      <c r="B514" s="185" t="s">
        <v>317</v>
      </c>
      <c r="C514" s="186">
        <f t="shared" si="110"/>
        <v>21</v>
      </c>
      <c r="D514" s="188">
        <f t="shared" si="111"/>
        <v>0</v>
      </c>
      <c r="E514" s="189"/>
      <c r="F514" s="189"/>
      <c r="G514" s="189"/>
      <c r="H514" s="189">
        <v>21</v>
      </c>
      <c r="I514" s="189"/>
      <c r="J514" s="189"/>
      <c r="K514" s="189"/>
      <c r="L514" s="376"/>
      <c r="M514" s="377"/>
      <c r="N514" s="189"/>
      <c r="O514" s="377"/>
      <c r="P514" s="377"/>
      <c r="Q514" s="376"/>
      <c r="R514" s="377"/>
      <c r="S514" s="377"/>
      <c r="T514" s="376"/>
      <c r="U514" s="389"/>
    </row>
    <row r="515" spans="1:21" s="336" customFormat="1" ht="24.75" customHeight="1">
      <c r="A515" s="184">
        <v>2060101</v>
      </c>
      <c r="B515" s="185" t="s">
        <v>317</v>
      </c>
      <c r="C515" s="186">
        <f t="shared" si="110"/>
        <v>49</v>
      </c>
      <c r="D515" s="188">
        <f t="shared" si="111"/>
        <v>0</v>
      </c>
      <c r="E515" s="189"/>
      <c r="F515" s="189"/>
      <c r="G515" s="189"/>
      <c r="H515" s="189">
        <v>49</v>
      </c>
      <c r="I515" s="189"/>
      <c r="J515" s="189"/>
      <c r="K515" s="189"/>
      <c r="L515" s="376"/>
      <c r="M515" s="377"/>
      <c r="N515" s="189"/>
      <c r="O515" s="377"/>
      <c r="P515" s="377"/>
      <c r="Q515" s="376"/>
      <c r="R515" s="377"/>
      <c r="S515" s="377"/>
      <c r="T515" s="376"/>
      <c r="U515" s="389"/>
    </row>
    <row r="516" spans="1:21" s="336" customFormat="1" ht="24.75" customHeight="1">
      <c r="A516" s="184">
        <v>2060101</v>
      </c>
      <c r="B516" s="185" t="s">
        <v>317</v>
      </c>
      <c r="C516" s="186">
        <f t="shared" si="110"/>
        <v>607.64</v>
      </c>
      <c r="D516" s="188">
        <f t="shared" si="111"/>
        <v>607.64</v>
      </c>
      <c r="E516" s="189">
        <v>552.64</v>
      </c>
      <c r="F516" s="189"/>
      <c r="G516" s="189">
        <v>55</v>
      </c>
      <c r="H516" s="189"/>
      <c r="I516" s="189"/>
      <c r="J516" s="189"/>
      <c r="K516" s="189"/>
      <c r="L516" s="376"/>
      <c r="M516" s="377"/>
      <c r="N516" s="189"/>
      <c r="O516" s="377"/>
      <c r="P516" s="377"/>
      <c r="Q516" s="376"/>
      <c r="R516" s="377"/>
      <c r="S516" s="377"/>
      <c r="T516" s="376"/>
      <c r="U516" s="389"/>
    </row>
    <row r="517" spans="1:21" s="336" customFormat="1" ht="24.75" customHeight="1">
      <c r="A517" s="184">
        <v>2060101</v>
      </c>
      <c r="B517" s="185" t="s">
        <v>317</v>
      </c>
      <c r="C517" s="186">
        <f t="shared" si="110"/>
        <v>5</v>
      </c>
      <c r="D517" s="188">
        <f t="shared" si="111"/>
        <v>0</v>
      </c>
      <c r="E517" s="189"/>
      <c r="F517" s="189"/>
      <c r="G517" s="189"/>
      <c r="H517" s="189">
        <v>5</v>
      </c>
      <c r="I517" s="189"/>
      <c r="J517" s="189"/>
      <c r="K517" s="189"/>
      <c r="L517" s="376"/>
      <c r="M517" s="377"/>
      <c r="N517" s="189"/>
      <c r="O517" s="377"/>
      <c r="P517" s="377"/>
      <c r="Q517" s="376"/>
      <c r="R517" s="377"/>
      <c r="S517" s="377"/>
      <c r="T517" s="376"/>
      <c r="U517" s="389"/>
    </row>
    <row r="518" spans="1:21" s="336" customFormat="1" ht="24.75" customHeight="1">
      <c r="A518" s="184">
        <v>2060101</v>
      </c>
      <c r="B518" s="185" t="s">
        <v>318</v>
      </c>
      <c r="C518" s="186">
        <f t="shared" si="110"/>
        <v>39</v>
      </c>
      <c r="D518" s="188">
        <f t="shared" si="111"/>
        <v>0</v>
      </c>
      <c r="E518" s="189"/>
      <c r="F518" s="189"/>
      <c r="G518" s="189"/>
      <c r="H518" s="189">
        <v>39</v>
      </c>
      <c r="I518" s="189"/>
      <c r="J518" s="189"/>
      <c r="K518" s="189"/>
      <c r="L518" s="376"/>
      <c r="M518" s="377"/>
      <c r="N518" s="189"/>
      <c r="O518" s="377"/>
      <c r="P518" s="377"/>
      <c r="Q518" s="376"/>
      <c r="R518" s="377"/>
      <c r="S518" s="377"/>
      <c r="T518" s="376"/>
      <c r="U518" s="389"/>
    </row>
    <row r="519" spans="1:21" s="336" customFormat="1" ht="24.75" customHeight="1">
      <c r="A519" s="184">
        <v>2060102</v>
      </c>
      <c r="B519" s="185" t="s">
        <v>318</v>
      </c>
      <c r="C519" s="186">
        <f t="shared" si="110"/>
        <v>13</v>
      </c>
      <c r="D519" s="188">
        <f t="shared" si="111"/>
        <v>0</v>
      </c>
      <c r="E519" s="189"/>
      <c r="F519" s="189"/>
      <c r="G519" s="189"/>
      <c r="H519" s="189">
        <v>13</v>
      </c>
      <c r="I519" s="189"/>
      <c r="J519" s="189"/>
      <c r="K519" s="189"/>
      <c r="L519" s="376"/>
      <c r="M519" s="377"/>
      <c r="N519" s="189"/>
      <c r="O519" s="377"/>
      <c r="P519" s="377"/>
      <c r="Q519" s="376"/>
      <c r="R519" s="377"/>
      <c r="S519" s="377"/>
      <c r="T519" s="376"/>
      <c r="U519" s="191"/>
    </row>
    <row r="520" spans="1:21" s="338" customFormat="1" ht="24.75" customHeight="1">
      <c r="A520" s="197">
        <v>20604</v>
      </c>
      <c r="B520" s="198" t="s">
        <v>405</v>
      </c>
      <c r="C520" s="186">
        <f aca="true" t="shared" si="112" ref="C520:K520">SUM(C521:C522)</f>
        <v>50</v>
      </c>
      <c r="D520" s="186">
        <f t="shared" si="112"/>
        <v>0</v>
      </c>
      <c r="E520" s="186">
        <f t="shared" si="112"/>
        <v>0</v>
      </c>
      <c r="F520" s="186">
        <f t="shared" si="112"/>
        <v>0</v>
      </c>
      <c r="G520" s="186">
        <f t="shared" si="112"/>
        <v>0</v>
      </c>
      <c r="H520" s="186">
        <f t="shared" si="112"/>
        <v>50</v>
      </c>
      <c r="I520" s="186">
        <f t="shared" si="112"/>
        <v>0</v>
      </c>
      <c r="J520" s="186">
        <f t="shared" si="112"/>
        <v>0</v>
      </c>
      <c r="K520" s="186">
        <f t="shared" si="112"/>
        <v>0</v>
      </c>
      <c r="L520" s="186">
        <f aca="true" t="shared" si="113" ref="L520:T520">SUM(L521:L522)</f>
        <v>0</v>
      </c>
      <c r="M520" s="186">
        <f t="shared" si="113"/>
        <v>0</v>
      </c>
      <c r="N520" s="186">
        <f t="shared" si="113"/>
        <v>0</v>
      </c>
      <c r="O520" s="186">
        <f t="shared" si="113"/>
        <v>0</v>
      </c>
      <c r="P520" s="186">
        <f t="shared" si="113"/>
        <v>0</v>
      </c>
      <c r="Q520" s="186">
        <f t="shared" si="113"/>
        <v>0</v>
      </c>
      <c r="R520" s="186">
        <f t="shared" si="113"/>
        <v>0</v>
      </c>
      <c r="S520" s="186">
        <f t="shared" si="113"/>
        <v>0</v>
      </c>
      <c r="T520" s="186">
        <f t="shared" si="113"/>
        <v>0</v>
      </c>
      <c r="U520" s="389"/>
    </row>
    <row r="521" spans="1:21" s="336" customFormat="1" ht="24.75" customHeight="1">
      <c r="A521" s="184">
        <v>2060499</v>
      </c>
      <c r="B521" s="458" t="s">
        <v>406</v>
      </c>
      <c r="C521" s="186">
        <f>D521+H521+I521+J521+K521+L521+M521+N521+O521+P521+Q521+R521+S521+T521</f>
        <v>30</v>
      </c>
      <c r="D521" s="188">
        <f>SUM(E521:G521)</f>
        <v>0</v>
      </c>
      <c r="E521" s="189"/>
      <c r="F521" s="189"/>
      <c r="G521" s="189"/>
      <c r="H521" s="189">
        <v>30</v>
      </c>
      <c r="I521" s="189"/>
      <c r="J521" s="189"/>
      <c r="K521" s="189"/>
      <c r="L521" s="376"/>
      <c r="M521" s="377"/>
      <c r="N521" s="189"/>
      <c r="O521" s="377"/>
      <c r="P521" s="377"/>
      <c r="Q521" s="376"/>
      <c r="R521" s="377"/>
      <c r="S521" s="377"/>
      <c r="T521" s="376"/>
      <c r="U521" s="389"/>
    </row>
    <row r="522" spans="1:21" s="336" customFormat="1" ht="24.75" customHeight="1">
      <c r="A522" s="184">
        <v>2060499</v>
      </c>
      <c r="B522" s="458" t="s">
        <v>406</v>
      </c>
      <c r="C522" s="186">
        <f>D522+H522+I522+J522+K522+L522+M522+N522+O522+P522+Q522+R522+S522+T522</f>
        <v>20</v>
      </c>
      <c r="D522" s="188">
        <f>SUM(E522:G522)</f>
        <v>0</v>
      </c>
      <c r="E522" s="189"/>
      <c r="F522" s="189"/>
      <c r="G522" s="189"/>
      <c r="H522" s="189">
        <v>20</v>
      </c>
      <c r="I522" s="189"/>
      <c r="J522" s="189"/>
      <c r="K522" s="189"/>
      <c r="L522" s="376"/>
      <c r="M522" s="377"/>
      <c r="N522" s="189"/>
      <c r="O522" s="377"/>
      <c r="P522" s="377"/>
      <c r="Q522" s="376"/>
      <c r="R522" s="377"/>
      <c r="S522" s="377"/>
      <c r="T522" s="376"/>
      <c r="U522" s="389"/>
    </row>
    <row r="523" spans="1:21" s="338" customFormat="1" ht="24.75" customHeight="1">
      <c r="A523" s="197">
        <v>20607</v>
      </c>
      <c r="B523" s="198" t="s">
        <v>407</v>
      </c>
      <c r="C523" s="186">
        <f aca="true" t="shared" si="114" ref="C523:K523">C524</f>
        <v>21</v>
      </c>
      <c r="D523" s="186">
        <f t="shared" si="114"/>
        <v>0</v>
      </c>
      <c r="E523" s="186">
        <f t="shared" si="114"/>
        <v>0</v>
      </c>
      <c r="F523" s="186">
        <f t="shared" si="114"/>
        <v>0</v>
      </c>
      <c r="G523" s="186">
        <f t="shared" si="114"/>
        <v>0</v>
      </c>
      <c r="H523" s="186">
        <f t="shared" si="114"/>
        <v>21</v>
      </c>
      <c r="I523" s="186">
        <f t="shared" si="114"/>
        <v>0</v>
      </c>
      <c r="J523" s="186">
        <f t="shared" si="114"/>
        <v>0</v>
      </c>
      <c r="K523" s="186">
        <f t="shared" si="114"/>
        <v>0</v>
      </c>
      <c r="L523" s="186">
        <f aca="true" t="shared" si="115" ref="L523:T523">L524</f>
        <v>0</v>
      </c>
      <c r="M523" s="186">
        <f t="shared" si="115"/>
        <v>0</v>
      </c>
      <c r="N523" s="186">
        <f t="shared" si="115"/>
        <v>0</v>
      </c>
      <c r="O523" s="186">
        <f t="shared" si="115"/>
        <v>0</v>
      </c>
      <c r="P523" s="186">
        <f t="shared" si="115"/>
        <v>0</v>
      </c>
      <c r="Q523" s="186">
        <f t="shared" si="115"/>
        <v>0</v>
      </c>
      <c r="R523" s="186">
        <f t="shared" si="115"/>
        <v>0</v>
      </c>
      <c r="S523" s="186">
        <f t="shared" si="115"/>
        <v>0</v>
      </c>
      <c r="T523" s="186">
        <f t="shared" si="115"/>
        <v>0</v>
      </c>
      <c r="U523" s="389"/>
    </row>
    <row r="524" spans="1:21" s="336" customFormat="1" ht="24.75" customHeight="1">
      <c r="A524" s="184">
        <v>2060702</v>
      </c>
      <c r="B524" s="185" t="s">
        <v>408</v>
      </c>
      <c r="C524" s="186">
        <f>D524+N524+H524+I524+K524</f>
        <v>21</v>
      </c>
      <c r="D524" s="188">
        <f>SUM(E524:G524)</f>
        <v>0</v>
      </c>
      <c r="E524" s="189"/>
      <c r="F524" s="189"/>
      <c r="G524" s="189"/>
      <c r="H524" s="189">
        <v>21</v>
      </c>
      <c r="I524" s="189"/>
      <c r="J524" s="189"/>
      <c r="K524" s="189"/>
      <c r="L524" s="376"/>
      <c r="M524" s="377"/>
      <c r="N524" s="189"/>
      <c r="O524" s="377"/>
      <c r="P524" s="377"/>
      <c r="Q524" s="376"/>
      <c r="R524" s="377"/>
      <c r="S524" s="377"/>
      <c r="T524" s="376"/>
      <c r="U524" s="389"/>
    </row>
    <row r="525" spans="1:21" s="161" customFormat="1" ht="24.75" customHeight="1">
      <c r="A525" s="184">
        <v>20699</v>
      </c>
      <c r="B525" s="185" t="s">
        <v>409</v>
      </c>
      <c r="C525" s="186">
        <f aca="true" t="shared" si="116" ref="C525:K525">C526</f>
        <v>1058</v>
      </c>
      <c r="D525" s="186">
        <f t="shared" si="116"/>
        <v>0</v>
      </c>
      <c r="E525" s="186">
        <f t="shared" si="116"/>
        <v>0</v>
      </c>
      <c r="F525" s="186">
        <f t="shared" si="116"/>
        <v>0</v>
      </c>
      <c r="G525" s="186">
        <f t="shared" si="116"/>
        <v>0</v>
      </c>
      <c r="H525" s="186">
        <f t="shared" si="116"/>
        <v>0</v>
      </c>
      <c r="I525" s="186">
        <f t="shared" si="116"/>
        <v>1058</v>
      </c>
      <c r="J525" s="186">
        <f t="shared" si="116"/>
        <v>0</v>
      </c>
      <c r="K525" s="186">
        <f t="shared" si="116"/>
        <v>0</v>
      </c>
      <c r="L525" s="186">
        <f aca="true" t="shared" si="117" ref="L525:T525">L526</f>
        <v>0</v>
      </c>
      <c r="M525" s="186">
        <f t="shared" si="117"/>
        <v>0</v>
      </c>
      <c r="N525" s="186">
        <f t="shared" si="117"/>
        <v>0</v>
      </c>
      <c r="O525" s="186">
        <f t="shared" si="117"/>
        <v>0</v>
      </c>
      <c r="P525" s="186">
        <f t="shared" si="117"/>
        <v>0</v>
      </c>
      <c r="Q525" s="186">
        <f t="shared" si="117"/>
        <v>0</v>
      </c>
      <c r="R525" s="186">
        <f t="shared" si="117"/>
        <v>0</v>
      </c>
      <c r="S525" s="186">
        <f t="shared" si="117"/>
        <v>0</v>
      </c>
      <c r="T525" s="186">
        <f t="shared" si="117"/>
        <v>0</v>
      </c>
      <c r="U525" s="389"/>
    </row>
    <row r="526" spans="1:21" s="161" customFormat="1" ht="24.75" customHeight="1">
      <c r="A526" s="184">
        <v>2069999</v>
      </c>
      <c r="B526" s="185" t="s">
        <v>409</v>
      </c>
      <c r="C526" s="186">
        <f>D526+H526+I526+J526+K526+L526+M526+N526+O526+P526+Q526+R526+S526</f>
        <v>1058</v>
      </c>
      <c r="D526" s="188"/>
      <c r="E526" s="189"/>
      <c r="F526" s="189"/>
      <c r="G526" s="189"/>
      <c r="H526" s="189"/>
      <c r="I526" s="189">
        <v>1058</v>
      </c>
      <c r="J526" s="189"/>
      <c r="K526" s="189"/>
      <c r="L526" s="376"/>
      <c r="M526" s="377"/>
      <c r="N526" s="189"/>
      <c r="O526" s="377"/>
      <c r="P526" s="377"/>
      <c r="Q526" s="376"/>
      <c r="R526" s="377"/>
      <c r="S526" s="377"/>
      <c r="T526" s="376"/>
      <c r="U526" s="389"/>
    </row>
    <row r="527" spans="1:21" s="337" customFormat="1" ht="24.75" customHeight="1">
      <c r="A527" s="409">
        <v>207</v>
      </c>
      <c r="B527" s="410" t="s">
        <v>410</v>
      </c>
      <c r="C527" s="361">
        <f aca="true" t="shared" si="118" ref="C527:U527">C528+C566+C573+C579+C588</f>
        <v>4830</v>
      </c>
      <c r="D527" s="361">
        <f t="shared" si="118"/>
        <v>490.1</v>
      </c>
      <c r="E527" s="361">
        <f t="shared" si="118"/>
        <v>435.1</v>
      </c>
      <c r="F527" s="361">
        <f t="shared" si="118"/>
        <v>0</v>
      </c>
      <c r="G527" s="361">
        <f t="shared" si="118"/>
        <v>55</v>
      </c>
      <c r="H527" s="361">
        <f t="shared" si="118"/>
        <v>239</v>
      </c>
      <c r="I527" s="361">
        <f t="shared" si="118"/>
        <v>2907</v>
      </c>
      <c r="J527" s="361">
        <f t="shared" si="118"/>
        <v>0</v>
      </c>
      <c r="K527" s="361">
        <f t="shared" si="118"/>
        <v>756.8</v>
      </c>
      <c r="L527" s="361">
        <f t="shared" si="118"/>
        <v>370.1</v>
      </c>
      <c r="M527" s="361">
        <f t="shared" si="118"/>
        <v>67</v>
      </c>
      <c r="N527" s="361">
        <f t="shared" si="118"/>
        <v>0</v>
      </c>
      <c r="O527" s="361">
        <f t="shared" si="118"/>
        <v>0</v>
      </c>
      <c r="P527" s="361">
        <f t="shared" si="118"/>
        <v>0</v>
      </c>
      <c r="Q527" s="361">
        <f t="shared" si="118"/>
        <v>0</v>
      </c>
      <c r="R527" s="361">
        <f t="shared" si="118"/>
        <v>0</v>
      </c>
      <c r="S527" s="361">
        <f t="shared" si="118"/>
        <v>0</v>
      </c>
      <c r="T527" s="361">
        <f t="shared" si="118"/>
        <v>0</v>
      </c>
      <c r="U527" s="412"/>
    </row>
    <row r="528" spans="1:21" s="338" customFormat="1" ht="24.75" customHeight="1">
      <c r="A528" s="197">
        <v>20701</v>
      </c>
      <c r="B528" s="198" t="s">
        <v>411</v>
      </c>
      <c r="C528" s="186">
        <f aca="true" t="shared" si="119" ref="C528:U528">SUM(C529:C565)</f>
        <v>1826.1600000000003</v>
      </c>
      <c r="D528" s="186">
        <f t="shared" si="119"/>
        <v>490.1</v>
      </c>
      <c r="E528" s="186">
        <f t="shared" si="119"/>
        <v>435.1</v>
      </c>
      <c r="F528" s="186">
        <f t="shared" si="119"/>
        <v>0</v>
      </c>
      <c r="G528" s="186">
        <f t="shared" si="119"/>
        <v>55</v>
      </c>
      <c r="H528" s="186">
        <f t="shared" si="119"/>
        <v>225</v>
      </c>
      <c r="I528" s="186">
        <f t="shared" si="119"/>
        <v>500</v>
      </c>
      <c r="J528" s="186">
        <f t="shared" si="119"/>
        <v>0</v>
      </c>
      <c r="K528" s="186">
        <f t="shared" si="119"/>
        <v>320.05999999999995</v>
      </c>
      <c r="L528" s="186">
        <f t="shared" si="119"/>
        <v>224</v>
      </c>
      <c r="M528" s="186">
        <f t="shared" si="119"/>
        <v>67</v>
      </c>
      <c r="N528" s="186">
        <f t="shared" si="119"/>
        <v>0</v>
      </c>
      <c r="O528" s="186">
        <f t="shared" si="119"/>
        <v>0</v>
      </c>
      <c r="P528" s="186">
        <f t="shared" si="119"/>
        <v>0</v>
      </c>
      <c r="Q528" s="186">
        <f t="shared" si="119"/>
        <v>0</v>
      </c>
      <c r="R528" s="186">
        <f t="shared" si="119"/>
        <v>0</v>
      </c>
      <c r="S528" s="186">
        <f t="shared" si="119"/>
        <v>0</v>
      </c>
      <c r="T528" s="186">
        <f t="shared" si="119"/>
        <v>0</v>
      </c>
      <c r="U528" s="389"/>
    </row>
    <row r="529" spans="1:21" s="336" customFormat="1" ht="24.75" customHeight="1">
      <c r="A529" s="184">
        <v>2070101</v>
      </c>
      <c r="B529" s="185" t="s">
        <v>317</v>
      </c>
      <c r="C529" s="186">
        <f>D529+H529+I529+J529+K529+L529+M529+N529+O529+P529+Q529+R529+S529+T529</f>
        <v>27</v>
      </c>
      <c r="D529" s="188">
        <f aca="true" t="shared" si="120" ref="D529:D565">SUM(E529:G529)</f>
        <v>0</v>
      </c>
      <c r="E529" s="189"/>
      <c r="F529" s="189"/>
      <c r="G529" s="189"/>
      <c r="H529" s="189">
        <v>27</v>
      </c>
      <c r="I529" s="189"/>
      <c r="J529" s="189"/>
      <c r="K529" s="189"/>
      <c r="L529" s="376"/>
      <c r="M529" s="377"/>
      <c r="N529" s="189"/>
      <c r="O529" s="377"/>
      <c r="P529" s="377"/>
      <c r="Q529" s="376"/>
      <c r="R529" s="377"/>
      <c r="S529" s="377"/>
      <c r="T529" s="376"/>
      <c r="U529" s="389"/>
    </row>
    <row r="530" spans="1:21" s="336" customFormat="1" ht="24.75" customHeight="1">
      <c r="A530" s="184">
        <v>2070101</v>
      </c>
      <c r="B530" s="185" t="s">
        <v>317</v>
      </c>
      <c r="C530" s="186">
        <f aca="true" t="shared" si="121" ref="C530:C565">D530+H530+I530+J530+K530+L530+M530+N530+O530+P530+Q530+R530+S530+T530</f>
        <v>3</v>
      </c>
      <c r="D530" s="188">
        <f t="shared" si="120"/>
        <v>0</v>
      </c>
      <c r="E530" s="189"/>
      <c r="F530" s="189"/>
      <c r="G530" s="189"/>
      <c r="H530" s="189">
        <v>3</v>
      </c>
      <c r="I530" s="189"/>
      <c r="J530" s="189"/>
      <c r="K530" s="189"/>
      <c r="L530" s="376"/>
      <c r="M530" s="377"/>
      <c r="N530" s="189"/>
      <c r="O530" s="377"/>
      <c r="P530" s="377"/>
      <c r="Q530" s="376"/>
      <c r="R530" s="377"/>
      <c r="S530" s="377"/>
      <c r="T530" s="376"/>
      <c r="U530" s="389"/>
    </row>
    <row r="531" spans="1:21" s="336" customFormat="1" ht="24.75" customHeight="1">
      <c r="A531" s="184">
        <v>2070101</v>
      </c>
      <c r="B531" s="185" t="s">
        <v>317</v>
      </c>
      <c r="C531" s="186">
        <f t="shared" si="121"/>
        <v>12</v>
      </c>
      <c r="D531" s="188">
        <f t="shared" si="120"/>
        <v>0</v>
      </c>
      <c r="E531" s="189"/>
      <c r="F531" s="189"/>
      <c r="G531" s="189"/>
      <c r="H531" s="189"/>
      <c r="I531" s="189"/>
      <c r="J531" s="189"/>
      <c r="K531" s="189"/>
      <c r="L531" s="376">
        <v>12</v>
      </c>
      <c r="M531" s="377"/>
      <c r="N531" s="189"/>
      <c r="O531" s="377"/>
      <c r="P531" s="377"/>
      <c r="Q531" s="376"/>
      <c r="R531" s="377"/>
      <c r="S531" s="377"/>
      <c r="T531" s="376"/>
      <c r="U531" s="389"/>
    </row>
    <row r="532" spans="1:21" s="336" customFormat="1" ht="24.75" customHeight="1">
      <c r="A532" s="184">
        <v>2070101</v>
      </c>
      <c r="B532" s="185" t="s">
        <v>317</v>
      </c>
      <c r="C532" s="186">
        <f t="shared" si="121"/>
        <v>87.54</v>
      </c>
      <c r="D532" s="188">
        <f t="shared" si="120"/>
        <v>0</v>
      </c>
      <c r="E532" s="192"/>
      <c r="F532" s="189"/>
      <c r="G532" s="189"/>
      <c r="H532" s="189"/>
      <c r="I532" s="189"/>
      <c r="J532" s="189"/>
      <c r="K532" s="189">
        <v>87.54</v>
      </c>
      <c r="L532" s="378"/>
      <c r="M532" s="379"/>
      <c r="N532" s="189"/>
      <c r="O532" s="379"/>
      <c r="P532" s="379"/>
      <c r="Q532" s="378"/>
      <c r="R532" s="379"/>
      <c r="S532" s="379"/>
      <c r="T532" s="378"/>
      <c r="U532" s="389"/>
    </row>
    <row r="533" spans="1:21" s="336" customFormat="1" ht="24.75" customHeight="1">
      <c r="A533" s="184">
        <v>2070101</v>
      </c>
      <c r="B533" s="185" t="s">
        <v>317</v>
      </c>
      <c r="C533" s="186">
        <f t="shared" si="121"/>
        <v>14.16</v>
      </c>
      <c r="D533" s="188">
        <f t="shared" si="120"/>
        <v>0</v>
      </c>
      <c r="E533" s="192"/>
      <c r="F533" s="189"/>
      <c r="G533" s="189"/>
      <c r="H533" s="189"/>
      <c r="I533" s="189"/>
      <c r="J533" s="189"/>
      <c r="K533" s="189">
        <v>14.16</v>
      </c>
      <c r="L533" s="378"/>
      <c r="M533" s="379"/>
      <c r="N533" s="189"/>
      <c r="O533" s="379"/>
      <c r="P533" s="379"/>
      <c r="Q533" s="378"/>
      <c r="R533" s="379"/>
      <c r="S533" s="379"/>
      <c r="T533" s="378"/>
      <c r="U533" s="389"/>
    </row>
    <row r="534" spans="1:21" s="336" customFormat="1" ht="24.75" customHeight="1">
      <c r="A534" s="184">
        <v>2070101</v>
      </c>
      <c r="B534" s="185" t="s">
        <v>317</v>
      </c>
      <c r="C534" s="186">
        <f t="shared" si="121"/>
        <v>5</v>
      </c>
      <c r="D534" s="188">
        <f t="shared" si="120"/>
        <v>0</v>
      </c>
      <c r="E534" s="192"/>
      <c r="F534" s="189"/>
      <c r="G534" s="189"/>
      <c r="H534" s="189"/>
      <c r="I534" s="189"/>
      <c r="J534" s="189"/>
      <c r="K534" s="189"/>
      <c r="L534" s="378">
        <v>5</v>
      </c>
      <c r="M534" s="379"/>
      <c r="N534" s="189"/>
      <c r="O534" s="379"/>
      <c r="P534" s="379"/>
      <c r="Q534" s="378"/>
      <c r="R534" s="379"/>
      <c r="S534" s="379"/>
      <c r="T534" s="378"/>
      <c r="U534" s="389"/>
    </row>
    <row r="535" spans="1:21" s="336" customFormat="1" ht="24.75" customHeight="1">
      <c r="A535" s="184">
        <v>2070101</v>
      </c>
      <c r="B535" s="185" t="s">
        <v>317</v>
      </c>
      <c r="C535" s="186">
        <f t="shared" si="121"/>
        <v>22</v>
      </c>
      <c r="D535" s="188">
        <f t="shared" si="120"/>
        <v>0</v>
      </c>
      <c r="E535" s="189"/>
      <c r="F535" s="189"/>
      <c r="G535" s="189"/>
      <c r="H535" s="189"/>
      <c r="I535" s="189"/>
      <c r="J535" s="189"/>
      <c r="K535" s="189"/>
      <c r="L535" s="376">
        <v>22</v>
      </c>
      <c r="M535" s="377"/>
      <c r="N535" s="189"/>
      <c r="O535" s="377"/>
      <c r="P535" s="377"/>
      <c r="Q535" s="376"/>
      <c r="R535" s="377"/>
      <c r="S535" s="377"/>
      <c r="T535" s="376"/>
      <c r="U535" s="389"/>
    </row>
    <row r="536" spans="1:21" s="336" customFormat="1" ht="24.75" customHeight="1">
      <c r="A536" s="190">
        <v>2070101</v>
      </c>
      <c r="B536" s="191" t="s">
        <v>317</v>
      </c>
      <c r="C536" s="186">
        <f t="shared" si="121"/>
        <v>286.1</v>
      </c>
      <c r="D536" s="188">
        <f t="shared" si="120"/>
        <v>286.1</v>
      </c>
      <c r="E536" s="192">
        <v>265.1</v>
      </c>
      <c r="F536" s="189"/>
      <c r="G536" s="189">
        <v>21</v>
      </c>
      <c r="H536" s="189"/>
      <c r="I536" s="189"/>
      <c r="J536" s="189"/>
      <c r="K536" s="189"/>
      <c r="L536" s="378"/>
      <c r="M536" s="379"/>
      <c r="N536" s="189"/>
      <c r="O536" s="379"/>
      <c r="P536" s="379"/>
      <c r="Q536" s="378"/>
      <c r="R536" s="379"/>
      <c r="S536" s="379"/>
      <c r="T536" s="378"/>
      <c r="U536" s="389"/>
    </row>
    <row r="537" spans="1:21" s="336" customFormat="1" ht="24.75" customHeight="1">
      <c r="A537" s="190">
        <v>2070101</v>
      </c>
      <c r="B537" s="191" t="s">
        <v>317</v>
      </c>
      <c r="C537" s="186">
        <f t="shared" si="121"/>
        <v>81.84</v>
      </c>
      <c r="D537" s="188">
        <f t="shared" si="120"/>
        <v>0</v>
      </c>
      <c r="E537" s="192"/>
      <c r="F537" s="189"/>
      <c r="G537" s="189"/>
      <c r="H537" s="189"/>
      <c r="I537" s="189"/>
      <c r="J537" s="189"/>
      <c r="K537" s="189">
        <v>81.84</v>
      </c>
      <c r="L537" s="378"/>
      <c r="M537" s="379"/>
      <c r="N537" s="189"/>
      <c r="O537" s="379"/>
      <c r="P537" s="379"/>
      <c r="Q537" s="378"/>
      <c r="R537" s="379"/>
      <c r="S537" s="379"/>
      <c r="T537" s="378"/>
      <c r="U537" s="389"/>
    </row>
    <row r="538" spans="1:21" s="336" customFormat="1" ht="24.75" customHeight="1">
      <c r="A538" s="190">
        <v>2070101</v>
      </c>
      <c r="B538" s="191" t="s">
        <v>317</v>
      </c>
      <c r="C538" s="186">
        <f t="shared" si="121"/>
        <v>13.1</v>
      </c>
      <c r="D538" s="188">
        <f t="shared" si="120"/>
        <v>0</v>
      </c>
      <c r="E538" s="192"/>
      <c r="F538" s="189"/>
      <c r="G538" s="189"/>
      <c r="H538" s="189"/>
      <c r="I538" s="189"/>
      <c r="J538" s="189"/>
      <c r="K538" s="189">
        <v>13.1</v>
      </c>
      <c r="L538" s="378"/>
      <c r="M538" s="379"/>
      <c r="N538" s="189"/>
      <c r="O538" s="379"/>
      <c r="P538" s="379"/>
      <c r="Q538" s="378"/>
      <c r="R538" s="379"/>
      <c r="S538" s="379"/>
      <c r="T538" s="378"/>
      <c r="U538" s="389"/>
    </row>
    <row r="539" spans="1:21" s="336" customFormat="1" ht="24.75" customHeight="1">
      <c r="A539" s="190">
        <v>2070101</v>
      </c>
      <c r="B539" s="191" t="s">
        <v>317</v>
      </c>
      <c r="C539" s="186">
        <f t="shared" si="121"/>
        <v>80</v>
      </c>
      <c r="D539" s="188">
        <f t="shared" si="120"/>
        <v>0</v>
      </c>
      <c r="E539" s="192"/>
      <c r="F539" s="189"/>
      <c r="G539" s="189"/>
      <c r="H539" s="189">
        <v>80</v>
      </c>
      <c r="I539" s="189"/>
      <c r="J539" s="189"/>
      <c r="K539" s="189"/>
      <c r="L539" s="378"/>
      <c r="M539" s="379"/>
      <c r="N539" s="189"/>
      <c r="O539" s="379"/>
      <c r="P539" s="379"/>
      <c r="Q539" s="378"/>
      <c r="R539" s="379"/>
      <c r="S539" s="379"/>
      <c r="T539" s="378"/>
      <c r="U539" s="389"/>
    </row>
    <row r="540" spans="1:21" s="336" customFormat="1" ht="24.75" customHeight="1">
      <c r="A540" s="190">
        <v>2070101</v>
      </c>
      <c r="B540" s="191" t="s">
        <v>317</v>
      </c>
      <c r="C540" s="186">
        <f t="shared" si="121"/>
        <v>204</v>
      </c>
      <c r="D540" s="188">
        <f t="shared" si="120"/>
        <v>204</v>
      </c>
      <c r="E540" s="192">
        <v>170</v>
      </c>
      <c r="F540" s="189"/>
      <c r="G540" s="189">
        <v>34</v>
      </c>
      <c r="H540" s="189"/>
      <c r="I540" s="189"/>
      <c r="J540" s="189"/>
      <c r="K540" s="189"/>
      <c r="L540" s="378"/>
      <c r="M540" s="379"/>
      <c r="N540" s="189"/>
      <c r="O540" s="379"/>
      <c r="P540" s="379"/>
      <c r="Q540" s="378"/>
      <c r="R540" s="379"/>
      <c r="S540" s="379"/>
      <c r="T540" s="378"/>
      <c r="U540" s="389"/>
    </row>
    <row r="541" spans="1:21" s="336" customFormat="1" ht="24.75" customHeight="1">
      <c r="A541" s="184">
        <v>2070102</v>
      </c>
      <c r="B541" s="185" t="s">
        <v>318</v>
      </c>
      <c r="C541" s="186">
        <f t="shared" si="121"/>
        <v>50</v>
      </c>
      <c r="D541" s="188">
        <f t="shared" si="120"/>
        <v>0</v>
      </c>
      <c r="E541" s="189"/>
      <c r="F541" s="189"/>
      <c r="G541" s="189"/>
      <c r="H541" s="189">
        <v>50</v>
      </c>
      <c r="I541" s="189"/>
      <c r="J541" s="189"/>
      <c r="K541" s="189"/>
      <c r="L541" s="376"/>
      <c r="M541" s="377"/>
      <c r="N541" s="189"/>
      <c r="O541" s="377"/>
      <c r="P541" s="377"/>
      <c r="Q541" s="376"/>
      <c r="R541" s="377"/>
      <c r="S541" s="377"/>
      <c r="T541" s="376"/>
      <c r="U541" s="389"/>
    </row>
    <row r="542" spans="1:21" s="336" customFormat="1" ht="24.75" customHeight="1">
      <c r="A542" s="184">
        <v>2070102</v>
      </c>
      <c r="B542" s="185" t="s">
        <v>318</v>
      </c>
      <c r="C542" s="186">
        <f t="shared" si="121"/>
        <v>9</v>
      </c>
      <c r="D542" s="188">
        <f t="shared" si="120"/>
        <v>0</v>
      </c>
      <c r="E542" s="189"/>
      <c r="F542" s="189"/>
      <c r="G542" s="189"/>
      <c r="H542" s="189"/>
      <c r="I542" s="189"/>
      <c r="J542" s="189"/>
      <c r="K542" s="189"/>
      <c r="L542" s="376">
        <v>9</v>
      </c>
      <c r="M542" s="377"/>
      <c r="N542" s="189"/>
      <c r="O542" s="377"/>
      <c r="P542" s="377"/>
      <c r="Q542" s="376"/>
      <c r="R542" s="377"/>
      <c r="S542" s="377"/>
      <c r="T542" s="376"/>
      <c r="U542" s="389"/>
    </row>
    <row r="543" spans="1:21" s="336" customFormat="1" ht="24.75" customHeight="1">
      <c r="A543" s="184">
        <v>2070104</v>
      </c>
      <c r="B543" s="185" t="s">
        <v>412</v>
      </c>
      <c r="C543" s="186">
        <f t="shared" si="121"/>
        <v>10</v>
      </c>
      <c r="D543" s="188">
        <f t="shared" si="120"/>
        <v>0</v>
      </c>
      <c r="E543" s="189"/>
      <c r="F543" s="189"/>
      <c r="G543" s="189"/>
      <c r="H543" s="189"/>
      <c r="I543" s="189"/>
      <c r="J543" s="189"/>
      <c r="K543" s="189"/>
      <c r="L543" s="376">
        <v>10</v>
      </c>
      <c r="M543" s="377"/>
      <c r="N543" s="189"/>
      <c r="O543" s="377"/>
      <c r="P543" s="377"/>
      <c r="Q543" s="376"/>
      <c r="R543" s="377"/>
      <c r="S543" s="377"/>
      <c r="T543" s="376"/>
      <c r="U543" s="389"/>
    </row>
    <row r="544" spans="1:21" s="336" customFormat="1" ht="24.75" customHeight="1">
      <c r="A544" s="184">
        <v>2070104</v>
      </c>
      <c r="B544" s="185" t="s">
        <v>412</v>
      </c>
      <c r="C544" s="186">
        <f t="shared" si="121"/>
        <v>10</v>
      </c>
      <c r="D544" s="188">
        <f t="shared" si="120"/>
        <v>0</v>
      </c>
      <c r="E544" s="189"/>
      <c r="F544" s="189"/>
      <c r="G544" s="189"/>
      <c r="H544" s="189"/>
      <c r="I544" s="189"/>
      <c r="J544" s="189"/>
      <c r="K544" s="189"/>
      <c r="L544" s="376">
        <v>10</v>
      </c>
      <c r="M544" s="377"/>
      <c r="N544" s="189"/>
      <c r="O544" s="377"/>
      <c r="P544" s="377"/>
      <c r="Q544" s="376"/>
      <c r="R544" s="377"/>
      <c r="S544" s="377"/>
      <c r="T544" s="376"/>
      <c r="U544" s="191"/>
    </row>
    <row r="545" spans="1:21" s="336" customFormat="1" ht="24.75" customHeight="1">
      <c r="A545" s="190">
        <v>2070104</v>
      </c>
      <c r="B545" s="191" t="s">
        <v>412</v>
      </c>
      <c r="C545" s="186">
        <f t="shared" si="121"/>
        <v>38.34</v>
      </c>
      <c r="D545" s="188">
        <f t="shared" si="120"/>
        <v>0</v>
      </c>
      <c r="E545" s="192"/>
      <c r="F545" s="189"/>
      <c r="G545" s="189"/>
      <c r="H545" s="189"/>
      <c r="I545" s="189"/>
      <c r="J545" s="189"/>
      <c r="K545" s="189">
        <v>38.34</v>
      </c>
      <c r="L545" s="378"/>
      <c r="M545" s="379"/>
      <c r="N545" s="189"/>
      <c r="O545" s="379"/>
      <c r="P545" s="379"/>
      <c r="Q545" s="378"/>
      <c r="R545" s="379"/>
      <c r="S545" s="379"/>
      <c r="T545" s="378"/>
      <c r="U545" s="389"/>
    </row>
    <row r="546" spans="1:21" s="336" customFormat="1" ht="24.75" customHeight="1">
      <c r="A546" s="190">
        <v>2070104</v>
      </c>
      <c r="B546" s="191" t="s">
        <v>412</v>
      </c>
      <c r="C546" s="186">
        <f t="shared" si="121"/>
        <v>7</v>
      </c>
      <c r="D546" s="188">
        <f t="shared" si="120"/>
        <v>0</v>
      </c>
      <c r="E546" s="192"/>
      <c r="F546" s="189"/>
      <c r="G546" s="189"/>
      <c r="H546" s="189"/>
      <c r="I546" s="189"/>
      <c r="J546" s="189"/>
      <c r="K546" s="189">
        <v>7</v>
      </c>
      <c r="L546" s="378"/>
      <c r="M546" s="379"/>
      <c r="N546" s="189"/>
      <c r="O546" s="379"/>
      <c r="P546" s="379"/>
      <c r="Q546" s="378"/>
      <c r="R546" s="379"/>
      <c r="S546" s="379"/>
      <c r="T546" s="378"/>
      <c r="U546" s="389"/>
    </row>
    <row r="547" spans="1:21" s="336" customFormat="1" ht="24.75" customHeight="1">
      <c r="A547" s="184">
        <v>2070108</v>
      </c>
      <c r="B547" s="185" t="s">
        <v>413</v>
      </c>
      <c r="C547" s="186">
        <f t="shared" si="121"/>
        <v>67</v>
      </c>
      <c r="D547" s="188">
        <f t="shared" si="120"/>
        <v>0</v>
      </c>
      <c r="E547" s="192"/>
      <c r="F547" s="189"/>
      <c r="G547" s="189"/>
      <c r="H547" s="189"/>
      <c r="I547" s="189"/>
      <c r="J547" s="189"/>
      <c r="K547" s="189"/>
      <c r="L547" s="378"/>
      <c r="M547" s="379">
        <v>67</v>
      </c>
      <c r="N547" s="189"/>
      <c r="O547" s="379"/>
      <c r="P547" s="379"/>
      <c r="Q547" s="378"/>
      <c r="R547" s="379"/>
      <c r="S547" s="379"/>
      <c r="T547" s="378"/>
      <c r="U547" s="389"/>
    </row>
    <row r="548" spans="1:21" s="336" customFormat="1" ht="24.75" customHeight="1">
      <c r="A548" s="184">
        <v>2070109</v>
      </c>
      <c r="B548" s="185" t="s">
        <v>414</v>
      </c>
      <c r="C548" s="186">
        <f t="shared" si="121"/>
        <v>10</v>
      </c>
      <c r="D548" s="188">
        <f t="shared" si="120"/>
        <v>0</v>
      </c>
      <c r="E548" s="189"/>
      <c r="F548" s="189"/>
      <c r="G548" s="189"/>
      <c r="H548" s="189">
        <v>10</v>
      </c>
      <c r="I548" s="189"/>
      <c r="J548" s="189"/>
      <c r="K548" s="189"/>
      <c r="L548" s="376"/>
      <c r="M548" s="377"/>
      <c r="N548" s="189"/>
      <c r="O548" s="377"/>
      <c r="P548" s="377"/>
      <c r="Q548" s="376"/>
      <c r="R548" s="377"/>
      <c r="S548" s="377"/>
      <c r="T548" s="376"/>
      <c r="U548" s="389"/>
    </row>
    <row r="549" spans="1:21" s="336" customFormat="1" ht="24.75" customHeight="1">
      <c r="A549" s="184">
        <v>2070109</v>
      </c>
      <c r="B549" s="185" t="s">
        <v>414</v>
      </c>
      <c r="C549" s="186">
        <f t="shared" si="121"/>
        <v>3</v>
      </c>
      <c r="D549" s="188">
        <f t="shared" si="120"/>
        <v>0</v>
      </c>
      <c r="E549" s="189"/>
      <c r="F549" s="189"/>
      <c r="G549" s="189"/>
      <c r="H549" s="189"/>
      <c r="I549" s="189"/>
      <c r="J549" s="189"/>
      <c r="K549" s="189"/>
      <c r="L549" s="376">
        <v>3</v>
      </c>
      <c r="M549" s="377"/>
      <c r="N549" s="189"/>
      <c r="O549" s="377"/>
      <c r="P549" s="377"/>
      <c r="Q549" s="376"/>
      <c r="R549" s="377"/>
      <c r="S549" s="377"/>
      <c r="T549" s="376"/>
      <c r="U549" s="389"/>
    </row>
    <row r="550" spans="1:21" s="336" customFormat="1" ht="24.75" customHeight="1">
      <c r="A550" s="184">
        <v>2070109</v>
      </c>
      <c r="B550" s="185" t="s">
        <v>414</v>
      </c>
      <c r="C550" s="186">
        <f t="shared" si="121"/>
        <v>15</v>
      </c>
      <c r="D550" s="188">
        <f t="shared" si="120"/>
        <v>0</v>
      </c>
      <c r="E550" s="189"/>
      <c r="F550" s="189"/>
      <c r="G550" s="189"/>
      <c r="H550" s="189"/>
      <c r="I550" s="189"/>
      <c r="J550" s="189"/>
      <c r="K550" s="189"/>
      <c r="L550" s="376">
        <v>15</v>
      </c>
      <c r="M550" s="377"/>
      <c r="N550" s="189"/>
      <c r="O550" s="377"/>
      <c r="P550" s="377"/>
      <c r="Q550" s="376"/>
      <c r="R550" s="377"/>
      <c r="S550" s="377"/>
      <c r="T550" s="376"/>
      <c r="U550" s="389"/>
    </row>
    <row r="551" spans="1:21" s="336" customFormat="1" ht="24.75" customHeight="1">
      <c r="A551" s="190">
        <v>2070109</v>
      </c>
      <c r="B551" s="191" t="s">
        <v>414</v>
      </c>
      <c r="C551" s="186">
        <f t="shared" si="121"/>
        <v>5</v>
      </c>
      <c r="D551" s="188">
        <f t="shared" si="120"/>
        <v>0</v>
      </c>
      <c r="E551" s="192"/>
      <c r="F551" s="189"/>
      <c r="G551" s="189"/>
      <c r="H551" s="189"/>
      <c r="I551" s="189"/>
      <c r="J551" s="189"/>
      <c r="K551" s="189"/>
      <c r="L551" s="459">
        <v>5</v>
      </c>
      <c r="M551" s="460"/>
      <c r="N551" s="189"/>
      <c r="O551" s="460"/>
      <c r="P551" s="460"/>
      <c r="Q551" s="459"/>
      <c r="R551" s="460"/>
      <c r="S551" s="460"/>
      <c r="T551" s="459"/>
      <c r="U551" s="389"/>
    </row>
    <row r="552" spans="1:21" s="336" customFormat="1" ht="24.75" customHeight="1">
      <c r="A552" s="190">
        <v>2070109</v>
      </c>
      <c r="B552" s="191" t="s">
        <v>414</v>
      </c>
      <c r="C552" s="186">
        <f t="shared" si="121"/>
        <v>38.89</v>
      </c>
      <c r="D552" s="188">
        <f t="shared" si="120"/>
        <v>0</v>
      </c>
      <c r="E552" s="192"/>
      <c r="F552" s="189"/>
      <c r="G552" s="189"/>
      <c r="H552" s="189"/>
      <c r="I552" s="189"/>
      <c r="J552" s="189"/>
      <c r="K552" s="189">
        <v>38.89</v>
      </c>
      <c r="L552" s="459"/>
      <c r="M552" s="460"/>
      <c r="N552" s="189"/>
      <c r="O552" s="460"/>
      <c r="P552" s="460"/>
      <c r="Q552" s="459"/>
      <c r="R552" s="460"/>
      <c r="S552" s="460"/>
      <c r="T552" s="459"/>
      <c r="U552" s="389"/>
    </row>
    <row r="553" spans="1:21" s="336" customFormat="1" ht="24.75" customHeight="1">
      <c r="A553" s="190">
        <v>2070109</v>
      </c>
      <c r="B553" s="191" t="s">
        <v>414</v>
      </c>
      <c r="C553" s="186">
        <f t="shared" si="121"/>
        <v>6.4</v>
      </c>
      <c r="D553" s="188">
        <f t="shared" si="120"/>
        <v>0</v>
      </c>
      <c r="E553" s="192"/>
      <c r="F553" s="189"/>
      <c r="G553" s="189"/>
      <c r="H553" s="189"/>
      <c r="I553" s="189"/>
      <c r="J553" s="189"/>
      <c r="K553" s="189">
        <v>6.4</v>
      </c>
      <c r="L553" s="459"/>
      <c r="M553" s="460"/>
      <c r="N553" s="189"/>
      <c r="O553" s="460"/>
      <c r="P553" s="460"/>
      <c r="Q553" s="459"/>
      <c r="R553" s="460"/>
      <c r="S553" s="460"/>
      <c r="T553" s="459"/>
      <c r="U553" s="389"/>
    </row>
    <row r="554" spans="1:21" s="336" customFormat="1" ht="24.75" customHeight="1">
      <c r="A554" s="190">
        <v>2070109</v>
      </c>
      <c r="B554" s="191" t="s">
        <v>414</v>
      </c>
      <c r="C554" s="186">
        <f t="shared" si="121"/>
        <v>30</v>
      </c>
      <c r="D554" s="188">
        <f t="shared" si="120"/>
        <v>0</v>
      </c>
      <c r="E554" s="192"/>
      <c r="F554" s="189"/>
      <c r="G554" s="189"/>
      <c r="H554" s="189"/>
      <c r="I554" s="189"/>
      <c r="J554" s="189"/>
      <c r="K554" s="189"/>
      <c r="L554" s="459">
        <v>30</v>
      </c>
      <c r="M554" s="460"/>
      <c r="N554" s="189"/>
      <c r="O554" s="460"/>
      <c r="P554" s="460"/>
      <c r="Q554" s="459"/>
      <c r="R554" s="460"/>
      <c r="S554" s="460"/>
      <c r="T554" s="459"/>
      <c r="U554" s="389"/>
    </row>
    <row r="555" spans="1:21" s="336" customFormat="1" ht="24.75" customHeight="1">
      <c r="A555" s="184">
        <v>2070109</v>
      </c>
      <c r="B555" s="185" t="s">
        <v>414</v>
      </c>
      <c r="C555" s="186">
        <f t="shared" si="121"/>
        <v>20</v>
      </c>
      <c r="D555" s="188">
        <f t="shared" si="120"/>
        <v>0</v>
      </c>
      <c r="E555" s="189"/>
      <c r="F555" s="189"/>
      <c r="G555" s="189"/>
      <c r="H555" s="189"/>
      <c r="I555" s="189"/>
      <c r="J555" s="189"/>
      <c r="K555" s="189"/>
      <c r="L555" s="376">
        <v>20</v>
      </c>
      <c r="M555" s="377"/>
      <c r="N555" s="189"/>
      <c r="O555" s="377"/>
      <c r="P555" s="377"/>
      <c r="Q555" s="376"/>
      <c r="R555" s="377"/>
      <c r="S555" s="377"/>
      <c r="T555" s="376"/>
      <c r="U555" s="389"/>
    </row>
    <row r="556" spans="1:21" s="336" customFormat="1" ht="24.75" customHeight="1">
      <c r="A556" s="184">
        <v>2070111</v>
      </c>
      <c r="B556" s="185" t="s">
        <v>415</v>
      </c>
      <c r="C556" s="186">
        <f t="shared" si="121"/>
        <v>20</v>
      </c>
      <c r="D556" s="188">
        <f t="shared" si="120"/>
        <v>0</v>
      </c>
      <c r="E556" s="189"/>
      <c r="F556" s="189"/>
      <c r="G556" s="189"/>
      <c r="H556" s="189"/>
      <c r="I556" s="189"/>
      <c r="J556" s="189"/>
      <c r="K556" s="189"/>
      <c r="L556" s="376">
        <v>20</v>
      </c>
      <c r="M556" s="377"/>
      <c r="N556" s="189"/>
      <c r="O556" s="377"/>
      <c r="P556" s="377"/>
      <c r="Q556" s="376"/>
      <c r="R556" s="377"/>
      <c r="S556" s="377"/>
      <c r="T556" s="376"/>
      <c r="U556" s="389"/>
    </row>
    <row r="557" spans="1:21" s="336" customFormat="1" ht="24.75" customHeight="1">
      <c r="A557" s="184">
        <v>2070111</v>
      </c>
      <c r="B557" s="185" t="s">
        <v>415</v>
      </c>
      <c r="C557" s="186">
        <f t="shared" si="121"/>
        <v>50</v>
      </c>
      <c r="D557" s="188">
        <f t="shared" si="120"/>
        <v>0</v>
      </c>
      <c r="E557" s="189"/>
      <c r="F557" s="189"/>
      <c r="G557" s="189"/>
      <c r="H557" s="189">
        <v>50</v>
      </c>
      <c r="I557" s="189"/>
      <c r="J557" s="189"/>
      <c r="K557" s="189"/>
      <c r="L557" s="376"/>
      <c r="M557" s="377"/>
      <c r="N557" s="189"/>
      <c r="O557" s="377"/>
      <c r="P557" s="377"/>
      <c r="Q557" s="376"/>
      <c r="R557" s="377"/>
      <c r="S557" s="377"/>
      <c r="T557" s="376"/>
      <c r="U557" s="389"/>
    </row>
    <row r="558" spans="1:21" s="336" customFormat="1" ht="24.75" customHeight="1">
      <c r="A558" s="184">
        <v>2070112</v>
      </c>
      <c r="B558" s="185" t="s">
        <v>416</v>
      </c>
      <c r="C558" s="186">
        <f t="shared" si="121"/>
        <v>5</v>
      </c>
      <c r="D558" s="188">
        <f t="shared" si="120"/>
        <v>0</v>
      </c>
      <c r="E558" s="189"/>
      <c r="F558" s="189"/>
      <c r="G558" s="189"/>
      <c r="H558" s="189"/>
      <c r="I558" s="189"/>
      <c r="J558" s="189"/>
      <c r="K558" s="189"/>
      <c r="L558" s="376">
        <v>5</v>
      </c>
      <c r="M558" s="377"/>
      <c r="N558" s="189"/>
      <c r="O558" s="377"/>
      <c r="P558" s="377"/>
      <c r="Q558" s="376"/>
      <c r="R558" s="377"/>
      <c r="S558" s="377"/>
      <c r="T558" s="376"/>
      <c r="U558" s="389"/>
    </row>
    <row r="559" spans="1:21" s="336" customFormat="1" ht="24.75" customHeight="1">
      <c r="A559" s="184">
        <v>2070112</v>
      </c>
      <c r="B559" s="185" t="s">
        <v>416</v>
      </c>
      <c r="C559" s="186">
        <f t="shared" si="121"/>
        <v>30</v>
      </c>
      <c r="D559" s="188">
        <f t="shared" si="120"/>
        <v>0</v>
      </c>
      <c r="E559" s="189"/>
      <c r="F559" s="189"/>
      <c r="G559" s="189"/>
      <c r="H559" s="189"/>
      <c r="I559" s="189"/>
      <c r="J559" s="189"/>
      <c r="K559" s="189"/>
      <c r="L559" s="392">
        <v>30</v>
      </c>
      <c r="M559" s="393"/>
      <c r="N559" s="189"/>
      <c r="O559" s="393"/>
      <c r="P559" s="393"/>
      <c r="Q559" s="392"/>
      <c r="R559" s="393"/>
      <c r="S559" s="393"/>
      <c r="T559" s="392"/>
      <c r="U559" s="389"/>
    </row>
    <row r="560" spans="1:21" s="336" customFormat="1" ht="24.75" customHeight="1">
      <c r="A560" s="184">
        <v>2070113</v>
      </c>
      <c r="B560" s="185" t="s">
        <v>417</v>
      </c>
      <c r="C560" s="186">
        <f t="shared" si="121"/>
        <v>500</v>
      </c>
      <c r="D560" s="188">
        <f t="shared" si="120"/>
        <v>0</v>
      </c>
      <c r="E560" s="189"/>
      <c r="F560" s="189"/>
      <c r="G560" s="189"/>
      <c r="H560" s="189"/>
      <c r="I560" s="189">
        <v>500</v>
      </c>
      <c r="J560" s="189"/>
      <c r="K560" s="189"/>
      <c r="L560" s="392"/>
      <c r="M560" s="393"/>
      <c r="N560" s="189"/>
      <c r="O560" s="393"/>
      <c r="P560" s="393"/>
      <c r="Q560" s="392"/>
      <c r="R560" s="393"/>
      <c r="S560" s="393"/>
      <c r="T560" s="392"/>
      <c r="U560" s="389"/>
    </row>
    <row r="561" spans="1:21" s="336" customFormat="1" ht="24.75" customHeight="1">
      <c r="A561" s="184">
        <v>2070113</v>
      </c>
      <c r="B561" s="185" t="s">
        <v>417</v>
      </c>
      <c r="C561" s="186">
        <f t="shared" si="121"/>
        <v>5</v>
      </c>
      <c r="D561" s="188">
        <f t="shared" si="120"/>
        <v>0</v>
      </c>
      <c r="E561" s="189"/>
      <c r="F561" s="189"/>
      <c r="G561" s="189"/>
      <c r="H561" s="189"/>
      <c r="I561" s="189"/>
      <c r="J561" s="189"/>
      <c r="K561" s="189">
        <v>5</v>
      </c>
      <c r="L561" s="392"/>
      <c r="M561" s="393"/>
      <c r="N561" s="189"/>
      <c r="O561" s="393"/>
      <c r="P561" s="393"/>
      <c r="Q561" s="392"/>
      <c r="R561" s="393"/>
      <c r="S561" s="393"/>
      <c r="T561" s="392"/>
      <c r="U561" s="389"/>
    </row>
    <row r="562" spans="1:21" s="336" customFormat="1" ht="24.75" customHeight="1">
      <c r="A562" s="184">
        <v>2070113</v>
      </c>
      <c r="B562" s="185" t="s">
        <v>417</v>
      </c>
      <c r="C562" s="186">
        <f t="shared" si="121"/>
        <v>23.96</v>
      </c>
      <c r="D562" s="188">
        <f t="shared" si="120"/>
        <v>0</v>
      </c>
      <c r="E562" s="189"/>
      <c r="F562" s="189"/>
      <c r="G562" s="189"/>
      <c r="H562" s="189"/>
      <c r="I562" s="189"/>
      <c r="J562" s="189"/>
      <c r="K562" s="189">
        <v>23.96</v>
      </c>
      <c r="L562" s="392"/>
      <c r="M562" s="393"/>
      <c r="N562" s="189"/>
      <c r="O562" s="393"/>
      <c r="P562" s="393"/>
      <c r="Q562" s="392"/>
      <c r="R562" s="393"/>
      <c r="S562" s="393"/>
      <c r="T562" s="392"/>
      <c r="U562" s="389"/>
    </row>
    <row r="563" spans="1:21" s="336" customFormat="1" ht="24.75" customHeight="1">
      <c r="A563" s="184">
        <v>2070113</v>
      </c>
      <c r="B563" s="185" t="s">
        <v>417</v>
      </c>
      <c r="C563" s="186">
        <f t="shared" si="121"/>
        <v>3.83</v>
      </c>
      <c r="D563" s="188">
        <f t="shared" si="120"/>
        <v>0</v>
      </c>
      <c r="E563" s="189"/>
      <c r="F563" s="189"/>
      <c r="G563" s="189"/>
      <c r="H563" s="189"/>
      <c r="I563" s="189"/>
      <c r="J563" s="189"/>
      <c r="K563" s="189">
        <v>3.83</v>
      </c>
      <c r="L563" s="392"/>
      <c r="M563" s="393"/>
      <c r="N563" s="189"/>
      <c r="O563" s="393"/>
      <c r="P563" s="393"/>
      <c r="Q563" s="392"/>
      <c r="R563" s="393"/>
      <c r="S563" s="393"/>
      <c r="T563" s="392"/>
      <c r="U563" s="389"/>
    </row>
    <row r="564" spans="1:21" s="336" customFormat="1" ht="24.75" customHeight="1">
      <c r="A564" s="184">
        <v>2070113</v>
      </c>
      <c r="B564" s="185" t="s">
        <v>417</v>
      </c>
      <c r="C564" s="186">
        <f t="shared" si="121"/>
        <v>5</v>
      </c>
      <c r="D564" s="188">
        <f t="shared" si="120"/>
        <v>0</v>
      </c>
      <c r="E564" s="189"/>
      <c r="F564" s="189"/>
      <c r="G564" s="189"/>
      <c r="H564" s="189">
        <v>5</v>
      </c>
      <c r="I564" s="189"/>
      <c r="J564" s="189"/>
      <c r="K564" s="189"/>
      <c r="L564" s="376"/>
      <c r="M564" s="377"/>
      <c r="N564" s="189"/>
      <c r="O564" s="377"/>
      <c r="P564" s="377"/>
      <c r="Q564" s="376"/>
      <c r="R564" s="377"/>
      <c r="S564" s="377"/>
      <c r="T564" s="376"/>
      <c r="U564" s="389"/>
    </row>
    <row r="565" spans="1:21" s="336" customFormat="1" ht="24.75" customHeight="1">
      <c r="A565" s="184">
        <v>2070113</v>
      </c>
      <c r="B565" s="185" t="s">
        <v>417</v>
      </c>
      <c r="C565" s="186">
        <f t="shared" si="121"/>
        <v>28</v>
      </c>
      <c r="D565" s="188">
        <f t="shared" si="120"/>
        <v>0</v>
      </c>
      <c r="E565" s="189"/>
      <c r="F565" s="189"/>
      <c r="G565" s="189"/>
      <c r="H565" s="189"/>
      <c r="I565" s="189"/>
      <c r="J565" s="189"/>
      <c r="K565" s="189"/>
      <c r="L565" s="376">
        <v>28</v>
      </c>
      <c r="M565" s="377"/>
      <c r="N565" s="189"/>
      <c r="O565" s="377"/>
      <c r="P565" s="377"/>
      <c r="Q565" s="376"/>
      <c r="R565" s="377"/>
      <c r="S565" s="377"/>
      <c r="T565" s="376"/>
      <c r="U565" s="389"/>
    </row>
    <row r="566" spans="1:21" s="338" customFormat="1" ht="24.75" customHeight="1">
      <c r="A566" s="197">
        <v>20702</v>
      </c>
      <c r="B566" s="198" t="s">
        <v>418</v>
      </c>
      <c r="C566" s="186">
        <f aca="true" t="shared" si="122" ref="C566:K566">SUM(C567:C572)</f>
        <v>90.28</v>
      </c>
      <c r="D566" s="186">
        <f t="shared" si="122"/>
        <v>0</v>
      </c>
      <c r="E566" s="186">
        <f t="shared" si="122"/>
        <v>0</v>
      </c>
      <c r="F566" s="186">
        <f t="shared" si="122"/>
        <v>0</v>
      </c>
      <c r="G566" s="186">
        <f t="shared" si="122"/>
        <v>0</v>
      </c>
      <c r="H566" s="186">
        <f t="shared" si="122"/>
        <v>0</v>
      </c>
      <c r="I566" s="186">
        <f t="shared" si="122"/>
        <v>0</v>
      </c>
      <c r="J566" s="186">
        <f t="shared" si="122"/>
        <v>0</v>
      </c>
      <c r="K566" s="186">
        <f t="shared" si="122"/>
        <v>48.28</v>
      </c>
      <c r="L566" s="186">
        <f aca="true" t="shared" si="123" ref="L566:T566">SUM(L567:L572)</f>
        <v>42</v>
      </c>
      <c r="M566" s="186">
        <f t="shared" si="123"/>
        <v>0</v>
      </c>
      <c r="N566" s="186">
        <f t="shared" si="123"/>
        <v>0</v>
      </c>
      <c r="O566" s="186">
        <f t="shared" si="123"/>
        <v>0</v>
      </c>
      <c r="P566" s="186">
        <f t="shared" si="123"/>
        <v>0</v>
      </c>
      <c r="Q566" s="186">
        <f t="shared" si="123"/>
        <v>0</v>
      </c>
      <c r="R566" s="186">
        <f t="shared" si="123"/>
        <v>0</v>
      </c>
      <c r="S566" s="186">
        <f t="shared" si="123"/>
        <v>0</v>
      </c>
      <c r="T566" s="186">
        <f t="shared" si="123"/>
        <v>0</v>
      </c>
      <c r="U566" s="389"/>
    </row>
    <row r="567" spans="1:21" s="336" customFormat="1" ht="24.75" customHeight="1">
      <c r="A567" s="184">
        <v>2070201</v>
      </c>
      <c r="B567" s="185" t="s">
        <v>317</v>
      </c>
      <c r="C567" s="186">
        <f aca="true" t="shared" si="124" ref="C567:C572">D567+H567+I567+J567+K567+L567+M567+N567+O567+P567+Q567+R567+S567+T567</f>
        <v>5</v>
      </c>
      <c r="D567" s="188">
        <f aca="true" t="shared" si="125" ref="D567:D587">SUM(E567:G567)</f>
        <v>0</v>
      </c>
      <c r="E567" s="189"/>
      <c r="F567" s="189"/>
      <c r="G567" s="189"/>
      <c r="H567" s="189"/>
      <c r="I567" s="189"/>
      <c r="J567" s="189"/>
      <c r="K567" s="189"/>
      <c r="L567" s="376">
        <v>5</v>
      </c>
      <c r="M567" s="377"/>
      <c r="N567" s="189"/>
      <c r="O567" s="377"/>
      <c r="P567" s="377"/>
      <c r="Q567" s="376"/>
      <c r="R567" s="377"/>
      <c r="S567" s="377"/>
      <c r="T567" s="376"/>
      <c r="U567" s="389"/>
    </row>
    <row r="568" spans="1:21" s="336" customFormat="1" ht="24.75" customHeight="1">
      <c r="A568" s="190">
        <v>2070201</v>
      </c>
      <c r="B568" s="191" t="s">
        <v>317</v>
      </c>
      <c r="C568" s="186">
        <f t="shared" si="124"/>
        <v>30.28</v>
      </c>
      <c r="D568" s="188">
        <f t="shared" si="125"/>
        <v>0</v>
      </c>
      <c r="E568" s="192"/>
      <c r="F568" s="189"/>
      <c r="G568" s="189"/>
      <c r="H568" s="189"/>
      <c r="I568" s="189"/>
      <c r="J568" s="189"/>
      <c r="K568" s="189">
        <v>30.28</v>
      </c>
      <c r="L568" s="378"/>
      <c r="M568" s="379"/>
      <c r="N568" s="189"/>
      <c r="O568" s="379"/>
      <c r="P568" s="379"/>
      <c r="Q568" s="378"/>
      <c r="R568" s="379"/>
      <c r="S568" s="379"/>
      <c r="T568" s="378"/>
      <c r="U568" s="389"/>
    </row>
    <row r="569" spans="1:21" s="336" customFormat="1" ht="24.75" customHeight="1">
      <c r="A569" s="190">
        <v>2070201</v>
      </c>
      <c r="B569" s="191" t="s">
        <v>317</v>
      </c>
      <c r="C569" s="186">
        <f t="shared" si="124"/>
        <v>4.8</v>
      </c>
      <c r="D569" s="188">
        <f t="shared" si="125"/>
        <v>0</v>
      </c>
      <c r="E569" s="192"/>
      <c r="F569" s="189"/>
      <c r="G569" s="189"/>
      <c r="H569" s="189"/>
      <c r="I569" s="189"/>
      <c r="J569" s="189"/>
      <c r="K569" s="189">
        <v>4.8</v>
      </c>
      <c r="L569" s="378"/>
      <c r="M569" s="379"/>
      <c r="N569" s="189"/>
      <c r="O569" s="379"/>
      <c r="P569" s="379"/>
      <c r="Q569" s="378"/>
      <c r="R569" s="379"/>
      <c r="S569" s="379"/>
      <c r="T569" s="378"/>
      <c r="U569" s="389"/>
    </row>
    <row r="570" spans="1:21" s="336" customFormat="1" ht="24.75" customHeight="1">
      <c r="A570" s="190">
        <v>2070201</v>
      </c>
      <c r="B570" s="191" t="s">
        <v>317</v>
      </c>
      <c r="C570" s="186">
        <f t="shared" si="124"/>
        <v>15</v>
      </c>
      <c r="D570" s="188">
        <f t="shared" si="125"/>
        <v>0</v>
      </c>
      <c r="E570" s="192"/>
      <c r="F570" s="189"/>
      <c r="G570" s="189"/>
      <c r="H570" s="189"/>
      <c r="I570" s="189"/>
      <c r="J570" s="189"/>
      <c r="K570" s="189"/>
      <c r="L570" s="378">
        <v>15</v>
      </c>
      <c r="M570" s="379"/>
      <c r="N570" s="189"/>
      <c r="O570" s="379"/>
      <c r="P570" s="379"/>
      <c r="Q570" s="378"/>
      <c r="R570" s="379"/>
      <c r="S570" s="379"/>
      <c r="T570" s="378"/>
      <c r="U570" s="389"/>
    </row>
    <row r="571" spans="1:21" s="336" customFormat="1" ht="24.75" customHeight="1">
      <c r="A571" s="190">
        <v>2070201</v>
      </c>
      <c r="B571" s="191" t="s">
        <v>317</v>
      </c>
      <c r="C571" s="186">
        <f t="shared" si="124"/>
        <v>13.2</v>
      </c>
      <c r="D571" s="188">
        <f t="shared" si="125"/>
        <v>0</v>
      </c>
      <c r="E571" s="192"/>
      <c r="F571" s="189"/>
      <c r="G571" s="189"/>
      <c r="H571" s="189"/>
      <c r="I571" s="189"/>
      <c r="J571" s="189"/>
      <c r="K571" s="189">
        <v>13.2</v>
      </c>
      <c r="L571" s="378"/>
      <c r="M571" s="379"/>
      <c r="N571" s="189"/>
      <c r="O571" s="379"/>
      <c r="P571" s="379"/>
      <c r="Q571" s="378"/>
      <c r="R571" s="379"/>
      <c r="S571" s="379"/>
      <c r="T571" s="378"/>
      <c r="U571" s="389"/>
    </row>
    <row r="572" spans="1:21" s="336" customFormat="1" ht="24.75" customHeight="1">
      <c r="A572" s="184">
        <v>2070204</v>
      </c>
      <c r="B572" s="185" t="s">
        <v>419</v>
      </c>
      <c r="C572" s="186">
        <f t="shared" si="124"/>
        <v>22</v>
      </c>
      <c r="D572" s="188">
        <f t="shared" si="125"/>
        <v>0</v>
      </c>
      <c r="E572" s="189"/>
      <c r="F572" s="189"/>
      <c r="G572" s="189"/>
      <c r="H572" s="189"/>
      <c r="I572" s="189"/>
      <c r="J572" s="189"/>
      <c r="K572" s="189"/>
      <c r="L572" s="376">
        <v>22</v>
      </c>
      <c r="M572" s="377"/>
      <c r="N572" s="189"/>
      <c r="O572" s="377"/>
      <c r="P572" s="377"/>
      <c r="Q572" s="376"/>
      <c r="R572" s="377"/>
      <c r="S572" s="377"/>
      <c r="T572" s="376"/>
      <c r="U572" s="389"/>
    </row>
    <row r="573" spans="1:21" ht="24.75" customHeight="1">
      <c r="A573" s="197">
        <v>20703</v>
      </c>
      <c r="B573" s="198" t="s">
        <v>420</v>
      </c>
      <c r="C573" s="186">
        <f aca="true" t="shared" si="126" ref="C573:K573">C574</f>
        <v>14</v>
      </c>
      <c r="D573" s="186">
        <f t="shared" si="126"/>
        <v>0</v>
      </c>
      <c r="E573" s="186">
        <f t="shared" si="126"/>
        <v>0</v>
      </c>
      <c r="F573" s="186">
        <f t="shared" si="126"/>
        <v>0</v>
      </c>
      <c r="G573" s="186">
        <f t="shared" si="126"/>
        <v>0</v>
      </c>
      <c r="H573" s="186">
        <f t="shared" si="126"/>
        <v>14</v>
      </c>
      <c r="I573" s="186">
        <f t="shared" si="126"/>
        <v>0</v>
      </c>
      <c r="J573" s="186">
        <f t="shared" si="126"/>
        <v>0</v>
      </c>
      <c r="K573" s="186">
        <f t="shared" si="126"/>
        <v>0</v>
      </c>
      <c r="L573" s="186">
        <f aca="true" t="shared" si="127" ref="L573:T573">L574</f>
        <v>0</v>
      </c>
      <c r="M573" s="186">
        <f t="shared" si="127"/>
        <v>0</v>
      </c>
      <c r="N573" s="186">
        <f t="shared" si="127"/>
        <v>0</v>
      </c>
      <c r="O573" s="186">
        <f t="shared" si="127"/>
        <v>0</v>
      </c>
      <c r="P573" s="186">
        <f t="shared" si="127"/>
        <v>0</v>
      </c>
      <c r="Q573" s="186">
        <f t="shared" si="127"/>
        <v>0</v>
      </c>
      <c r="R573" s="186">
        <f t="shared" si="127"/>
        <v>0</v>
      </c>
      <c r="S573" s="186">
        <f t="shared" si="127"/>
        <v>0</v>
      </c>
      <c r="T573" s="186">
        <f t="shared" si="127"/>
        <v>0</v>
      </c>
      <c r="U573" s="389"/>
    </row>
    <row r="574" spans="1:21" s="336" customFormat="1" ht="24.75" customHeight="1">
      <c r="A574" s="184">
        <v>2070308</v>
      </c>
      <c r="B574" s="185" t="s">
        <v>421</v>
      </c>
      <c r="C574" s="186">
        <f>D574+N574+H574+I574+K574</f>
        <v>14</v>
      </c>
      <c r="D574" s="188">
        <f t="shared" si="125"/>
        <v>0</v>
      </c>
      <c r="E574" s="189"/>
      <c r="F574" s="189"/>
      <c r="G574" s="189"/>
      <c r="H574" s="189">
        <v>14</v>
      </c>
      <c r="I574" s="189"/>
      <c r="J574" s="189"/>
      <c r="K574" s="189"/>
      <c r="L574" s="376"/>
      <c r="M574" s="377"/>
      <c r="N574" s="189"/>
      <c r="O574" s="377"/>
      <c r="P574" s="377"/>
      <c r="Q574" s="376"/>
      <c r="R574" s="377"/>
      <c r="S574" s="377"/>
      <c r="T574" s="376"/>
      <c r="U574" s="389"/>
    </row>
    <row r="575" spans="1:21" s="336" customFormat="1" ht="24.75" customHeight="1">
      <c r="A575" s="184">
        <v>20706</v>
      </c>
      <c r="B575" s="185" t="s">
        <v>422</v>
      </c>
      <c r="C575" s="186">
        <f aca="true" t="shared" si="128" ref="C575:K575">SUM(C576:C578)</f>
        <v>15.120000000000001</v>
      </c>
      <c r="D575" s="186">
        <f t="shared" si="128"/>
        <v>0</v>
      </c>
      <c r="E575" s="186">
        <f t="shared" si="128"/>
        <v>0</v>
      </c>
      <c r="F575" s="186">
        <f t="shared" si="128"/>
        <v>0</v>
      </c>
      <c r="G575" s="186">
        <f t="shared" si="128"/>
        <v>0</v>
      </c>
      <c r="H575" s="186">
        <f t="shared" si="128"/>
        <v>0</v>
      </c>
      <c r="I575" s="186">
        <f t="shared" si="128"/>
        <v>0</v>
      </c>
      <c r="J575" s="186">
        <f t="shared" si="128"/>
        <v>0</v>
      </c>
      <c r="K575" s="186">
        <f t="shared" si="128"/>
        <v>0</v>
      </c>
      <c r="L575" s="186">
        <f aca="true" t="shared" si="129" ref="L575:T575">SUM(L576:L578)</f>
        <v>15.120000000000001</v>
      </c>
      <c r="M575" s="186">
        <f t="shared" si="129"/>
        <v>0</v>
      </c>
      <c r="N575" s="186">
        <f t="shared" si="129"/>
        <v>0</v>
      </c>
      <c r="O575" s="186">
        <f t="shared" si="129"/>
        <v>0</v>
      </c>
      <c r="P575" s="186">
        <f t="shared" si="129"/>
        <v>0</v>
      </c>
      <c r="Q575" s="186">
        <f t="shared" si="129"/>
        <v>0</v>
      </c>
      <c r="R575" s="186">
        <f t="shared" si="129"/>
        <v>0</v>
      </c>
      <c r="S575" s="186">
        <f t="shared" si="129"/>
        <v>0</v>
      </c>
      <c r="T575" s="186">
        <f t="shared" si="129"/>
        <v>0</v>
      </c>
      <c r="U575" s="186"/>
    </row>
    <row r="576" spans="1:21" s="336" customFormat="1" ht="24.75" customHeight="1">
      <c r="A576" s="184">
        <v>2070607</v>
      </c>
      <c r="B576" s="185" t="s">
        <v>423</v>
      </c>
      <c r="C576" s="186">
        <f>D576+H576+I576+J576+K576+L576+M576+N576+O576+P576+Q576+R576+S576+T576</f>
        <v>6</v>
      </c>
      <c r="D576" s="188">
        <f>SUM(E576:G576)</f>
        <v>0</v>
      </c>
      <c r="E576" s="189"/>
      <c r="F576" s="189"/>
      <c r="G576" s="189"/>
      <c r="H576" s="189"/>
      <c r="I576" s="189"/>
      <c r="J576" s="189"/>
      <c r="K576" s="189"/>
      <c r="L576" s="189">
        <v>6</v>
      </c>
      <c r="M576" s="377"/>
      <c r="N576" s="189"/>
      <c r="O576" s="377"/>
      <c r="P576" s="377"/>
      <c r="Q576" s="376"/>
      <c r="R576" s="377"/>
      <c r="S576" s="377"/>
      <c r="T576" s="376"/>
      <c r="U576" s="389"/>
    </row>
    <row r="577" spans="1:21" s="336" customFormat="1" ht="24.75" customHeight="1">
      <c r="A577" s="184">
        <v>2070607</v>
      </c>
      <c r="B577" s="185" t="s">
        <v>423</v>
      </c>
      <c r="C577" s="186">
        <f>D577+H577+I577+J577+K577+L577+M577+N577+O577+P577+Q577+R577+S577+T577</f>
        <v>1.12</v>
      </c>
      <c r="D577" s="188">
        <f>SUM(E577:G577)</f>
        <v>0</v>
      </c>
      <c r="E577" s="189"/>
      <c r="F577" s="189"/>
      <c r="G577" s="189"/>
      <c r="H577" s="189"/>
      <c r="I577" s="189"/>
      <c r="J577" s="189"/>
      <c r="K577" s="189"/>
      <c r="L577" s="189">
        <v>1.12</v>
      </c>
      <c r="M577" s="377"/>
      <c r="N577" s="189"/>
      <c r="O577" s="377"/>
      <c r="P577" s="377"/>
      <c r="Q577" s="376"/>
      <c r="R577" s="377"/>
      <c r="S577" s="377"/>
      <c r="T577" s="376"/>
      <c r="U577" s="389"/>
    </row>
    <row r="578" spans="1:21" s="336" customFormat="1" ht="24.75" customHeight="1">
      <c r="A578" s="184">
        <v>2070607</v>
      </c>
      <c r="B578" s="185" t="s">
        <v>423</v>
      </c>
      <c r="C578" s="186">
        <f>D578+H578+I578+J578+K578+L578+M578+N578+O578+P578+Q578+R578+S578+T578</f>
        <v>8</v>
      </c>
      <c r="D578" s="188">
        <f>SUM(E578:G578)</f>
        <v>0</v>
      </c>
      <c r="E578" s="189"/>
      <c r="F578" s="189"/>
      <c r="G578" s="189"/>
      <c r="H578" s="189"/>
      <c r="I578" s="189"/>
      <c r="J578" s="189"/>
      <c r="K578" s="189"/>
      <c r="L578" s="189">
        <v>8</v>
      </c>
      <c r="M578" s="377"/>
      <c r="N578" s="189"/>
      <c r="O578" s="377"/>
      <c r="P578" s="377"/>
      <c r="Q578" s="376"/>
      <c r="R578" s="377"/>
      <c r="S578" s="377"/>
      <c r="T578" s="376"/>
      <c r="U578" s="389"/>
    </row>
    <row r="579" spans="1:21" ht="24.75" customHeight="1">
      <c r="A579" s="197">
        <v>20708</v>
      </c>
      <c r="B579" s="198" t="s">
        <v>424</v>
      </c>
      <c r="C579" s="186">
        <f aca="true" t="shared" si="130" ref="C579:U579">SUM(C580:C587)</f>
        <v>492.56</v>
      </c>
      <c r="D579" s="186">
        <f t="shared" si="130"/>
        <v>0</v>
      </c>
      <c r="E579" s="186">
        <f t="shared" si="130"/>
        <v>0</v>
      </c>
      <c r="F579" s="186">
        <f t="shared" si="130"/>
        <v>0</v>
      </c>
      <c r="G579" s="186">
        <f t="shared" si="130"/>
        <v>0</v>
      </c>
      <c r="H579" s="186">
        <f t="shared" si="130"/>
        <v>0</v>
      </c>
      <c r="I579" s="186">
        <f t="shared" si="130"/>
        <v>0</v>
      </c>
      <c r="J579" s="186">
        <f t="shared" si="130"/>
        <v>0</v>
      </c>
      <c r="K579" s="186">
        <f t="shared" si="130"/>
        <v>388.46</v>
      </c>
      <c r="L579" s="186">
        <f t="shared" si="130"/>
        <v>104.1</v>
      </c>
      <c r="M579" s="186">
        <f t="shared" si="130"/>
        <v>0</v>
      </c>
      <c r="N579" s="186">
        <f t="shared" si="130"/>
        <v>0</v>
      </c>
      <c r="O579" s="186">
        <f t="shared" si="130"/>
        <v>0</v>
      </c>
      <c r="P579" s="186">
        <f t="shared" si="130"/>
        <v>0</v>
      </c>
      <c r="Q579" s="186">
        <f t="shared" si="130"/>
        <v>0</v>
      </c>
      <c r="R579" s="186">
        <f t="shared" si="130"/>
        <v>0</v>
      </c>
      <c r="S579" s="186">
        <f t="shared" si="130"/>
        <v>0</v>
      </c>
      <c r="T579" s="186">
        <f t="shared" si="130"/>
        <v>0</v>
      </c>
      <c r="U579" s="389"/>
    </row>
    <row r="580" spans="1:21" s="336" customFormat="1" ht="24.75" customHeight="1">
      <c r="A580" s="184">
        <v>2070801</v>
      </c>
      <c r="B580" s="185" t="s">
        <v>317</v>
      </c>
      <c r="C580" s="186">
        <f>D580+H580+I580+J580+K580+L580+M580+N580+O580+P580+Q580+R580+S580+T580</f>
        <v>41</v>
      </c>
      <c r="D580" s="188">
        <f t="shared" si="125"/>
        <v>0</v>
      </c>
      <c r="E580" s="189"/>
      <c r="F580" s="189"/>
      <c r="G580" s="189"/>
      <c r="H580" s="189"/>
      <c r="I580" s="189"/>
      <c r="J580" s="189"/>
      <c r="K580" s="189"/>
      <c r="L580" s="376">
        <v>41</v>
      </c>
      <c r="M580" s="377"/>
      <c r="N580" s="189"/>
      <c r="O580" s="377"/>
      <c r="P580" s="377"/>
      <c r="Q580" s="376"/>
      <c r="R580" s="377"/>
      <c r="S580" s="377"/>
      <c r="T580" s="376"/>
      <c r="U580" s="389"/>
    </row>
    <row r="581" spans="1:21" s="336" customFormat="1" ht="24.75" customHeight="1">
      <c r="A581" s="184">
        <v>2070801</v>
      </c>
      <c r="B581" s="185" t="s">
        <v>317</v>
      </c>
      <c r="C581" s="186">
        <f aca="true" t="shared" si="131" ref="C581:C587">D581+H581+I581+J581+K581+L581+M581+N581+O581+P581+Q581+R581+S581+T581</f>
        <v>8</v>
      </c>
      <c r="D581" s="188">
        <f t="shared" si="125"/>
        <v>0</v>
      </c>
      <c r="E581" s="189"/>
      <c r="F581" s="189"/>
      <c r="G581" s="189"/>
      <c r="H581" s="189"/>
      <c r="I581" s="189"/>
      <c r="J581" s="189"/>
      <c r="K581" s="189">
        <v>8</v>
      </c>
      <c r="L581" s="376"/>
      <c r="M581" s="377"/>
      <c r="N581" s="189"/>
      <c r="O581" s="377"/>
      <c r="P581" s="377"/>
      <c r="Q581" s="376"/>
      <c r="R581" s="377"/>
      <c r="S581" s="377"/>
      <c r="T581" s="376"/>
      <c r="U581" s="389"/>
    </row>
    <row r="582" spans="1:21" s="336" customFormat="1" ht="24.75" customHeight="1">
      <c r="A582" s="184">
        <v>2070801</v>
      </c>
      <c r="B582" s="191" t="s">
        <v>317</v>
      </c>
      <c r="C582" s="186">
        <f t="shared" si="131"/>
        <v>326.46</v>
      </c>
      <c r="D582" s="188">
        <f t="shared" si="125"/>
        <v>0</v>
      </c>
      <c r="E582" s="192"/>
      <c r="F582" s="189"/>
      <c r="G582" s="189"/>
      <c r="H582" s="189"/>
      <c r="I582" s="189"/>
      <c r="J582" s="189"/>
      <c r="K582" s="189">
        <v>326.46</v>
      </c>
      <c r="L582" s="378"/>
      <c r="M582" s="379"/>
      <c r="N582" s="189"/>
      <c r="O582" s="379"/>
      <c r="P582" s="379"/>
      <c r="Q582" s="378"/>
      <c r="R582" s="379"/>
      <c r="S582" s="379"/>
      <c r="T582" s="378"/>
      <c r="U582" s="389"/>
    </row>
    <row r="583" spans="1:21" s="336" customFormat="1" ht="24.75" customHeight="1">
      <c r="A583" s="184">
        <v>2070801</v>
      </c>
      <c r="B583" s="191" t="s">
        <v>317</v>
      </c>
      <c r="C583" s="186">
        <f t="shared" si="131"/>
        <v>54</v>
      </c>
      <c r="D583" s="188">
        <f t="shared" si="125"/>
        <v>0</v>
      </c>
      <c r="E583" s="192"/>
      <c r="F583" s="189"/>
      <c r="G583" s="189"/>
      <c r="H583" s="189"/>
      <c r="I583" s="189"/>
      <c r="J583" s="189"/>
      <c r="K583" s="189">
        <v>54</v>
      </c>
      <c r="L583" s="378"/>
      <c r="M583" s="379"/>
      <c r="N583" s="189"/>
      <c r="O583" s="379"/>
      <c r="P583" s="379"/>
      <c r="Q583" s="378"/>
      <c r="R583" s="379"/>
      <c r="S583" s="379"/>
      <c r="T583" s="378"/>
      <c r="U583" s="389"/>
    </row>
    <row r="584" spans="1:21" s="336" customFormat="1" ht="24.75" customHeight="1">
      <c r="A584" s="184">
        <v>2070802</v>
      </c>
      <c r="B584" s="185" t="s">
        <v>318</v>
      </c>
      <c r="C584" s="186">
        <f t="shared" si="131"/>
        <v>25</v>
      </c>
      <c r="D584" s="188">
        <f t="shared" si="125"/>
        <v>0</v>
      </c>
      <c r="E584" s="189"/>
      <c r="F584" s="189"/>
      <c r="G584" s="189"/>
      <c r="H584" s="189"/>
      <c r="I584" s="189"/>
      <c r="J584" s="189"/>
      <c r="K584" s="189"/>
      <c r="L584" s="376">
        <v>25</v>
      </c>
      <c r="M584" s="377"/>
      <c r="N584" s="189"/>
      <c r="O584" s="377"/>
      <c r="P584" s="377"/>
      <c r="Q584" s="376"/>
      <c r="R584" s="377"/>
      <c r="S584" s="377"/>
      <c r="T584" s="376"/>
      <c r="U584" s="389"/>
    </row>
    <row r="585" spans="1:21" s="336" customFormat="1" ht="24.75" customHeight="1">
      <c r="A585" s="184">
        <v>2070802</v>
      </c>
      <c r="B585" s="185" t="s">
        <v>318</v>
      </c>
      <c r="C585" s="186">
        <f t="shared" si="131"/>
        <v>20.1</v>
      </c>
      <c r="D585" s="188">
        <f t="shared" si="125"/>
        <v>0</v>
      </c>
      <c r="E585" s="189"/>
      <c r="F585" s="189"/>
      <c r="G585" s="189"/>
      <c r="H585" s="189"/>
      <c r="I585" s="189"/>
      <c r="J585" s="189"/>
      <c r="K585" s="189"/>
      <c r="L585" s="376">
        <v>20.1</v>
      </c>
      <c r="M585" s="377"/>
      <c r="N585" s="189"/>
      <c r="O585" s="377"/>
      <c r="P585" s="377"/>
      <c r="Q585" s="376"/>
      <c r="R585" s="377"/>
      <c r="S585" s="377"/>
      <c r="T585" s="376"/>
      <c r="U585" s="389"/>
    </row>
    <row r="586" spans="1:21" s="336" customFormat="1" ht="24.75" customHeight="1">
      <c r="A586" s="184">
        <v>2070805</v>
      </c>
      <c r="B586" s="185" t="s">
        <v>425</v>
      </c>
      <c r="C586" s="186">
        <f t="shared" si="131"/>
        <v>8</v>
      </c>
      <c r="D586" s="188">
        <f t="shared" si="125"/>
        <v>0</v>
      </c>
      <c r="E586" s="189"/>
      <c r="F586" s="189"/>
      <c r="G586" s="189"/>
      <c r="H586" s="189"/>
      <c r="I586" s="189"/>
      <c r="J586" s="189"/>
      <c r="K586" s="189"/>
      <c r="L586" s="376">
        <v>8</v>
      </c>
      <c r="M586" s="377"/>
      <c r="N586" s="189"/>
      <c r="O586" s="377"/>
      <c r="P586" s="377"/>
      <c r="Q586" s="376"/>
      <c r="R586" s="377"/>
      <c r="S586" s="377"/>
      <c r="T586" s="376"/>
      <c r="U586" s="389"/>
    </row>
    <row r="587" spans="1:21" s="336" customFormat="1" ht="24.75" customHeight="1">
      <c r="A587" s="184">
        <v>2070805</v>
      </c>
      <c r="B587" s="185" t="s">
        <v>425</v>
      </c>
      <c r="C587" s="186">
        <f t="shared" si="131"/>
        <v>10</v>
      </c>
      <c r="D587" s="188">
        <f t="shared" si="125"/>
        <v>0</v>
      </c>
      <c r="E587" s="189"/>
      <c r="F587" s="189"/>
      <c r="G587" s="189"/>
      <c r="H587" s="189"/>
      <c r="I587" s="189"/>
      <c r="J587" s="189"/>
      <c r="K587" s="189"/>
      <c r="L587" s="376">
        <v>10</v>
      </c>
      <c r="M587" s="377"/>
      <c r="N587" s="189"/>
      <c r="O587" s="377"/>
      <c r="P587" s="377"/>
      <c r="Q587" s="376"/>
      <c r="R587" s="377"/>
      <c r="S587" s="377"/>
      <c r="T587" s="376"/>
      <c r="U587" s="389"/>
    </row>
    <row r="588" spans="1:21" ht="24.75" customHeight="1">
      <c r="A588" s="197">
        <v>20799</v>
      </c>
      <c r="B588" s="461" t="s">
        <v>426</v>
      </c>
      <c r="C588" s="186">
        <f aca="true" t="shared" si="132" ref="C588:K588">C589</f>
        <v>2407</v>
      </c>
      <c r="D588" s="186">
        <f t="shared" si="132"/>
        <v>0</v>
      </c>
      <c r="E588" s="186">
        <f t="shared" si="132"/>
        <v>0</v>
      </c>
      <c r="F588" s="186">
        <f t="shared" si="132"/>
        <v>0</v>
      </c>
      <c r="G588" s="186">
        <f t="shared" si="132"/>
        <v>0</v>
      </c>
      <c r="H588" s="186">
        <f t="shared" si="132"/>
        <v>0</v>
      </c>
      <c r="I588" s="186">
        <f t="shared" si="132"/>
        <v>2407</v>
      </c>
      <c r="J588" s="186">
        <f t="shared" si="132"/>
        <v>0</v>
      </c>
      <c r="K588" s="186">
        <f t="shared" si="132"/>
        <v>0</v>
      </c>
      <c r="L588" s="186">
        <f aca="true" t="shared" si="133" ref="L588:T588">L589</f>
        <v>0</v>
      </c>
      <c r="M588" s="186">
        <f t="shared" si="133"/>
        <v>0</v>
      </c>
      <c r="N588" s="186">
        <f t="shared" si="133"/>
        <v>0</v>
      </c>
      <c r="O588" s="186">
        <f t="shared" si="133"/>
        <v>0</v>
      </c>
      <c r="P588" s="186">
        <f t="shared" si="133"/>
        <v>0</v>
      </c>
      <c r="Q588" s="186">
        <f t="shared" si="133"/>
        <v>0</v>
      </c>
      <c r="R588" s="186">
        <f t="shared" si="133"/>
        <v>0</v>
      </c>
      <c r="S588" s="186">
        <f t="shared" si="133"/>
        <v>0</v>
      </c>
      <c r="T588" s="186">
        <f t="shared" si="133"/>
        <v>0</v>
      </c>
      <c r="U588" s="389"/>
    </row>
    <row r="589" spans="1:21" ht="24.75" customHeight="1">
      <c r="A589" s="462">
        <v>2079999</v>
      </c>
      <c r="B589" s="463" t="s">
        <v>426</v>
      </c>
      <c r="C589" s="186">
        <f>D589+H589+I589+J589+K589+L589+M589+N589+O589+P589+Q589+R589+S589+T589</f>
        <v>2407</v>
      </c>
      <c r="D589" s="199"/>
      <c r="E589" s="363"/>
      <c r="F589" s="363"/>
      <c r="G589" s="363"/>
      <c r="H589" s="186"/>
      <c r="I589" s="471">
        <v>2407</v>
      </c>
      <c r="J589" s="471"/>
      <c r="K589" s="186"/>
      <c r="L589" s="392"/>
      <c r="M589" s="393"/>
      <c r="N589" s="363"/>
      <c r="O589" s="393"/>
      <c r="P589" s="393"/>
      <c r="Q589" s="392"/>
      <c r="R589" s="393"/>
      <c r="S589" s="393"/>
      <c r="T589" s="392"/>
      <c r="U589" s="389"/>
    </row>
    <row r="590" spans="1:21" s="337" customFormat="1" ht="24.75" customHeight="1">
      <c r="A590" s="409">
        <v>208</v>
      </c>
      <c r="B590" s="410" t="s">
        <v>427</v>
      </c>
      <c r="C590" s="361">
        <f aca="true" t="shared" si="134" ref="C590:U590">C591+C621+C632+C635+C637+C641+C648+C651+C663+C672+C676+C679+C683+C689</f>
        <v>38069.99999999999</v>
      </c>
      <c r="D590" s="361">
        <f t="shared" si="134"/>
        <v>1277.96</v>
      </c>
      <c r="E590" s="361">
        <f t="shared" si="134"/>
        <v>1102.09</v>
      </c>
      <c r="F590" s="361">
        <f t="shared" si="134"/>
        <v>0</v>
      </c>
      <c r="G590" s="361">
        <f t="shared" si="134"/>
        <v>175.87</v>
      </c>
      <c r="H590" s="361">
        <f t="shared" si="134"/>
        <v>612.1</v>
      </c>
      <c r="I590" s="361">
        <f t="shared" si="134"/>
        <v>0</v>
      </c>
      <c r="J590" s="361">
        <f t="shared" si="134"/>
        <v>0</v>
      </c>
      <c r="K590" s="361">
        <f t="shared" si="134"/>
        <v>162.72</v>
      </c>
      <c r="L590" s="361">
        <f t="shared" si="134"/>
        <v>312.85</v>
      </c>
      <c r="M590" s="361">
        <f t="shared" si="134"/>
        <v>240</v>
      </c>
      <c r="N590" s="361">
        <f t="shared" si="134"/>
        <v>16225.369999999999</v>
      </c>
      <c r="O590" s="361">
        <f t="shared" si="134"/>
        <v>19239</v>
      </c>
      <c r="P590" s="361">
        <f t="shared" si="134"/>
        <v>0</v>
      </c>
      <c r="Q590" s="361">
        <f t="shared" si="134"/>
        <v>0</v>
      </c>
      <c r="R590" s="361">
        <f t="shared" si="134"/>
        <v>0</v>
      </c>
      <c r="S590" s="361">
        <f t="shared" si="134"/>
        <v>0</v>
      </c>
      <c r="T590" s="361">
        <f t="shared" si="134"/>
        <v>0</v>
      </c>
      <c r="U590" s="412"/>
    </row>
    <row r="591" spans="1:21" s="339" customFormat="1" ht="24.75" customHeight="1">
      <c r="A591" s="201">
        <v>20801</v>
      </c>
      <c r="B591" s="202" t="s">
        <v>428</v>
      </c>
      <c r="C591" s="187">
        <f aca="true" t="shared" si="135" ref="C591:U591">SUM(C592:C620)</f>
        <v>1414.1099999999997</v>
      </c>
      <c r="D591" s="187">
        <f t="shared" si="135"/>
        <v>820.0400000000001</v>
      </c>
      <c r="E591" s="187">
        <f t="shared" si="135"/>
        <v>707.17</v>
      </c>
      <c r="F591" s="187">
        <f t="shared" si="135"/>
        <v>0</v>
      </c>
      <c r="G591" s="187">
        <f t="shared" si="135"/>
        <v>112.87000000000002</v>
      </c>
      <c r="H591" s="187">
        <f t="shared" si="135"/>
        <v>321.6</v>
      </c>
      <c r="I591" s="187">
        <f t="shared" si="135"/>
        <v>0</v>
      </c>
      <c r="J591" s="187">
        <f t="shared" si="135"/>
        <v>0</v>
      </c>
      <c r="K591" s="187">
        <f t="shared" si="135"/>
        <v>63.47</v>
      </c>
      <c r="L591" s="187">
        <f t="shared" si="135"/>
        <v>109</v>
      </c>
      <c r="M591" s="187">
        <f t="shared" si="135"/>
        <v>0</v>
      </c>
      <c r="N591" s="187">
        <f t="shared" si="135"/>
        <v>100</v>
      </c>
      <c r="O591" s="187">
        <f t="shared" si="135"/>
        <v>0</v>
      </c>
      <c r="P591" s="187">
        <f t="shared" si="135"/>
        <v>0</v>
      </c>
      <c r="Q591" s="187">
        <f t="shared" si="135"/>
        <v>0</v>
      </c>
      <c r="R591" s="187">
        <f t="shared" si="135"/>
        <v>0</v>
      </c>
      <c r="S591" s="187">
        <f t="shared" si="135"/>
        <v>0</v>
      </c>
      <c r="T591" s="187">
        <f t="shared" si="135"/>
        <v>0</v>
      </c>
      <c r="U591" s="475"/>
    </row>
    <row r="592" spans="1:21" s="336" customFormat="1" ht="24.75" customHeight="1">
      <c r="A592" s="184">
        <v>2080101</v>
      </c>
      <c r="B592" s="185" t="s">
        <v>317</v>
      </c>
      <c r="C592" s="186">
        <f>D592+H592+I592+J592+K592+L592+M592+N592+O592+P592+Q592+R592+S592+T592</f>
        <v>30</v>
      </c>
      <c r="D592" s="188">
        <f aca="true" t="shared" si="136" ref="D592:D631">SUM(E592:G592)</f>
        <v>0</v>
      </c>
      <c r="E592" s="189"/>
      <c r="F592" s="189"/>
      <c r="G592" s="189"/>
      <c r="H592" s="189">
        <v>30</v>
      </c>
      <c r="I592" s="189"/>
      <c r="J592" s="189"/>
      <c r="K592" s="189"/>
      <c r="L592" s="376"/>
      <c r="M592" s="377"/>
      <c r="N592" s="189"/>
      <c r="O592" s="377"/>
      <c r="P592" s="377"/>
      <c r="Q592" s="376"/>
      <c r="R592" s="377"/>
      <c r="S592" s="377"/>
      <c r="T592" s="376"/>
      <c r="U592" s="389"/>
    </row>
    <row r="593" spans="1:21" s="336" customFormat="1" ht="24.75" customHeight="1">
      <c r="A593" s="190">
        <v>2011001</v>
      </c>
      <c r="B593" s="191" t="s">
        <v>317</v>
      </c>
      <c r="C593" s="186">
        <f>D593+H593+I593+J593+K593+L593+M593+N593+O593+P593+Q593+R593+S593+T593</f>
        <v>358.56</v>
      </c>
      <c r="D593" s="188">
        <f t="shared" si="136"/>
        <v>358.56</v>
      </c>
      <c r="E593" s="192">
        <v>310.29</v>
      </c>
      <c r="F593" s="189"/>
      <c r="G593" s="189">
        <v>48.27</v>
      </c>
      <c r="H593" s="189"/>
      <c r="I593" s="189"/>
      <c r="J593" s="189"/>
      <c r="K593" s="189"/>
      <c r="L593" s="378"/>
      <c r="M593" s="379"/>
      <c r="N593" s="189"/>
      <c r="O593" s="379"/>
      <c r="P593" s="379"/>
      <c r="Q593" s="378"/>
      <c r="R593" s="379"/>
      <c r="S593" s="379"/>
      <c r="T593" s="378"/>
      <c r="U593" s="389"/>
    </row>
    <row r="594" spans="1:21" s="336" customFormat="1" ht="24.75" customHeight="1">
      <c r="A594" s="190">
        <v>2080101</v>
      </c>
      <c r="B594" s="191" t="s">
        <v>317</v>
      </c>
      <c r="C594" s="186">
        <f aca="true" t="shared" si="137" ref="C594:C620">D594+H594+I594+J594+K594+L594+M594+N594+O594+P594+Q594+R594+S594+T594</f>
        <v>49.94</v>
      </c>
      <c r="D594" s="188">
        <f t="shared" si="136"/>
        <v>0</v>
      </c>
      <c r="E594" s="192"/>
      <c r="F594" s="189"/>
      <c r="G594" s="189"/>
      <c r="H594" s="189"/>
      <c r="I594" s="189"/>
      <c r="J594" s="189"/>
      <c r="K594" s="189">
        <v>49.94</v>
      </c>
      <c r="L594" s="378"/>
      <c r="M594" s="379"/>
      <c r="N594" s="189"/>
      <c r="O594" s="379"/>
      <c r="P594" s="379"/>
      <c r="Q594" s="378"/>
      <c r="R594" s="379"/>
      <c r="S594" s="379"/>
      <c r="T594" s="378"/>
      <c r="U594" s="389"/>
    </row>
    <row r="595" spans="1:21" s="336" customFormat="1" ht="24.75" customHeight="1">
      <c r="A595" s="190">
        <v>2080101</v>
      </c>
      <c r="B595" s="191" t="s">
        <v>317</v>
      </c>
      <c r="C595" s="186">
        <f t="shared" si="137"/>
        <v>8.53</v>
      </c>
      <c r="D595" s="188">
        <f t="shared" si="136"/>
        <v>0</v>
      </c>
      <c r="E595" s="192"/>
      <c r="F595" s="189"/>
      <c r="G595" s="189"/>
      <c r="H595" s="189"/>
      <c r="I595" s="189"/>
      <c r="J595" s="189"/>
      <c r="K595" s="189">
        <v>8.53</v>
      </c>
      <c r="L595" s="378"/>
      <c r="M595" s="379"/>
      <c r="N595" s="189"/>
      <c r="O595" s="379"/>
      <c r="P595" s="379"/>
      <c r="Q595" s="378"/>
      <c r="R595" s="379"/>
      <c r="S595" s="379"/>
      <c r="T595" s="378"/>
      <c r="U595" s="389"/>
    </row>
    <row r="596" spans="1:21" s="336" customFormat="1" ht="24.75" customHeight="1">
      <c r="A596" s="190">
        <v>2080101</v>
      </c>
      <c r="B596" s="191" t="s">
        <v>317</v>
      </c>
      <c r="C596" s="186">
        <f t="shared" si="137"/>
        <v>172.17</v>
      </c>
      <c r="D596" s="188">
        <f t="shared" si="136"/>
        <v>172.17</v>
      </c>
      <c r="E596" s="192">
        <v>145.57</v>
      </c>
      <c r="F596" s="189"/>
      <c r="G596" s="189">
        <v>26.6</v>
      </c>
      <c r="H596" s="189"/>
      <c r="I596" s="189"/>
      <c r="J596" s="189"/>
      <c r="K596" s="189"/>
      <c r="L596" s="378"/>
      <c r="M596" s="379"/>
      <c r="N596" s="189"/>
      <c r="O596" s="379"/>
      <c r="P596" s="379"/>
      <c r="Q596" s="378"/>
      <c r="R596" s="379"/>
      <c r="S596" s="379"/>
      <c r="T596" s="378"/>
      <c r="U596" s="389"/>
    </row>
    <row r="597" spans="1:21" s="336" customFormat="1" ht="24.75" customHeight="1">
      <c r="A597" s="190">
        <v>2080101</v>
      </c>
      <c r="B597" s="191" t="s">
        <v>317</v>
      </c>
      <c r="C597" s="186">
        <f t="shared" si="137"/>
        <v>5</v>
      </c>
      <c r="D597" s="188">
        <f t="shared" si="136"/>
        <v>0</v>
      </c>
      <c r="E597" s="189"/>
      <c r="F597" s="189"/>
      <c r="G597" s="189"/>
      <c r="H597" s="189"/>
      <c r="I597" s="189"/>
      <c r="J597" s="189"/>
      <c r="K597" s="189">
        <v>5</v>
      </c>
      <c r="L597" s="376"/>
      <c r="M597" s="377"/>
      <c r="N597" s="189"/>
      <c r="O597" s="377"/>
      <c r="P597" s="377"/>
      <c r="Q597" s="376"/>
      <c r="R597" s="377"/>
      <c r="S597" s="377"/>
      <c r="T597" s="376"/>
      <c r="U597" s="476"/>
    </row>
    <row r="598" spans="1:21" s="336" customFormat="1" ht="24.75" customHeight="1">
      <c r="A598" s="184">
        <v>2080102</v>
      </c>
      <c r="B598" s="185" t="s">
        <v>318</v>
      </c>
      <c r="C598" s="186">
        <f t="shared" si="137"/>
        <v>10</v>
      </c>
      <c r="D598" s="188">
        <f t="shared" si="136"/>
        <v>0</v>
      </c>
      <c r="E598" s="192"/>
      <c r="F598" s="189"/>
      <c r="G598" s="189"/>
      <c r="H598" s="189">
        <v>10</v>
      </c>
      <c r="I598" s="189"/>
      <c r="J598" s="189"/>
      <c r="K598" s="189"/>
      <c r="L598" s="378"/>
      <c r="M598" s="379"/>
      <c r="N598" s="189"/>
      <c r="O598" s="379"/>
      <c r="P598" s="379"/>
      <c r="Q598" s="378"/>
      <c r="R598" s="379"/>
      <c r="S598" s="379"/>
      <c r="T598" s="378"/>
      <c r="U598" s="389"/>
    </row>
    <row r="599" spans="1:21" s="336" customFormat="1" ht="24.75" customHeight="1">
      <c r="A599" s="184">
        <v>2080102</v>
      </c>
      <c r="B599" s="185" t="s">
        <v>318</v>
      </c>
      <c r="C599" s="186">
        <f t="shared" si="137"/>
        <v>9</v>
      </c>
      <c r="D599" s="188">
        <f t="shared" si="136"/>
        <v>0</v>
      </c>
      <c r="E599" s="189"/>
      <c r="F599" s="189"/>
      <c r="G599" s="189"/>
      <c r="H599" s="189">
        <v>9</v>
      </c>
      <c r="I599" s="189"/>
      <c r="J599" s="189"/>
      <c r="K599" s="189"/>
      <c r="L599" s="376"/>
      <c r="M599" s="377"/>
      <c r="N599" s="189"/>
      <c r="O599" s="377"/>
      <c r="P599" s="377"/>
      <c r="Q599" s="376"/>
      <c r="R599" s="377"/>
      <c r="S599" s="377"/>
      <c r="T599" s="376"/>
      <c r="U599" s="389"/>
    </row>
    <row r="600" spans="1:21" s="336" customFormat="1" ht="24.75" customHeight="1">
      <c r="A600" s="184">
        <v>2080102</v>
      </c>
      <c r="B600" s="185" t="s">
        <v>429</v>
      </c>
      <c r="C600" s="186">
        <f t="shared" si="137"/>
        <v>40</v>
      </c>
      <c r="D600" s="188">
        <f t="shared" si="136"/>
        <v>0</v>
      </c>
      <c r="E600" s="189"/>
      <c r="F600" s="189"/>
      <c r="G600" s="189"/>
      <c r="H600" s="189">
        <v>40</v>
      </c>
      <c r="I600" s="189"/>
      <c r="J600" s="189"/>
      <c r="K600" s="189"/>
      <c r="L600" s="376"/>
      <c r="M600" s="377"/>
      <c r="N600" s="189"/>
      <c r="O600" s="377"/>
      <c r="P600" s="377"/>
      <c r="Q600" s="376"/>
      <c r="R600" s="377"/>
      <c r="S600" s="377"/>
      <c r="T600" s="376"/>
      <c r="U600" s="476"/>
    </row>
    <row r="601" spans="1:21" s="336" customFormat="1" ht="24.75" customHeight="1">
      <c r="A601" s="184">
        <v>2080105</v>
      </c>
      <c r="B601" s="185" t="s">
        <v>430</v>
      </c>
      <c r="C601" s="186">
        <f t="shared" si="137"/>
        <v>10</v>
      </c>
      <c r="D601" s="188">
        <f t="shared" si="136"/>
        <v>0</v>
      </c>
      <c r="E601" s="189"/>
      <c r="F601" s="189"/>
      <c r="G601" s="189"/>
      <c r="H601" s="189">
        <v>10</v>
      </c>
      <c r="I601" s="189"/>
      <c r="J601" s="189"/>
      <c r="K601" s="189"/>
      <c r="L601" s="376"/>
      <c r="M601" s="377"/>
      <c r="N601" s="189"/>
      <c r="O601" s="377"/>
      <c r="P601" s="377"/>
      <c r="Q601" s="376"/>
      <c r="R601" s="377"/>
      <c r="S601" s="377"/>
      <c r="T601" s="376"/>
      <c r="U601" s="389"/>
    </row>
    <row r="602" spans="1:21" ht="24.75" customHeight="1">
      <c r="A602" s="184">
        <v>2080106</v>
      </c>
      <c r="B602" s="185" t="s">
        <v>431</v>
      </c>
      <c r="C602" s="186">
        <f t="shared" si="137"/>
        <v>143.68</v>
      </c>
      <c r="D602" s="188">
        <f t="shared" si="136"/>
        <v>143.68</v>
      </c>
      <c r="E602" s="189">
        <v>126.5</v>
      </c>
      <c r="F602" s="189"/>
      <c r="G602" s="189">
        <v>17.18</v>
      </c>
      <c r="H602" s="189"/>
      <c r="I602" s="189"/>
      <c r="J602" s="189"/>
      <c r="K602" s="189"/>
      <c r="L602" s="378"/>
      <c r="M602" s="379"/>
      <c r="N602" s="189"/>
      <c r="O602" s="379"/>
      <c r="P602" s="379"/>
      <c r="Q602" s="378"/>
      <c r="R602" s="379"/>
      <c r="S602" s="379"/>
      <c r="T602" s="378"/>
      <c r="U602" s="389"/>
    </row>
    <row r="603" spans="1:21" s="336" customFormat="1" ht="24.75" customHeight="1">
      <c r="A603" s="184">
        <v>2080106</v>
      </c>
      <c r="B603" s="185" t="s">
        <v>431</v>
      </c>
      <c r="C603" s="186">
        <f t="shared" si="137"/>
        <v>16</v>
      </c>
      <c r="D603" s="188">
        <f t="shared" si="136"/>
        <v>0</v>
      </c>
      <c r="E603" s="189"/>
      <c r="F603" s="189"/>
      <c r="G603" s="189"/>
      <c r="H603" s="189">
        <v>16</v>
      </c>
      <c r="I603" s="189"/>
      <c r="J603" s="189"/>
      <c r="K603" s="189"/>
      <c r="L603" s="376"/>
      <c r="M603" s="377"/>
      <c r="N603" s="189"/>
      <c r="O603" s="377"/>
      <c r="P603" s="377"/>
      <c r="Q603" s="376"/>
      <c r="R603" s="377"/>
      <c r="S603" s="377"/>
      <c r="T603" s="376"/>
      <c r="U603" s="389"/>
    </row>
    <row r="604" spans="1:21" s="336" customFormat="1" ht="24.75" customHeight="1">
      <c r="A604" s="184">
        <v>2080106</v>
      </c>
      <c r="B604" s="185" t="s">
        <v>431</v>
      </c>
      <c r="C604" s="186">
        <f t="shared" si="137"/>
        <v>47</v>
      </c>
      <c r="D604" s="188">
        <f t="shared" si="136"/>
        <v>0</v>
      </c>
      <c r="E604" s="189"/>
      <c r="F604" s="189"/>
      <c r="G604" s="189"/>
      <c r="H604" s="189">
        <v>47</v>
      </c>
      <c r="I604" s="189"/>
      <c r="J604" s="189"/>
      <c r="K604" s="189"/>
      <c r="L604" s="376"/>
      <c r="M604" s="377"/>
      <c r="N604" s="189"/>
      <c r="O604" s="377"/>
      <c r="P604" s="377"/>
      <c r="Q604" s="376"/>
      <c r="R604" s="377"/>
      <c r="S604" s="377"/>
      <c r="T604" s="376"/>
      <c r="U604" s="389"/>
    </row>
    <row r="605" spans="1:21" s="336" customFormat="1" ht="24.75" customHeight="1">
      <c r="A605" s="184">
        <v>2080109</v>
      </c>
      <c r="B605" s="185" t="s">
        <v>432</v>
      </c>
      <c r="C605" s="186">
        <f t="shared" si="137"/>
        <v>10</v>
      </c>
      <c r="D605" s="188">
        <f t="shared" si="136"/>
        <v>0</v>
      </c>
      <c r="E605" s="189"/>
      <c r="F605" s="189"/>
      <c r="G605" s="189"/>
      <c r="H605" s="189">
        <v>10</v>
      </c>
      <c r="I605" s="189"/>
      <c r="J605" s="189"/>
      <c r="K605" s="189"/>
      <c r="L605" s="376"/>
      <c r="M605" s="377"/>
      <c r="N605" s="189"/>
      <c r="O605" s="377"/>
      <c r="P605" s="377"/>
      <c r="Q605" s="376"/>
      <c r="R605" s="377"/>
      <c r="S605" s="377"/>
      <c r="T605" s="376"/>
      <c r="U605" s="389"/>
    </row>
    <row r="606" spans="1:21" s="336" customFormat="1" ht="24.75" customHeight="1">
      <c r="A606" s="190">
        <v>2080109</v>
      </c>
      <c r="B606" s="191" t="s">
        <v>432</v>
      </c>
      <c r="C606" s="186">
        <f t="shared" si="137"/>
        <v>57.519999999999996</v>
      </c>
      <c r="D606" s="188">
        <f t="shared" si="136"/>
        <v>57.519999999999996</v>
      </c>
      <c r="E606" s="192">
        <v>49.43</v>
      </c>
      <c r="F606" s="189"/>
      <c r="G606" s="189">
        <v>8.09</v>
      </c>
      <c r="H606" s="189"/>
      <c r="I606" s="189"/>
      <c r="J606" s="189"/>
      <c r="K606" s="189"/>
      <c r="L606" s="378"/>
      <c r="M606" s="379"/>
      <c r="N606" s="189"/>
      <c r="O606" s="379"/>
      <c r="P606" s="379"/>
      <c r="Q606" s="378"/>
      <c r="R606" s="379"/>
      <c r="S606" s="379"/>
      <c r="T606" s="378"/>
      <c r="U606" s="389"/>
    </row>
    <row r="607" spans="1:21" s="336" customFormat="1" ht="24.75" customHeight="1">
      <c r="A607" s="184">
        <v>2080109</v>
      </c>
      <c r="B607" s="185" t="s">
        <v>432</v>
      </c>
      <c r="C607" s="186">
        <f t="shared" si="137"/>
        <v>32</v>
      </c>
      <c r="D607" s="188">
        <f t="shared" si="136"/>
        <v>0</v>
      </c>
      <c r="E607" s="189"/>
      <c r="F607" s="189"/>
      <c r="G607" s="189"/>
      <c r="H607" s="189">
        <v>32</v>
      </c>
      <c r="I607" s="189"/>
      <c r="J607" s="189"/>
      <c r="K607" s="189"/>
      <c r="L607" s="376"/>
      <c r="M607" s="377"/>
      <c r="N607" s="189"/>
      <c r="O607" s="377"/>
      <c r="P607" s="377"/>
      <c r="Q607" s="376"/>
      <c r="R607" s="377"/>
      <c r="S607" s="377"/>
      <c r="T607" s="376"/>
      <c r="U607" s="389"/>
    </row>
    <row r="608" spans="1:21" s="336" customFormat="1" ht="24.75" customHeight="1">
      <c r="A608" s="184">
        <v>2080109</v>
      </c>
      <c r="B608" s="185" t="s">
        <v>432</v>
      </c>
      <c r="C608" s="186">
        <f t="shared" si="137"/>
        <v>5</v>
      </c>
      <c r="D608" s="188">
        <f t="shared" si="136"/>
        <v>0</v>
      </c>
      <c r="E608" s="189"/>
      <c r="F608" s="189"/>
      <c r="G608" s="189"/>
      <c r="H608" s="189">
        <v>5</v>
      </c>
      <c r="I608" s="189"/>
      <c r="J608" s="189"/>
      <c r="K608" s="189"/>
      <c r="L608" s="376"/>
      <c r="M608" s="377"/>
      <c r="N608" s="189"/>
      <c r="O608" s="377"/>
      <c r="P608" s="377"/>
      <c r="Q608" s="376"/>
      <c r="R608" s="377"/>
      <c r="S608" s="377"/>
      <c r="T608" s="376"/>
      <c r="U608" s="389"/>
    </row>
    <row r="609" spans="1:21" s="336" customFormat="1" ht="36.75" customHeight="1">
      <c r="A609" s="184">
        <v>2080109</v>
      </c>
      <c r="B609" s="185" t="s">
        <v>432</v>
      </c>
      <c r="C609" s="186">
        <f t="shared" si="137"/>
        <v>58</v>
      </c>
      <c r="D609" s="188">
        <f t="shared" si="136"/>
        <v>0</v>
      </c>
      <c r="E609" s="189"/>
      <c r="F609" s="189"/>
      <c r="G609" s="189"/>
      <c r="H609" s="189"/>
      <c r="I609" s="189"/>
      <c r="J609" s="189"/>
      <c r="K609" s="189"/>
      <c r="L609" s="376">
        <v>58</v>
      </c>
      <c r="M609" s="377"/>
      <c r="N609" s="189"/>
      <c r="O609" s="377"/>
      <c r="P609" s="377"/>
      <c r="Q609" s="376"/>
      <c r="R609" s="377"/>
      <c r="S609" s="377"/>
      <c r="T609" s="376"/>
      <c r="U609" s="389"/>
    </row>
    <row r="610" spans="1:21" s="336" customFormat="1" ht="24.75" customHeight="1">
      <c r="A610" s="184">
        <v>2080109</v>
      </c>
      <c r="B610" s="185" t="s">
        <v>432</v>
      </c>
      <c r="C610" s="186">
        <f t="shared" si="137"/>
        <v>26</v>
      </c>
      <c r="D610" s="188">
        <f t="shared" si="136"/>
        <v>0</v>
      </c>
      <c r="E610" s="189"/>
      <c r="F610" s="189"/>
      <c r="G610" s="189"/>
      <c r="H610" s="189"/>
      <c r="I610" s="189"/>
      <c r="J610" s="189"/>
      <c r="K610" s="189"/>
      <c r="L610" s="189">
        <v>26</v>
      </c>
      <c r="M610" s="377"/>
      <c r="N610" s="189"/>
      <c r="O610" s="377"/>
      <c r="P610" s="377"/>
      <c r="Q610" s="376"/>
      <c r="R610" s="377"/>
      <c r="S610" s="377"/>
      <c r="T610" s="376"/>
      <c r="U610" s="411"/>
    </row>
    <row r="611" spans="1:21" s="336" customFormat="1" ht="24.75" customHeight="1">
      <c r="A611" s="184">
        <v>2080109</v>
      </c>
      <c r="B611" s="185" t="s">
        <v>432</v>
      </c>
      <c r="C611" s="186">
        <f t="shared" si="137"/>
        <v>10</v>
      </c>
      <c r="D611" s="188">
        <f t="shared" si="136"/>
        <v>0</v>
      </c>
      <c r="E611" s="189"/>
      <c r="F611" s="189"/>
      <c r="G611" s="189"/>
      <c r="H611" s="189"/>
      <c r="I611" s="189"/>
      <c r="J611" s="189"/>
      <c r="K611" s="189"/>
      <c r="L611" s="189">
        <v>10</v>
      </c>
      <c r="M611" s="377"/>
      <c r="N611" s="189"/>
      <c r="O611" s="377"/>
      <c r="P611" s="377"/>
      <c r="Q611" s="376"/>
      <c r="R611" s="377"/>
      <c r="S611" s="377"/>
      <c r="T611" s="376"/>
      <c r="U611" s="191"/>
    </row>
    <row r="612" spans="1:21" s="336" customFormat="1" ht="24.75" customHeight="1">
      <c r="A612" s="184">
        <v>2080109</v>
      </c>
      <c r="B612" s="185" t="s">
        <v>432</v>
      </c>
      <c r="C612" s="186">
        <f t="shared" si="137"/>
        <v>15</v>
      </c>
      <c r="D612" s="188">
        <f t="shared" si="136"/>
        <v>0</v>
      </c>
      <c r="E612" s="189"/>
      <c r="F612" s="189"/>
      <c r="G612" s="189"/>
      <c r="H612" s="189"/>
      <c r="I612" s="189"/>
      <c r="J612" s="189"/>
      <c r="K612" s="189"/>
      <c r="L612" s="189">
        <v>15</v>
      </c>
      <c r="M612" s="377"/>
      <c r="N612" s="189"/>
      <c r="O612" s="377"/>
      <c r="P612" s="377"/>
      <c r="Q612" s="376"/>
      <c r="R612" s="377"/>
      <c r="S612" s="377"/>
      <c r="T612" s="376"/>
      <c r="U612" s="411"/>
    </row>
    <row r="613" spans="1:21" s="336" customFormat="1" ht="24.75" customHeight="1">
      <c r="A613" s="184">
        <v>2080109</v>
      </c>
      <c r="B613" s="185" t="s">
        <v>432</v>
      </c>
      <c r="C613" s="186">
        <f t="shared" si="137"/>
        <v>19</v>
      </c>
      <c r="D613" s="188">
        <f t="shared" si="136"/>
        <v>0</v>
      </c>
      <c r="E613" s="189"/>
      <c r="F613" s="189"/>
      <c r="G613" s="189"/>
      <c r="H613" s="189">
        <v>19</v>
      </c>
      <c r="I613" s="189"/>
      <c r="J613" s="189"/>
      <c r="K613" s="189"/>
      <c r="L613" s="376"/>
      <c r="M613" s="377"/>
      <c r="N613" s="189"/>
      <c r="O613" s="377"/>
      <c r="P613" s="377"/>
      <c r="Q613" s="376"/>
      <c r="R613" s="377"/>
      <c r="S613" s="377"/>
      <c r="T613" s="376"/>
      <c r="U613" s="389"/>
    </row>
    <row r="614" spans="1:21" s="336" customFormat="1" ht="24.75" customHeight="1">
      <c r="A614" s="184">
        <v>2080109</v>
      </c>
      <c r="B614" s="185" t="s">
        <v>432</v>
      </c>
      <c r="C614" s="186">
        <f t="shared" si="137"/>
        <v>15</v>
      </c>
      <c r="D614" s="188">
        <f t="shared" si="136"/>
        <v>0</v>
      </c>
      <c r="E614" s="189"/>
      <c r="F614" s="189"/>
      <c r="G614" s="189"/>
      <c r="H614" s="189">
        <v>15</v>
      </c>
      <c r="I614" s="189"/>
      <c r="J614" s="189"/>
      <c r="K614" s="189"/>
      <c r="L614" s="376"/>
      <c r="M614" s="377"/>
      <c r="N614" s="189"/>
      <c r="O614" s="377"/>
      <c r="P614" s="377"/>
      <c r="Q614" s="376"/>
      <c r="R614" s="377"/>
      <c r="S614" s="377"/>
      <c r="T614" s="376"/>
      <c r="U614" s="389"/>
    </row>
    <row r="615" spans="1:21" s="336" customFormat="1" ht="24.75" customHeight="1">
      <c r="A615" s="190">
        <v>2080109</v>
      </c>
      <c r="B615" s="191" t="s">
        <v>432</v>
      </c>
      <c r="C615" s="186">
        <f t="shared" si="137"/>
        <v>88.11</v>
      </c>
      <c r="D615" s="188">
        <f t="shared" si="136"/>
        <v>88.11</v>
      </c>
      <c r="E615" s="192">
        <v>75.38</v>
      </c>
      <c r="F615" s="189"/>
      <c r="G615" s="189">
        <v>12.73</v>
      </c>
      <c r="H615" s="189"/>
      <c r="I615" s="189"/>
      <c r="J615" s="189"/>
      <c r="K615" s="189"/>
      <c r="L615" s="378"/>
      <c r="M615" s="379"/>
      <c r="N615" s="189"/>
      <c r="O615" s="379"/>
      <c r="P615" s="379"/>
      <c r="Q615" s="378"/>
      <c r="R615" s="379"/>
      <c r="S615" s="379"/>
      <c r="T615" s="378"/>
      <c r="U615" s="389"/>
    </row>
    <row r="616" spans="1:21" s="336" customFormat="1" ht="24.75" customHeight="1">
      <c r="A616" s="190">
        <v>2080109</v>
      </c>
      <c r="B616" s="191" t="s">
        <v>432</v>
      </c>
      <c r="C616" s="186">
        <f t="shared" si="137"/>
        <v>10</v>
      </c>
      <c r="D616" s="188">
        <f t="shared" si="136"/>
        <v>0</v>
      </c>
      <c r="E616" s="192"/>
      <c r="F616" s="189"/>
      <c r="G616" s="189"/>
      <c r="H616" s="189">
        <v>10</v>
      </c>
      <c r="I616" s="189"/>
      <c r="J616" s="189"/>
      <c r="K616" s="189"/>
      <c r="L616" s="378"/>
      <c r="M616" s="379"/>
      <c r="N616" s="189"/>
      <c r="O616" s="379"/>
      <c r="P616" s="379"/>
      <c r="Q616" s="378"/>
      <c r="R616" s="379"/>
      <c r="S616" s="379"/>
      <c r="T616" s="378"/>
      <c r="U616" s="389"/>
    </row>
    <row r="617" spans="1:21" s="336" customFormat="1" ht="24.75" customHeight="1">
      <c r="A617" s="464">
        <v>2080109</v>
      </c>
      <c r="B617" s="465" t="s">
        <v>432</v>
      </c>
      <c r="C617" s="466">
        <f t="shared" si="137"/>
        <v>38.6</v>
      </c>
      <c r="D617" s="467">
        <f t="shared" si="136"/>
        <v>0</v>
      </c>
      <c r="E617" s="468"/>
      <c r="F617" s="469"/>
      <c r="G617" s="469"/>
      <c r="H617" s="469">
        <v>38.6</v>
      </c>
      <c r="I617" s="469"/>
      <c r="J617" s="469"/>
      <c r="K617" s="469"/>
      <c r="L617" s="472"/>
      <c r="M617" s="473"/>
      <c r="N617" s="469"/>
      <c r="O617" s="473"/>
      <c r="P617" s="473"/>
      <c r="Q617" s="472"/>
      <c r="R617" s="473"/>
      <c r="S617" s="473"/>
      <c r="T617" s="472"/>
      <c r="U617" s="477"/>
    </row>
    <row r="618" spans="1:254" s="340" customFormat="1" ht="24.75" customHeight="1">
      <c r="A618" s="190">
        <v>2080110</v>
      </c>
      <c r="B618" s="191" t="s">
        <v>433</v>
      </c>
      <c r="C618" s="186">
        <f t="shared" si="137"/>
        <v>100</v>
      </c>
      <c r="D618" s="188">
        <f t="shared" si="136"/>
        <v>0</v>
      </c>
      <c r="E618" s="185"/>
      <c r="F618" s="184"/>
      <c r="G618" s="185"/>
      <c r="H618" s="184"/>
      <c r="I618" s="185"/>
      <c r="J618" s="184"/>
      <c r="K618" s="185"/>
      <c r="L618" s="185"/>
      <c r="M618" s="184"/>
      <c r="N618" s="185">
        <v>100</v>
      </c>
      <c r="O618" s="184"/>
      <c r="P618" s="185"/>
      <c r="Q618" s="184"/>
      <c r="R618" s="185"/>
      <c r="S618" s="184"/>
      <c r="T618" s="185"/>
      <c r="U618" s="184"/>
      <c r="V618" s="478"/>
      <c r="W618" s="479"/>
      <c r="X618" s="478"/>
      <c r="Y618" s="479"/>
      <c r="Z618" s="478"/>
      <c r="AA618" s="479"/>
      <c r="AB618" s="478"/>
      <c r="AC618" s="479"/>
      <c r="AD618" s="478"/>
      <c r="AE618" s="479"/>
      <c r="AF618" s="478"/>
      <c r="AG618" s="479"/>
      <c r="AH618" s="478"/>
      <c r="AI618" s="479"/>
      <c r="AJ618" s="478"/>
      <c r="AK618" s="479"/>
      <c r="AL618" s="478"/>
      <c r="AM618" s="479"/>
      <c r="AN618" s="478"/>
      <c r="AO618" s="479"/>
      <c r="AP618" s="478"/>
      <c r="AQ618" s="479"/>
      <c r="AR618" s="478"/>
      <c r="AS618" s="479"/>
      <c r="AT618" s="478"/>
      <c r="AU618" s="479"/>
      <c r="AV618" s="478"/>
      <c r="AW618" s="479"/>
      <c r="AX618" s="478"/>
      <c r="AY618" s="479"/>
      <c r="AZ618" s="478"/>
      <c r="BA618" s="479"/>
      <c r="BB618" s="478"/>
      <c r="BC618" s="479"/>
      <c r="BD618" s="478"/>
      <c r="BE618" s="479"/>
      <c r="BF618" s="478"/>
      <c r="BG618" s="479"/>
      <c r="BH618" s="478"/>
      <c r="BI618" s="479"/>
      <c r="BJ618" s="478"/>
      <c r="BK618" s="479"/>
      <c r="BL618" s="478"/>
      <c r="BM618" s="479"/>
      <c r="BN618" s="478"/>
      <c r="BO618" s="479"/>
      <c r="BP618" s="478"/>
      <c r="BQ618" s="479"/>
      <c r="BR618" s="478"/>
      <c r="BS618" s="479"/>
      <c r="BT618" s="478"/>
      <c r="BU618" s="479"/>
      <c r="BV618" s="478"/>
      <c r="BW618" s="479"/>
      <c r="BX618" s="478"/>
      <c r="BY618" s="479"/>
      <c r="BZ618" s="478"/>
      <c r="CA618" s="479"/>
      <c r="CB618" s="478"/>
      <c r="CC618" s="479"/>
      <c r="CD618" s="478"/>
      <c r="CE618" s="479"/>
      <c r="CF618" s="478"/>
      <c r="CG618" s="479"/>
      <c r="CH618" s="478"/>
      <c r="CI618" s="479"/>
      <c r="CJ618" s="478"/>
      <c r="CK618" s="479"/>
      <c r="CL618" s="478"/>
      <c r="CM618" s="479"/>
      <c r="CN618" s="478"/>
      <c r="CO618" s="479"/>
      <c r="CP618" s="478"/>
      <c r="CQ618" s="479"/>
      <c r="CR618" s="478"/>
      <c r="CS618" s="479"/>
      <c r="CT618" s="478"/>
      <c r="CU618" s="479"/>
      <c r="CV618" s="478"/>
      <c r="CW618" s="479"/>
      <c r="CX618" s="478"/>
      <c r="CY618" s="479"/>
      <c r="CZ618" s="478"/>
      <c r="DA618" s="479"/>
      <c r="DB618" s="478"/>
      <c r="DC618" s="479"/>
      <c r="DD618" s="478"/>
      <c r="DE618" s="479"/>
      <c r="DF618" s="478"/>
      <c r="DG618" s="479"/>
      <c r="DH618" s="478"/>
      <c r="DI618" s="479"/>
      <c r="DJ618" s="478"/>
      <c r="DK618" s="479"/>
      <c r="DL618" s="478"/>
      <c r="DM618" s="479"/>
      <c r="DN618" s="478"/>
      <c r="DO618" s="479"/>
      <c r="DP618" s="478"/>
      <c r="DQ618" s="479"/>
      <c r="DR618" s="478"/>
      <c r="DS618" s="479"/>
      <c r="DT618" s="478"/>
      <c r="DU618" s="479"/>
      <c r="DV618" s="478"/>
      <c r="DW618" s="479"/>
      <c r="DX618" s="478"/>
      <c r="DY618" s="479"/>
      <c r="DZ618" s="478"/>
      <c r="EA618" s="479"/>
      <c r="EB618" s="478"/>
      <c r="EC618" s="479"/>
      <c r="ED618" s="478"/>
      <c r="EE618" s="479"/>
      <c r="EF618" s="478"/>
      <c r="EG618" s="479"/>
      <c r="EH618" s="478"/>
      <c r="EI618" s="479"/>
      <c r="EJ618" s="478"/>
      <c r="EK618" s="479"/>
      <c r="EL618" s="478"/>
      <c r="EM618" s="479"/>
      <c r="EN618" s="478"/>
      <c r="EO618" s="479"/>
      <c r="EP618" s="478"/>
      <c r="EQ618" s="479"/>
      <c r="ER618" s="478"/>
      <c r="ES618" s="479"/>
      <c r="ET618" s="478"/>
      <c r="EU618" s="479"/>
      <c r="EV618" s="478"/>
      <c r="EW618" s="479"/>
      <c r="EX618" s="478"/>
      <c r="EY618" s="479"/>
      <c r="EZ618" s="478"/>
      <c r="FA618" s="479"/>
      <c r="FB618" s="478"/>
      <c r="FC618" s="479"/>
      <c r="FD618" s="478"/>
      <c r="FE618" s="479"/>
      <c r="FF618" s="478"/>
      <c r="FG618" s="479"/>
      <c r="FH618" s="478"/>
      <c r="FI618" s="479"/>
      <c r="FJ618" s="478"/>
      <c r="FK618" s="479"/>
      <c r="FL618" s="478"/>
      <c r="FM618" s="479"/>
      <c r="FN618" s="478"/>
      <c r="FO618" s="479"/>
      <c r="FP618" s="478"/>
      <c r="FQ618" s="479"/>
      <c r="FR618" s="478"/>
      <c r="FS618" s="479"/>
      <c r="FT618" s="478"/>
      <c r="FU618" s="479"/>
      <c r="FV618" s="478"/>
      <c r="FW618" s="479"/>
      <c r="FX618" s="478"/>
      <c r="FY618" s="479"/>
      <c r="FZ618" s="478"/>
      <c r="GA618" s="479"/>
      <c r="GB618" s="478"/>
      <c r="GC618" s="479"/>
      <c r="GD618" s="478"/>
      <c r="GE618" s="479"/>
      <c r="GF618" s="478"/>
      <c r="GG618" s="479"/>
      <c r="GH618" s="478"/>
      <c r="GI618" s="479"/>
      <c r="GJ618" s="478"/>
      <c r="GK618" s="479"/>
      <c r="GL618" s="478"/>
      <c r="GM618" s="479"/>
      <c r="GN618" s="478"/>
      <c r="GO618" s="479"/>
      <c r="GP618" s="478"/>
      <c r="GQ618" s="479"/>
      <c r="GR618" s="478"/>
      <c r="GS618" s="479"/>
      <c r="GT618" s="478"/>
      <c r="GU618" s="479"/>
      <c r="GV618" s="478"/>
      <c r="GW618" s="479"/>
      <c r="GX618" s="478"/>
      <c r="GY618" s="479"/>
      <c r="GZ618" s="478"/>
      <c r="HA618" s="479"/>
      <c r="HB618" s="478"/>
      <c r="HC618" s="479"/>
      <c r="HD618" s="478"/>
      <c r="HE618" s="479"/>
      <c r="HF618" s="478"/>
      <c r="HG618" s="479"/>
      <c r="HH618" s="478"/>
      <c r="HI618" s="479"/>
      <c r="HJ618" s="478"/>
      <c r="HK618" s="479"/>
      <c r="HL618" s="478"/>
      <c r="HM618" s="479"/>
      <c r="HN618" s="478"/>
      <c r="HO618" s="479"/>
      <c r="HP618" s="478"/>
      <c r="HQ618" s="479"/>
      <c r="HR618" s="478"/>
      <c r="HS618" s="479"/>
      <c r="HT618" s="478"/>
      <c r="HU618" s="479"/>
      <c r="HV618" s="478"/>
      <c r="HW618" s="479"/>
      <c r="HX618" s="478"/>
      <c r="HY618" s="479"/>
      <c r="HZ618" s="478"/>
      <c r="IA618" s="479"/>
      <c r="IB618" s="478"/>
      <c r="IC618" s="479"/>
      <c r="ID618" s="478"/>
      <c r="IE618" s="479"/>
      <c r="IF618" s="478"/>
      <c r="IG618" s="479"/>
      <c r="IH618" s="478"/>
      <c r="II618" s="479"/>
      <c r="IJ618" s="478"/>
      <c r="IK618" s="479"/>
      <c r="IL618" s="478"/>
      <c r="IM618" s="479"/>
      <c r="IN618" s="478"/>
      <c r="IO618" s="479"/>
      <c r="IP618" s="478"/>
      <c r="IQ618" s="479"/>
      <c r="IR618" s="478"/>
      <c r="IS618" s="479"/>
      <c r="IT618" s="478"/>
    </row>
    <row r="619" spans="1:21" s="336" customFormat="1" ht="24.75" customHeight="1">
      <c r="A619" s="190">
        <v>2080110</v>
      </c>
      <c r="B619" s="191" t="s">
        <v>433</v>
      </c>
      <c r="C619" s="186">
        <f t="shared" si="137"/>
        <v>20</v>
      </c>
      <c r="D619" s="188">
        <f t="shared" si="136"/>
        <v>0</v>
      </c>
      <c r="E619" s="192"/>
      <c r="F619" s="189"/>
      <c r="G619" s="189"/>
      <c r="H619" s="189">
        <v>20</v>
      </c>
      <c r="I619" s="189"/>
      <c r="J619" s="189"/>
      <c r="K619" s="189"/>
      <c r="L619" s="474"/>
      <c r="M619" s="218"/>
      <c r="N619" s="189"/>
      <c r="O619" s="218"/>
      <c r="P619" s="218"/>
      <c r="Q619" s="474"/>
      <c r="R619" s="218"/>
      <c r="S619" s="218"/>
      <c r="T619" s="474"/>
      <c r="U619" s="389"/>
    </row>
    <row r="620" spans="1:21" s="336" customFormat="1" ht="24.75" customHeight="1">
      <c r="A620" s="184">
        <v>2080112</v>
      </c>
      <c r="B620" s="185" t="s">
        <v>434</v>
      </c>
      <c r="C620" s="186">
        <f t="shared" si="137"/>
        <v>10</v>
      </c>
      <c r="D620" s="188">
        <f t="shared" si="136"/>
        <v>0</v>
      </c>
      <c r="E620" s="189"/>
      <c r="F620" s="189"/>
      <c r="G620" s="189"/>
      <c r="H620" s="189">
        <v>10</v>
      </c>
      <c r="I620" s="189"/>
      <c r="J620" s="189"/>
      <c r="K620" s="189"/>
      <c r="L620" s="376"/>
      <c r="M620" s="377"/>
      <c r="N620" s="189"/>
      <c r="O620" s="377"/>
      <c r="P620" s="377"/>
      <c r="Q620" s="376"/>
      <c r="R620" s="377"/>
      <c r="S620" s="377"/>
      <c r="T620" s="376"/>
      <c r="U620" s="389"/>
    </row>
    <row r="621" spans="1:21" ht="24.75" customHeight="1">
      <c r="A621" s="197">
        <v>20802</v>
      </c>
      <c r="B621" s="198" t="s">
        <v>435</v>
      </c>
      <c r="C621" s="186">
        <f aca="true" t="shared" si="138" ref="C621:K621">SUM(C622:C631)</f>
        <v>824.36</v>
      </c>
      <c r="D621" s="186">
        <f t="shared" si="138"/>
        <v>337.36</v>
      </c>
      <c r="E621" s="186">
        <f t="shared" si="138"/>
        <v>291.36</v>
      </c>
      <c r="F621" s="186">
        <f t="shared" si="138"/>
        <v>0</v>
      </c>
      <c r="G621" s="186">
        <f t="shared" si="138"/>
        <v>46</v>
      </c>
      <c r="H621" s="186">
        <f t="shared" si="138"/>
        <v>166</v>
      </c>
      <c r="I621" s="186">
        <f t="shared" si="138"/>
        <v>0</v>
      </c>
      <c r="J621" s="186">
        <f t="shared" si="138"/>
        <v>0</v>
      </c>
      <c r="K621" s="186">
        <f t="shared" si="138"/>
        <v>0</v>
      </c>
      <c r="L621" s="186">
        <f aca="true" t="shared" si="139" ref="L621:T621">SUM(L622:L631)</f>
        <v>183.85</v>
      </c>
      <c r="M621" s="186">
        <f t="shared" si="139"/>
        <v>0</v>
      </c>
      <c r="N621" s="186">
        <f t="shared" si="139"/>
        <v>137.15</v>
      </c>
      <c r="O621" s="186">
        <f t="shared" si="139"/>
        <v>0</v>
      </c>
      <c r="P621" s="186">
        <f t="shared" si="139"/>
        <v>0</v>
      </c>
      <c r="Q621" s="186">
        <f t="shared" si="139"/>
        <v>0</v>
      </c>
      <c r="R621" s="186">
        <f t="shared" si="139"/>
        <v>0</v>
      </c>
      <c r="S621" s="186">
        <f t="shared" si="139"/>
        <v>0</v>
      </c>
      <c r="T621" s="186">
        <f t="shared" si="139"/>
        <v>0</v>
      </c>
      <c r="U621" s="389"/>
    </row>
    <row r="622" spans="1:21" s="336" customFormat="1" ht="24.75" customHeight="1">
      <c r="A622" s="184">
        <v>2080201</v>
      </c>
      <c r="B622" s="185" t="s">
        <v>317</v>
      </c>
      <c r="C622" s="186">
        <f>D622+H622+I622+J622+K622+L622+M622+N622+O622+P622+Q622+R622+S622+T622</f>
        <v>32</v>
      </c>
      <c r="D622" s="188">
        <f t="shared" si="136"/>
        <v>0</v>
      </c>
      <c r="E622" s="189"/>
      <c r="F622" s="189"/>
      <c r="G622" s="189"/>
      <c r="H622" s="189">
        <v>32</v>
      </c>
      <c r="I622" s="189"/>
      <c r="J622" s="189"/>
      <c r="K622" s="189"/>
      <c r="L622" s="376"/>
      <c r="M622" s="377"/>
      <c r="N622" s="189"/>
      <c r="O622" s="377"/>
      <c r="P622" s="377"/>
      <c r="Q622" s="376"/>
      <c r="R622" s="377"/>
      <c r="S622" s="377"/>
      <c r="T622" s="376"/>
      <c r="U622" s="389"/>
    </row>
    <row r="623" spans="1:21" s="336" customFormat="1" ht="24.75" customHeight="1">
      <c r="A623" s="190">
        <v>2080201</v>
      </c>
      <c r="B623" s="191" t="s">
        <v>317</v>
      </c>
      <c r="C623" s="186">
        <f aca="true" t="shared" si="140" ref="C623:C631">D623+H623+I623+J623+K623+L623+M623+N623+O623+P623+Q623+R623+S623+T623</f>
        <v>337.36</v>
      </c>
      <c r="D623" s="188">
        <f t="shared" si="136"/>
        <v>337.36</v>
      </c>
      <c r="E623" s="192">
        <v>291.36</v>
      </c>
      <c r="F623" s="189"/>
      <c r="G623" s="189">
        <v>46</v>
      </c>
      <c r="H623" s="189"/>
      <c r="I623" s="189"/>
      <c r="J623" s="189"/>
      <c r="K623" s="189"/>
      <c r="L623" s="378"/>
      <c r="M623" s="379"/>
      <c r="N623" s="189"/>
      <c r="O623" s="379"/>
      <c r="P623" s="379"/>
      <c r="Q623" s="378"/>
      <c r="R623" s="379"/>
      <c r="S623" s="379"/>
      <c r="T623" s="378"/>
      <c r="U623" s="389"/>
    </row>
    <row r="624" spans="1:21" s="336" customFormat="1" ht="24.75" customHeight="1">
      <c r="A624" s="184">
        <v>2080201</v>
      </c>
      <c r="B624" s="185" t="s">
        <v>317</v>
      </c>
      <c r="C624" s="186">
        <f t="shared" si="140"/>
        <v>35</v>
      </c>
      <c r="D624" s="188">
        <f t="shared" si="136"/>
        <v>0</v>
      </c>
      <c r="E624" s="189"/>
      <c r="F624" s="189"/>
      <c r="G624" s="189"/>
      <c r="H624" s="189">
        <v>35</v>
      </c>
      <c r="I624" s="189"/>
      <c r="J624" s="189"/>
      <c r="K624" s="189"/>
      <c r="L624" s="376"/>
      <c r="M624" s="377"/>
      <c r="N624" s="189"/>
      <c r="O624" s="377"/>
      <c r="P624" s="377"/>
      <c r="Q624" s="376"/>
      <c r="R624" s="377"/>
      <c r="S624" s="377"/>
      <c r="T624" s="376"/>
      <c r="U624" s="389"/>
    </row>
    <row r="625" spans="1:21" s="336" customFormat="1" ht="24.75" customHeight="1">
      <c r="A625" s="184">
        <v>2080202</v>
      </c>
      <c r="B625" s="185" t="s">
        <v>318</v>
      </c>
      <c r="C625" s="186">
        <f t="shared" si="140"/>
        <v>20</v>
      </c>
      <c r="D625" s="188">
        <f t="shared" si="136"/>
        <v>0</v>
      </c>
      <c r="E625" s="189"/>
      <c r="F625" s="189"/>
      <c r="G625" s="189"/>
      <c r="H625" s="189">
        <v>20</v>
      </c>
      <c r="I625" s="189"/>
      <c r="J625" s="189"/>
      <c r="K625" s="189"/>
      <c r="L625" s="376"/>
      <c r="M625" s="377"/>
      <c r="N625" s="189"/>
      <c r="O625" s="377"/>
      <c r="P625" s="377"/>
      <c r="Q625" s="376"/>
      <c r="R625" s="377"/>
      <c r="S625" s="377"/>
      <c r="T625" s="376"/>
      <c r="U625" s="411"/>
    </row>
    <row r="626" spans="1:21" s="336" customFormat="1" ht="24.75" customHeight="1">
      <c r="A626" s="184">
        <v>2080202</v>
      </c>
      <c r="B626" s="185" t="s">
        <v>318</v>
      </c>
      <c r="C626" s="186">
        <f t="shared" si="140"/>
        <v>20</v>
      </c>
      <c r="D626" s="188">
        <f t="shared" si="136"/>
        <v>0</v>
      </c>
      <c r="E626" s="189"/>
      <c r="F626" s="189"/>
      <c r="G626" s="189"/>
      <c r="H626" s="189">
        <v>20</v>
      </c>
      <c r="I626" s="189"/>
      <c r="J626" s="189"/>
      <c r="K626" s="189"/>
      <c r="L626" s="376"/>
      <c r="M626" s="377"/>
      <c r="N626" s="189"/>
      <c r="O626" s="377"/>
      <c r="P626" s="377"/>
      <c r="Q626" s="376"/>
      <c r="R626" s="377"/>
      <c r="S626" s="377"/>
      <c r="T626" s="376"/>
      <c r="U626" s="411"/>
    </row>
    <row r="627" spans="1:21" s="336" customFormat="1" ht="24.75" customHeight="1">
      <c r="A627" s="184">
        <v>2080202</v>
      </c>
      <c r="B627" s="185" t="s">
        <v>318</v>
      </c>
      <c r="C627" s="186">
        <f t="shared" si="140"/>
        <v>3</v>
      </c>
      <c r="D627" s="188">
        <f t="shared" si="136"/>
        <v>0</v>
      </c>
      <c r="E627" s="189"/>
      <c r="F627" s="189"/>
      <c r="G627" s="189"/>
      <c r="H627" s="189">
        <v>3</v>
      </c>
      <c r="I627" s="189"/>
      <c r="J627" s="189"/>
      <c r="K627" s="189"/>
      <c r="L627" s="376"/>
      <c r="M627" s="377"/>
      <c r="N627" s="189"/>
      <c r="O627" s="377"/>
      <c r="P627" s="377"/>
      <c r="Q627" s="376"/>
      <c r="R627" s="377"/>
      <c r="S627" s="377"/>
      <c r="T627" s="376"/>
      <c r="U627" s="389"/>
    </row>
    <row r="628" spans="1:21" s="336" customFormat="1" ht="24.75" customHeight="1">
      <c r="A628" s="184">
        <v>2080202</v>
      </c>
      <c r="B628" s="185" t="s">
        <v>318</v>
      </c>
      <c r="C628" s="186">
        <f t="shared" si="140"/>
        <v>10</v>
      </c>
      <c r="D628" s="188">
        <f t="shared" si="136"/>
        <v>0</v>
      </c>
      <c r="E628" s="189"/>
      <c r="F628" s="189"/>
      <c r="G628" s="189"/>
      <c r="H628" s="189"/>
      <c r="I628" s="189"/>
      <c r="J628" s="189"/>
      <c r="K628" s="189"/>
      <c r="L628" s="376"/>
      <c r="M628" s="377"/>
      <c r="N628" s="189">
        <v>10</v>
      </c>
      <c r="O628" s="377"/>
      <c r="P628" s="377"/>
      <c r="Q628" s="376"/>
      <c r="R628" s="377"/>
      <c r="S628" s="377"/>
      <c r="T628" s="376"/>
      <c r="U628" s="389"/>
    </row>
    <row r="629" spans="1:21" s="336" customFormat="1" ht="24.75" customHeight="1">
      <c r="A629" s="184">
        <v>2080207</v>
      </c>
      <c r="B629" s="185" t="s">
        <v>436</v>
      </c>
      <c r="C629" s="186">
        <f t="shared" si="140"/>
        <v>56</v>
      </c>
      <c r="D629" s="188">
        <f t="shared" si="136"/>
        <v>0</v>
      </c>
      <c r="E629" s="189"/>
      <c r="F629" s="189"/>
      <c r="G629" s="189"/>
      <c r="H629" s="189">
        <v>56</v>
      </c>
      <c r="I629" s="189"/>
      <c r="J629" s="189"/>
      <c r="K629" s="189"/>
      <c r="L629" s="376"/>
      <c r="M629" s="377"/>
      <c r="N629" s="189"/>
      <c r="O629" s="377"/>
      <c r="P629" s="377"/>
      <c r="Q629" s="376"/>
      <c r="R629" s="377"/>
      <c r="S629" s="377"/>
      <c r="T629" s="376"/>
      <c r="U629" s="389"/>
    </row>
    <row r="630" spans="1:21" s="336" customFormat="1" ht="24.75" customHeight="1">
      <c r="A630" s="367">
        <v>2080208</v>
      </c>
      <c r="B630" s="368" t="s">
        <v>437</v>
      </c>
      <c r="C630" s="186">
        <f t="shared" si="140"/>
        <v>261</v>
      </c>
      <c r="D630" s="188">
        <f t="shared" si="136"/>
        <v>0</v>
      </c>
      <c r="E630" s="189"/>
      <c r="F630" s="189"/>
      <c r="G630" s="189"/>
      <c r="H630" s="470"/>
      <c r="I630" s="189"/>
      <c r="J630" s="189"/>
      <c r="K630" s="189"/>
      <c r="L630" s="376">
        <v>151</v>
      </c>
      <c r="M630" s="377"/>
      <c r="N630" s="189">
        <v>110</v>
      </c>
      <c r="O630" s="377"/>
      <c r="P630" s="377"/>
      <c r="Q630" s="376"/>
      <c r="R630" s="377"/>
      <c r="S630" s="377"/>
      <c r="T630" s="376"/>
      <c r="U630" s="389"/>
    </row>
    <row r="631" spans="1:21" s="336" customFormat="1" ht="24.75" customHeight="1">
      <c r="A631" s="367">
        <v>2080208</v>
      </c>
      <c r="B631" s="368" t="s">
        <v>437</v>
      </c>
      <c r="C631" s="186">
        <f t="shared" si="140"/>
        <v>50</v>
      </c>
      <c r="D631" s="188">
        <f t="shared" si="136"/>
        <v>0</v>
      </c>
      <c r="E631" s="189"/>
      <c r="F631" s="189"/>
      <c r="G631" s="189"/>
      <c r="H631" s="470"/>
      <c r="I631" s="189"/>
      <c r="J631" s="189"/>
      <c r="K631" s="189"/>
      <c r="L631" s="376">
        <v>32.85</v>
      </c>
      <c r="M631" s="377"/>
      <c r="N631" s="189">
        <v>17.15</v>
      </c>
      <c r="O631" s="377"/>
      <c r="P631" s="377"/>
      <c r="Q631" s="376"/>
      <c r="R631" s="377"/>
      <c r="S631" s="377"/>
      <c r="T631" s="376"/>
      <c r="U631" s="389"/>
    </row>
    <row r="632" spans="1:21" ht="24.75" customHeight="1">
      <c r="A632" s="197">
        <v>20805</v>
      </c>
      <c r="B632" s="198" t="s">
        <v>438</v>
      </c>
      <c r="C632" s="186">
        <f aca="true" t="shared" si="141" ref="C632:U632">SUM(C633:C634)</f>
        <v>6702</v>
      </c>
      <c r="D632" s="186">
        <f t="shared" si="141"/>
        <v>0</v>
      </c>
      <c r="E632" s="186">
        <f t="shared" si="141"/>
        <v>0</v>
      </c>
      <c r="F632" s="186">
        <f t="shared" si="141"/>
        <v>0</v>
      </c>
      <c r="G632" s="186">
        <f t="shared" si="141"/>
        <v>0</v>
      </c>
      <c r="H632" s="186">
        <f t="shared" si="141"/>
        <v>0</v>
      </c>
      <c r="I632" s="186">
        <f t="shared" si="141"/>
        <v>0</v>
      </c>
      <c r="J632" s="186">
        <f t="shared" si="141"/>
        <v>0</v>
      </c>
      <c r="K632" s="186">
        <f t="shared" si="141"/>
        <v>0</v>
      </c>
      <c r="L632" s="186">
        <f t="shared" si="141"/>
        <v>0</v>
      </c>
      <c r="M632" s="186">
        <f t="shared" si="141"/>
        <v>0</v>
      </c>
      <c r="N632" s="186">
        <f t="shared" si="141"/>
        <v>0</v>
      </c>
      <c r="O632" s="186">
        <f t="shared" si="141"/>
        <v>6702</v>
      </c>
      <c r="P632" s="186">
        <f t="shared" si="141"/>
        <v>0</v>
      </c>
      <c r="Q632" s="186">
        <f t="shared" si="141"/>
        <v>0</v>
      </c>
      <c r="R632" s="186">
        <f t="shared" si="141"/>
        <v>0</v>
      </c>
      <c r="S632" s="186">
        <f t="shared" si="141"/>
        <v>0</v>
      </c>
      <c r="T632" s="186">
        <f t="shared" si="141"/>
        <v>0</v>
      </c>
      <c r="U632" s="389"/>
    </row>
    <row r="633" spans="1:21" s="336" customFormat="1" ht="24.75" customHeight="1">
      <c r="A633" s="190">
        <v>2080506</v>
      </c>
      <c r="B633" s="191" t="s">
        <v>439</v>
      </c>
      <c r="C633" s="186">
        <f>D633+H633+I633+J633+K633+L633+M633+N633+O633+P633+Q633+R633+S633+T633</f>
        <v>200</v>
      </c>
      <c r="D633" s="188">
        <f>SUM(E633:G633)</f>
        <v>0</v>
      </c>
      <c r="E633" s="192"/>
      <c r="F633" s="189"/>
      <c r="G633" s="189"/>
      <c r="H633" s="189"/>
      <c r="I633" s="189"/>
      <c r="J633" s="189"/>
      <c r="K633" s="189"/>
      <c r="L633" s="378"/>
      <c r="M633" s="378"/>
      <c r="N633" s="189"/>
      <c r="O633" s="378">
        <v>200</v>
      </c>
      <c r="P633" s="378"/>
      <c r="Q633" s="378"/>
      <c r="R633" s="378"/>
      <c r="S633" s="378"/>
      <c r="T633" s="378"/>
      <c r="U633" s="389"/>
    </row>
    <row r="634" spans="1:21" s="336" customFormat="1" ht="24.75" customHeight="1">
      <c r="A634" s="190">
        <v>2080507</v>
      </c>
      <c r="B634" s="191" t="s">
        <v>440</v>
      </c>
      <c r="C634" s="186">
        <f>D634+H634+I634+J634+K634+L634+M634+N634+O634+P634+Q634+R634+S634+T634</f>
        <v>6502</v>
      </c>
      <c r="D634" s="188">
        <f>SUM(E634:G634)</f>
        <v>0</v>
      </c>
      <c r="E634" s="192"/>
      <c r="F634" s="189"/>
      <c r="G634" s="189"/>
      <c r="H634" s="189"/>
      <c r="I634" s="189"/>
      <c r="J634" s="189"/>
      <c r="K634" s="189"/>
      <c r="L634" s="378"/>
      <c r="M634" s="378"/>
      <c r="N634" s="189"/>
      <c r="O634" s="378">
        <v>6502</v>
      </c>
      <c r="P634" s="378"/>
      <c r="Q634" s="378"/>
      <c r="R634" s="378"/>
      <c r="S634" s="378"/>
      <c r="T634" s="378"/>
      <c r="U634" s="191"/>
    </row>
    <row r="635" spans="1:21" ht="24.75" customHeight="1">
      <c r="A635" s="406">
        <v>20806</v>
      </c>
      <c r="B635" s="407" t="s">
        <v>441</v>
      </c>
      <c r="C635" s="186">
        <f aca="true" t="shared" si="142" ref="C635:K635">C636</f>
        <v>10</v>
      </c>
      <c r="D635" s="186">
        <f t="shared" si="142"/>
        <v>0</v>
      </c>
      <c r="E635" s="186">
        <f t="shared" si="142"/>
        <v>0</v>
      </c>
      <c r="F635" s="186">
        <f t="shared" si="142"/>
        <v>0</v>
      </c>
      <c r="G635" s="186">
        <f t="shared" si="142"/>
        <v>0</v>
      </c>
      <c r="H635" s="186">
        <f t="shared" si="142"/>
        <v>0</v>
      </c>
      <c r="I635" s="186">
        <f t="shared" si="142"/>
        <v>0</v>
      </c>
      <c r="J635" s="186">
        <f t="shared" si="142"/>
        <v>0</v>
      </c>
      <c r="K635" s="186">
        <f t="shared" si="142"/>
        <v>0</v>
      </c>
      <c r="L635" s="186">
        <f aca="true" t="shared" si="143" ref="L635:T635">L636</f>
        <v>0</v>
      </c>
      <c r="M635" s="186">
        <f t="shared" si="143"/>
        <v>0</v>
      </c>
      <c r="N635" s="186">
        <f t="shared" si="143"/>
        <v>10</v>
      </c>
      <c r="O635" s="186">
        <f t="shared" si="143"/>
        <v>0</v>
      </c>
      <c r="P635" s="186">
        <f t="shared" si="143"/>
        <v>0</v>
      </c>
      <c r="Q635" s="186">
        <f t="shared" si="143"/>
        <v>0</v>
      </c>
      <c r="R635" s="186">
        <f t="shared" si="143"/>
        <v>0</v>
      </c>
      <c r="S635" s="186">
        <f t="shared" si="143"/>
        <v>0</v>
      </c>
      <c r="T635" s="186">
        <f t="shared" si="143"/>
        <v>0</v>
      </c>
      <c r="U635" s="389"/>
    </row>
    <row r="636" spans="1:21" s="336" customFormat="1" ht="24.75" customHeight="1">
      <c r="A636" s="184">
        <v>2080699</v>
      </c>
      <c r="B636" s="185" t="s">
        <v>442</v>
      </c>
      <c r="C636" s="186">
        <f>D636+H636+I636+J636+K636+L636+M636+N636+O636+P636+Q636+R636+S636+T636</f>
        <v>10</v>
      </c>
      <c r="D636" s="188">
        <f>SUM(E636:G636)</f>
        <v>0</v>
      </c>
      <c r="E636" s="189"/>
      <c r="F636" s="189"/>
      <c r="G636" s="189"/>
      <c r="H636" s="364"/>
      <c r="I636" s="189"/>
      <c r="J636" s="189"/>
      <c r="K636" s="189"/>
      <c r="L636" s="376"/>
      <c r="M636" s="377"/>
      <c r="N636" s="364">
        <v>10</v>
      </c>
      <c r="O636" s="377"/>
      <c r="P636" s="377"/>
      <c r="Q636" s="376"/>
      <c r="R636" s="377"/>
      <c r="S636" s="377"/>
      <c r="T636" s="376"/>
      <c r="U636" s="389"/>
    </row>
    <row r="637" spans="1:21" ht="24.75" customHeight="1">
      <c r="A637" s="197">
        <v>20807</v>
      </c>
      <c r="B637" s="198" t="s">
        <v>443</v>
      </c>
      <c r="C637" s="186">
        <f aca="true" t="shared" si="144" ref="C637:K637">SUM(C638:C640)</f>
        <v>1890.5</v>
      </c>
      <c r="D637" s="186">
        <f t="shared" si="144"/>
        <v>0</v>
      </c>
      <c r="E637" s="186">
        <f t="shared" si="144"/>
        <v>0</v>
      </c>
      <c r="F637" s="186">
        <f t="shared" si="144"/>
        <v>0</v>
      </c>
      <c r="G637" s="186">
        <f t="shared" si="144"/>
        <v>0</v>
      </c>
      <c r="H637" s="186">
        <f t="shared" si="144"/>
        <v>50.5</v>
      </c>
      <c r="I637" s="186">
        <f t="shared" si="144"/>
        <v>0</v>
      </c>
      <c r="J637" s="186">
        <f t="shared" si="144"/>
        <v>0</v>
      </c>
      <c r="K637" s="186">
        <f t="shared" si="144"/>
        <v>0</v>
      </c>
      <c r="L637" s="186">
        <f aca="true" t="shared" si="145" ref="L637:T637">SUM(L638:L640)</f>
        <v>0</v>
      </c>
      <c r="M637" s="186">
        <f t="shared" si="145"/>
        <v>0</v>
      </c>
      <c r="N637" s="186">
        <f t="shared" si="145"/>
        <v>1840</v>
      </c>
      <c r="O637" s="186">
        <f t="shared" si="145"/>
        <v>0</v>
      </c>
      <c r="P637" s="186">
        <f t="shared" si="145"/>
        <v>0</v>
      </c>
      <c r="Q637" s="186">
        <f t="shared" si="145"/>
        <v>0</v>
      </c>
      <c r="R637" s="186">
        <f t="shared" si="145"/>
        <v>0</v>
      </c>
      <c r="S637" s="186">
        <f t="shared" si="145"/>
        <v>0</v>
      </c>
      <c r="T637" s="186">
        <f t="shared" si="145"/>
        <v>0</v>
      </c>
      <c r="U637" s="389"/>
    </row>
    <row r="638" spans="1:21" s="336" customFormat="1" ht="24.75" customHeight="1">
      <c r="A638" s="184">
        <v>2080701</v>
      </c>
      <c r="B638" s="185" t="s">
        <v>444</v>
      </c>
      <c r="C638" s="186">
        <f>D638+H638+I638+J638+K638+L638+M638+N638+O638+P638+Q638+R638+S638+T638</f>
        <v>50.5</v>
      </c>
      <c r="D638" s="188"/>
      <c r="E638" s="189"/>
      <c r="F638" s="189"/>
      <c r="G638" s="189"/>
      <c r="H638" s="364">
        <v>50.5</v>
      </c>
      <c r="I638" s="189"/>
      <c r="J638" s="189"/>
      <c r="K638" s="189"/>
      <c r="L638" s="376"/>
      <c r="M638" s="377"/>
      <c r="N638" s="189"/>
      <c r="O638" s="377"/>
      <c r="P638" s="377"/>
      <c r="Q638" s="376"/>
      <c r="R638" s="377"/>
      <c r="S638" s="377"/>
      <c r="T638" s="376"/>
      <c r="U638" s="389"/>
    </row>
    <row r="639" spans="1:21" s="336" customFormat="1" ht="24.75" customHeight="1">
      <c r="A639" s="462">
        <v>2080799</v>
      </c>
      <c r="B639" s="200" t="s">
        <v>445</v>
      </c>
      <c r="C639" s="186">
        <f>D639+H639+I639+J639+K639+L639+M639+N639+O639+P639+Q639+R639+S639+T639</f>
        <v>140</v>
      </c>
      <c r="D639" s="188"/>
      <c r="E639" s="189"/>
      <c r="F639" s="189"/>
      <c r="G639" s="189"/>
      <c r="H639" s="364"/>
      <c r="I639" s="189"/>
      <c r="J639" s="189"/>
      <c r="K639" s="189"/>
      <c r="L639" s="376"/>
      <c r="M639" s="377"/>
      <c r="N639" s="189">
        <v>140</v>
      </c>
      <c r="O639" s="377"/>
      <c r="P639" s="377"/>
      <c r="Q639" s="376"/>
      <c r="R639" s="377"/>
      <c r="S639" s="377"/>
      <c r="T639" s="376"/>
      <c r="U639" s="389"/>
    </row>
    <row r="640" spans="1:21" ht="24.75" customHeight="1">
      <c r="A640" s="462">
        <v>2080799</v>
      </c>
      <c r="B640" s="200" t="s">
        <v>445</v>
      </c>
      <c r="C640" s="186">
        <f>D640+H640+I640+J640+K640+L640+M640+N640+O640+P640+Q640+R640+S640+T640</f>
        <v>1700</v>
      </c>
      <c r="D640" s="188"/>
      <c r="E640" s="189"/>
      <c r="F640" s="189"/>
      <c r="G640" s="189"/>
      <c r="H640" s="364"/>
      <c r="I640" s="189"/>
      <c r="J640" s="189"/>
      <c r="K640" s="189"/>
      <c r="L640" s="376"/>
      <c r="M640" s="377"/>
      <c r="N640" s="189">
        <v>1700</v>
      </c>
      <c r="O640" s="377"/>
      <c r="P640" s="377"/>
      <c r="Q640" s="376"/>
      <c r="R640" s="377"/>
      <c r="S640" s="377"/>
      <c r="T640" s="376"/>
      <c r="U640" s="389"/>
    </row>
    <row r="641" spans="1:21" ht="24.75" customHeight="1">
      <c r="A641" s="197">
        <v>20808</v>
      </c>
      <c r="B641" s="198" t="s">
        <v>446</v>
      </c>
      <c r="C641" s="186">
        <f aca="true" t="shared" si="146" ref="C641:K641">SUM(C642:C647)</f>
        <v>4013.22</v>
      </c>
      <c r="D641" s="186">
        <f t="shared" si="146"/>
        <v>0</v>
      </c>
      <c r="E641" s="186">
        <f t="shared" si="146"/>
        <v>0</v>
      </c>
      <c r="F641" s="186">
        <f t="shared" si="146"/>
        <v>0</v>
      </c>
      <c r="G641" s="186">
        <f t="shared" si="146"/>
        <v>0</v>
      </c>
      <c r="H641" s="186">
        <f t="shared" si="146"/>
        <v>0</v>
      </c>
      <c r="I641" s="186">
        <f t="shared" si="146"/>
        <v>0</v>
      </c>
      <c r="J641" s="186">
        <f t="shared" si="146"/>
        <v>0</v>
      </c>
      <c r="K641" s="186">
        <f t="shared" si="146"/>
        <v>0</v>
      </c>
      <c r="L641" s="186">
        <f aca="true" t="shared" si="147" ref="L641:T641">SUM(L642:L647)</f>
        <v>0</v>
      </c>
      <c r="M641" s="186">
        <f t="shared" si="147"/>
        <v>240</v>
      </c>
      <c r="N641" s="186">
        <f t="shared" si="147"/>
        <v>3773.22</v>
      </c>
      <c r="O641" s="186">
        <f t="shared" si="147"/>
        <v>0</v>
      </c>
      <c r="P641" s="186">
        <f t="shared" si="147"/>
        <v>0</v>
      </c>
      <c r="Q641" s="186">
        <f t="shared" si="147"/>
        <v>0</v>
      </c>
      <c r="R641" s="186">
        <f t="shared" si="147"/>
        <v>0</v>
      </c>
      <c r="S641" s="186">
        <f t="shared" si="147"/>
        <v>0</v>
      </c>
      <c r="T641" s="186">
        <f t="shared" si="147"/>
        <v>0</v>
      </c>
      <c r="U641" s="389"/>
    </row>
    <row r="642" spans="1:21" s="336" customFormat="1" ht="24" customHeight="1">
      <c r="A642" s="197">
        <v>2080801</v>
      </c>
      <c r="B642" s="185" t="s">
        <v>447</v>
      </c>
      <c r="C642" s="186">
        <f aca="true" t="shared" si="148" ref="C642:C647">D642+H642+I642+J642+K642+L642+M642+N642+O642+P642+Q642+R642+S642+T642</f>
        <v>835.8</v>
      </c>
      <c r="D642" s="199">
        <f>SUM(E642:G643)</f>
        <v>0</v>
      </c>
      <c r="E642" s="221"/>
      <c r="F642" s="221"/>
      <c r="G642" s="221"/>
      <c r="H642" s="221"/>
      <c r="I642" s="364"/>
      <c r="J642" s="364"/>
      <c r="K642" s="221"/>
      <c r="L642" s="376"/>
      <c r="M642" s="377"/>
      <c r="N642" s="221">
        <v>835.8</v>
      </c>
      <c r="O642" s="377"/>
      <c r="P642" s="377"/>
      <c r="Q642" s="376"/>
      <c r="R642" s="377"/>
      <c r="S642" s="377"/>
      <c r="T642" s="376"/>
      <c r="U642" s="389"/>
    </row>
    <row r="643" spans="1:21" s="336" customFormat="1" ht="24.75" customHeight="1">
      <c r="A643" s="184">
        <v>2080803</v>
      </c>
      <c r="B643" s="185" t="s">
        <v>448</v>
      </c>
      <c r="C643" s="186">
        <f t="shared" si="148"/>
        <v>6</v>
      </c>
      <c r="D643" s="199">
        <f>SUM(E643:G644)</f>
        <v>0</v>
      </c>
      <c r="E643" s="189"/>
      <c r="F643" s="189"/>
      <c r="G643" s="189"/>
      <c r="H643" s="189"/>
      <c r="I643" s="189"/>
      <c r="J643" s="189"/>
      <c r="K643" s="189"/>
      <c r="L643" s="376"/>
      <c r="M643" s="377"/>
      <c r="N643" s="189">
        <v>6</v>
      </c>
      <c r="O643" s="377"/>
      <c r="P643" s="377"/>
      <c r="Q643" s="376"/>
      <c r="R643" s="377"/>
      <c r="S643" s="377"/>
      <c r="T643" s="376"/>
      <c r="U643" s="389"/>
    </row>
    <row r="644" spans="1:21" s="336" customFormat="1" ht="24.75" customHeight="1">
      <c r="A644" s="184">
        <v>2080803</v>
      </c>
      <c r="B644" s="185" t="s">
        <v>448</v>
      </c>
      <c r="C644" s="186">
        <f t="shared" si="148"/>
        <v>51.42</v>
      </c>
      <c r="D644" s="199">
        <f>SUM(E644:G645)</f>
        <v>0</v>
      </c>
      <c r="E644" s="189"/>
      <c r="F644" s="189"/>
      <c r="G644" s="189"/>
      <c r="H644" s="364"/>
      <c r="I644" s="189"/>
      <c r="J644" s="189"/>
      <c r="K644" s="189"/>
      <c r="L644" s="376"/>
      <c r="M644" s="377"/>
      <c r="N644" s="364">
        <v>51.42</v>
      </c>
      <c r="O644" s="377"/>
      <c r="P644" s="377"/>
      <c r="Q644" s="376"/>
      <c r="R644" s="377"/>
      <c r="S644" s="377"/>
      <c r="T644" s="376"/>
      <c r="U644" s="389"/>
    </row>
    <row r="645" spans="1:21" s="341" customFormat="1" ht="24.75" customHeight="1">
      <c r="A645" s="462">
        <v>2080803</v>
      </c>
      <c r="B645" s="200" t="s">
        <v>448</v>
      </c>
      <c r="C645" s="186">
        <f t="shared" si="148"/>
        <v>1900</v>
      </c>
      <c r="D645" s="188"/>
      <c r="E645" s="189"/>
      <c r="F645" s="189"/>
      <c r="G645" s="189"/>
      <c r="H645" s="364"/>
      <c r="I645" s="189"/>
      <c r="J645" s="189"/>
      <c r="K645" s="189"/>
      <c r="L645" s="376"/>
      <c r="M645" s="377"/>
      <c r="N645" s="189">
        <v>1900</v>
      </c>
      <c r="O645" s="377"/>
      <c r="P645" s="377"/>
      <c r="Q645" s="376"/>
      <c r="R645" s="377"/>
      <c r="S645" s="377"/>
      <c r="T645" s="376"/>
      <c r="U645" s="389"/>
    </row>
    <row r="646" spans="1:21" s="336" customFormat="1" ht="24.75" customHeight="1">
      <c r="A646" s="184">
        <v>2080805</v>
      </c>
      <c r="B646" s="185" t="s">
        <v>449</v>
      </c>
      <c r="C646" s="186">
        <f t="shared" si="148"/>
        <v>180</v>
      </c>
      <c r="D646" s="188">
        <f aca="true" t="shared" si="149" ref="D646:D671">SUM(E646:G646)</f>
        <v>0</v>
      </c>
      <c r="E646" s="189"/>
      <c r="F646" s="189"/>
      <c r="G646" s="189"/>
      <c r="H646" s="364"/>
      <c r="I646" s="189"/>
      <c r="J646" s="189"/>
      <c r="K646" s="189"/>
      <c r="L646" s="376"/>
      <c r="M646" s="377"/>
      <c r="N646" s="364">
        <v>180</v>
      </c>
      <c r="O646" s="377"/>
      <c r="P646" s="377"/>
      <c r="Q646" s="376"/>
      <c r="R646" s="377"/>
      <c r="S646" s="377"/>
      <c r="T646" s="376"/>
      <c r="U646" s="389"/>
    </row>
    <row r="647" spans="1:21" s="161" customFormat="1" ht="24.75" customHeight="1">
      <c r="A647" s="184">
        <v>2080899</v>
      </c>
      <c r="B647" s="185" t="s">
        <v>450</v>
      </c>
      <c r="C647" s="186">
        <f t="shared" si="148"/>
        <v>1040</v>
      </c>
      <c r="D647" s="199"/>
      <c r="E647" s="189"/>
      <c r="F647" s="189"/>
      <c r="G647" s="189"/>
      <c r="H647" s="364"/>
      <c r="I647" s="189"/>
      <c r="J647" s="189"/>
      <c r="K647" s="189"/>
      <c r="L647" s="376"/>
      <c r="M647" s="376">
        <v>240</v>
      </c>
      <c r="N647" s="364">
        <v>800</v>
      </c>
      <c r="O647" s="377"/>
      <c r="P647" s="377"/>
      <c r="Q647" s="376"/>
      <c r="R647" s="377"/>
      <c r="S647" s="377"/>
      <c r="T647" s="376"/>
      <c r="U647" s="389"/>
    </row>
    <row r="648" spans="1:21" ht="24.75" customHeight="1">
      <c r="A648" s="197">
        <v>20809</v>
      </c>
      <c r="B648" s="198" t="s">
        <v>451</v>
      </c>
      <c r="C648" s="186">
        <f aca="true" t="shared" si="150" ref="C648:K648">C649+C650</f>
        <v>110</v>
      </c>
      <c r="D648" s="186">
        <f t="shared" si="150"/>
        <v>0</v>
      </c>
      <c r="E648" s="186">
        <f t="shared" si="150"/>
        <v>0</v>
      </c>
      <c r="F648" s="186">
        <f t="shared" si="150"/>
        <v>0</v>
      </c>
      <c r="G648" s="186">
        <f t="shared" si="150"/>
        <v>0</v>
      </c>
      <c r="H648" s="186">
        <f t="shared" si="150"/>
        <v>0</v>
      </c>
      <c r="I648" s="186">
        <f t="shared" si="150"/>
        <v>0</v>
      </c>
      <c r="J648" s="186">
        <f t="shared" si="150"/>
        <v>0</v>
      </c>
      <c r="K648" s="186">
        <f t="shared" si="150"/>
        <v>0</v>
      </c>
      <c r="L648" s="186">
        <f aca="true" t="shared" si="151" ref="L648:T648">L649+L650</f>
        <v>0</v>
      </c>
      <c r="M648" s="186">
        <f t="shared" si="151"/>
        <v>0</v>
      </c>
      <c r="N648" s="186">
        <f t="shared" si="151"/>
        <v>110</v>
      </c>
      <c r="O648" s="186">
        <f t="shared" si="151"/>
        <v>0</v>
      </c>
      <c r="P648" s="186">
        <f t="shared" si="151"/>
        <v>0</v>
      </c>
      <c r="Q648" s="186">
        <f t="shared" si="151"/>
        <v>0</v>
      </c>
      <c r="R648" s="186">
        <f t="shared" si="151"/>
        <v>0</v>
      </c>
      <c r="S648" s="186">
        <f t="shared" si="151"/>
        <v>0</v>
      </c>
      <c r="T648" s="186">
        <f t="shared" si="151"/>
        <v>0</v>
      </c>
      <c r="U648" s="389"/>
    </row>
    <row r="649" spans="1:21" s="336" customFormat="1" ht="24.75" customHeight="1">
      <c r="A649" s="184">
        <v>2080901</v>
      </c>
      <c r="B649" s="185" t="s">
        <v>452</v>
      </c>
      <c r="C649" s="186">
        <f>D649+H649+I649+J649+K649+L649+M649+N649+O649+P649+Q649+R649+S649+T649</f>
        <v>60</v>
      </c>
      <c r="D649" s="188">
        <f t="shared" si="149"/>
        <v>0</v>
      </c>
      <c r="E649" s="189"/>
      <c r="F649" s="189"/>
      <c r="G649" s="189"/>
      <c r="H649" s="364"/>
      <c r="I649" s="189"/>
      <c r="J649" s="189"/>
      <c r="K649" s="189"/>
      <c r="L649" s="376"/>
      <c r="M649" s="377"/>
      <c r="N649" s="364">
        <v>60</v>
      </c>
      <c r="O649" s="377"/>
      <c r="P649" s="377"/>
      <c r="Q649" s="376"/>
      <c r="R649" s="377"/>
      <c r="S649" s="377"/>
      <c r="T649" s="376"/>
      <c r="U649" s="411"/>
    </row>
    <row r="650" spans="1:21" s="336" customFormat="1" ht="24.75" customHeight="1">
      <c r="A650" s="184">
        <v>2080901</v>
      </c>
      <c r="B650" s="185" t="s">
        <v>452</v>
      </c>
      <c r="C650" s="186">
        <f>D650+H650+I650+J650+K650+L650+M650+N650+O650+P650+Q650+R650+S650+T650</f>
        <v>50</v>
      </c>
      <c r="D650" s="188">
        <f t="shared" si="149"/>
        <v>0</v>
      </c>
      <c r="E650" s="189"/>
      <c r="F650" s="189"/>
      <c r="G650" s="189"/>
      <c r="H650" s="364"/>
      <c r="I650" s="189"/>
      <c r="J650" s="189"/>
      <c r="K650" s="189"/>
      <c r="L650" s="376"/>
      <c r="M650" s="377"/>
      <c r="N650" s="364">
        <v>50</v>
      </c>
      <c r="O650" s="377"/>
      <c r="P650" s="377"/>
      <c r="Q650" s="376"/>
      <c r="R650" s="377"/>
      <c r="S650" s="377"/>
      <c r="T650" s="376"/>
      <c r="U650" s="411"/>
    </row>
    <row r="651" spans="1:21" ht="24.75" customHeight="1">
      <c r="A651" s="197">
        <v>20810</v>
      </c>
      <c r="B651" s="198" t="s">
        <v>453</v>
      </c>
      <c r="C651" s="186">
        <f aca="true" t="shared" si="152" ref="C651:K651">SUM(C652:C662)</f>
        <v>727.4</v>
      </c>
      <c r="D651" s="186">
        <f t="shared" si="152"/>
        <v>0</v>
      </c>
      <c r="E651" s="186">
        <f t="shared" si="152"/>
        <v>0</v>
      </c>
      <c r="F651" s="186">
        <f t="shared" si="152"/>
        <v>0</v>
      </c>
      <c r="G651" s="186">
        <f t="shared" si="152"/>
        <v>0</v>
      </c>
      <c r="H651" s="186">
        <f t="shared" si="152"/>
        <v>41</v>
      </c>
      <c r="I651" s="186">
        <f t="shared" si="152"/>
        <v>0</v>
      </c>
      <c r="J651" s="186">
        <f t="shared" si="152"/>
        <v>0</v>
      </c>
      <c r="K651" s="186">
        <f t="shared" si="152"/>
        <v>54.4</v>
      </c>
      <c r="L651" s="186">
        <f aca="true" t="shared" si="153" ref="L651:T651">SUM(L652:L662)</f>
        <v>10</v>
      </c>
      <c r="M651" s="186">
        <f t="shared" si="153"/>
        <v>0</v>
      </c>
      <c r="N651" s="186">
        <f t="shared" si="153"/>
        <v>622</v>
      </c>
      <c r="O651" s="186">
        <f t="shared" si="153"/>
        <v>0</v>
      </c>
      <c r="P651" s="186">
        <f t="shared" si="153"/>
        <v>0</v>
      </c>
      <c r="Q651" s="186">
        <f t="shared" si="153"/>
        <v>0</v>
      </c>
      <c r="R651" s="186">
        <f t="shared" si="153"/>
        <v>0</v>
      </c>
      <c r="S651" s="186">
        <f t="shared" si="153"/>
        <v>0</v>
      </c>
      <c r="T651" s="186">
        <f t="shared" si="153"/>
        <v>0</v>
      </c>
      <c r="U651" s="389"/>
    </row>
    <row r="652" spans="1:21" s="161" customFormat="1" ht="24.75" customHeight="1">
      <c r="A652" s="197">
        <v>2081001</v>
      </c>
      <c r="B652" s="198" t="s">
        <v>454</v>
      </c>
      <c r="C652" s="186">
        <f aca="true" t="shared" si="154" ref="C652:C662">D652+H652+I652+J652+K652+L652+M652+N652+O652+P652+Q652+R652+S652+T652</f>
        <v>50</v>
      </c>
      <c r="D652" s="186"/>
      <c r="E652" s="186"/>
      <c r="F652" s="186"/>
      <c r="G652" s="186"/>
      <c r="H652" s="186"/>
      <c r="I652" s="186"/>
      <c r="J652" s="186"/>
      <c r="K652" s="186"/>
      <c r="L652" s="480"/>
      <c r="M652" s="480"/>
      <c r="N652" s="186">
        <v>50</v>
      </c>
      <c r="O652" s="480"/>
      <c r="P652" s="480"/>
      <c r="Q652" s="480"/>
      <c r="R652" s="480"/>
      <c r="S652" s="480"/>
      <c r="T652" s="480"/>
      <c r="U652" s="389"/>
    </row>
    <row r="653" spans="1:21" s="336" customFormat="1" ht="24.75" customHeight="1">
      <c r="A653" s="184">
        <v>2081002</v>
      </c>
      <c r="B653" s="185" t="s">
        <v>455</v>
      </c>
      <c r="C653" s="186">
        <f t="shared" si="154"/>
        <v>10</v>
      </c>
      <c r="D653" s="188">
        <f t="shared" si="149"/>
        <v>0</v>
      </c>
      <c r="E653" s="189"/>
      <c r="F653" s="189"/>
      <c r="G653" s="189"/>
      <c r="H653" s="189">
        <v>10</v>
      </c>
      <c r="I653" s="189"/>
      <c r="J653" s="189"/>
      <c r="K653" s="189"/>
      <c r="L653" s="376"/>
      <c r="M653" s="377"/>
      <c r="N653" s="189"/>
      <c r="O653" s="377"/>
      <c r="P653" s="377"/>
      <c r="Q653" s="376"/>
      <c r="R653" s="377"/>
      <c r="S653" s="377"/>
      <c r="T653" s="376"/>
      <c r="U653" s="389"/>
    </row>
    <row r="654" spans="1:21" s="336" customFormat="1" ht="24.75" customHeight="1">
      <c r="A654" s="184">
        <v>2081002</v>
      </c>
      <c r="B654" s="185" t="s">
        <v>455</v>
      </c>
      <c r="C654" s="186">
        <f t="shared" si="154"/>
        <v>12</v>
      </c>
      <c r="D654" s="188">
        <f t="shared" si="149"/>
        <v>0</v>
      </c>
      <c r="E654" s="189"/>
      <c r="F654" s="189"/>
      <c r="G654" s="189"/>
      <c r="H654" s="189"/>
      <c r="I654" s="189"/>
      <c r="J654" s="189"/>
      <c r="K654" s="189"/>
      <c r="L654" s="376"/>
      <c r="M654" s="377"/>
      <c r="N654" s="189">
        <v>12</v>
      </c>
      <c r="O654" s="377"/>
      <c r="P654" s="377"/>
      <c r="Q654" s="376"/>
      <c r="R654" s="377"/>
      <c r="S654" s="377"/>
      <c r="T654" s="376"/>
      <c r="U654" s="389"/>
    </row>
    <row r="655" spans="1:21" s="336" customFormat="1" ht="24.75" customHeight="1">
      <c r="A655" s="184">
        <v>2081002</v>
      </c>
      <c r="B655" s="185" t="s">
        <v>455</v>
      </c>
      <c r="C655" s="186">
        <f t="shared" si="154"/>
        <v>210</v>
      </c>
      <c r="D655" s="188">
        <f t="shared" si="149"/>
        <v>0</v>
      </c>
      <c r="E655" s="189"/>
      <c r="F655" s="189"/>
      <c r="G655" s="189"/>
      <c r="H655" s="364"/>
      <c r="I655" s="189"/>
      <c r="J655" s="189"/>
      <c r="K655" s="189"/>
      <c r="L655" s="402"/>
      <c r="M655" s="403"/>
      <c r="N655" s="364">
        <v>210</v>
      </c>
      <c r="O655" s="403"/>
      <c r="P655" s="403"/>
      <c r="Q655" s="402"/>
      <c r="R655" s="403"/>
      <c r="S655" s="403"/>
      <c r="T655" s="402"/>
      <c r="U655" s="389"/>
    </row>
    <row r="656" spans="1:21" s="336" customFormat="1" ht="24.75" customHeight="1">
      <c r="A656" s="184">
        <v>2081002</v>
      </c>
      <c r="B656" s="185" t="s">
        <v>455</v>
      </c>
      <c r="C656" s="186">
        <f t="shared" si="154"/>
        <v>15</v>
      </c>
      <c r="D656" s="188">
        <f t="shared" si="149"/>
        <v>0</v>
      </c>
      <c r="E656" s="189"/>
      <c r="F656" s="189"/>
      <c r="G656" s="189"/>
      <c r="H656" s="189">
        <v>15</v>
      </c>
      <c r="I656" s="189"/>
      <c r="J656" s="189"/>
      <c r="K656" s="189"/>
      <c r="L656" s="376"/>
      <c r="M656" s="377"/>
      <c r="N656" s="189"/>
      <c r="O656" s="377"/>
      <c r="P656" s="377"/>
      <c r="Q656" s="376"/>
      <c r="R656" s="377"/>
      <c r="S656" s="377"/>
      <c r="T656" s="376"/>
      <c r="U656" s="191"/>
    </row>
    <row r="657" spans="1:21" s="161" customFormat="1" ht="24.75" customHeight="1">
      <c r="A657" s="184">
        <v>2081002</v>
      </c>
      <c r="B657" s="185" t="s">
        <v>455</v>
      </c>
      <c r="C657" s="186">
        <f t="shared" si="154"/>
        <v>300</v>
      </c>
      <c r="D657" s="188">
        <f t="shared" si="149"/>
        <v>0</v>
      </c>
      <c r="E657" s="189"/>
      <c r="F657" s="189"/>
      <c r="G657" s="189"/>
      <c r="H657" s="189"/>
      <c r="I657" s="189"/>
      <c r="J657" s="189"/>
      <c r="K657" s="189"/>
      <c r="L657" s="376"/>
      <c r="M657" s="377"/>
      <c r="N657" s="189">
        <v>300</v>
      </c>
      <c r="O657" s="377"/>
      <c r="P657" s="377"/>
      <c r="Q657" s="376"/>
      <c r="R657" s="377"/>
      <c r="S657" s="377"/>
      <c r="T657" s="376"/>
      <c r="U657" s="191"/>
    </row>
    <row r="658" spans="1:21" s="336" customFormat="1" ht="24.75" customHeight="1">
      <c r="A658" s="184">
        <v>2081005</v>
      </c>
      <c r="B658" s="185" t="s">
        <v>456</v>
      </c>
      <c r="C658" s="186">
        <f t="shared" si="154"/>
        <v>10</v>
      </c>
      <c r="D658" s="188">
        <f t="shared" si="149"/>
        <v>0</v>
      </c>
      <c r="E658" s="189"/>
      <c r="F658" s="189"/>
      <c r="G658" s="189"/>
      <c r="H658" s="189"/>
      <c r="I658" s="189"/>
      <c r="J658" s="189"/>
      <c r="K658" s="189"/>
      <c r="L658" s="376">
        <v>10</v>
      </c>
      <c r="M658" s="377"/>
      <c r="N658" s="189"/>
      <c r="O658" s="377"/>
      <c r="P658" s="377"/>
      <c r="Q658" s="376"/>
      <c r="R658" s="377"/>
      <c r="S658" s="377"/>
      <c r="T658" s="376"/>
      <c r="U658" s="389"/>
    </row>
    <row r="659" spans="1:21" s="336" customFormat="1" ht="24.75" customHeight="1">
      <c r="A659" s="184">
        <v>2081005</v>
      </c>
      <c r="B659" s="185" t="s">
        <v>456</v>
      </c>
      <c r="C659" s="186">
        <f t="shared" si="154"/>
        <v>44.28</v>
      </c>
      <c r="D659" s="188">
        <f t="shared" si="149"/>
        <v>0</v>
      </c>
      <c r="E659" s="192"/>
      <c r="F659" s="189"/>
      <c r="G659" s="189"/>
      <c r="H659" s="189"/>
      <c r="I659" s="189"/>
      <c r="J659" s="189"/>
      <c r="K659" s="189">
        <v>44.28</v>
      </c>
      <c r="L659" s="378"/>
      <c r="M659" s="379"/>
      <c r="N659" s="189"/>
      <c r="O659" s="379"/>
      <c r="P659" s="379"/>
      <c r="Q659" s="378"/>
      <c r="R659" s="379"/>
      <c r="S659" s="379"/>
      <c r="T659" s="378"/>
      <c r="U659" s="389"/>
    </row>
    <row r="660" spans="1:21" s="336" customFormat="1" ht="24.75" customHeight="1">
      <c r="A660" s="184">
        <v>2081005</v>
      </c>
      <c r="B660" s="185" t="s">
        <v>456</v>
      </c>
      <c r="C660" s="186">
        <f t="shared" si="154"/>
        <v>10.12</v>
      </c>
      <c r="D660" s="188">
        <f t="shared" si="149"/>
        <v>0</v>
      </c>
      <c r="E660" s="192"/>
      <c r="F660" s="189"/>
      <c r="G660" s="189"/>
      <c r="H660" s="189"/>
      <c r="I660" s="189"/>
      <c r="J660" s="189"/>
      <c r="K660" s="189">
        <v>10.12</v>
      </c>
      <c r="L660" s="378"/>
      <c r="M660" s="379"/>
      <c r="N660" s="189"/>
      <c r="O660" s="379"/>
      <c r="P660" s="379"/>
      <c r="Q660" s="378"/>
      <c r="R660" s="379"/>
      <c r="S660" s="379"/>
      <c r="T660" s="378"/>
      <c r="U660" s="389"/>
    </row>
    <row r="661" spans="1:21" s="336" customFormat="1" ht="24.75" customHeight="1">
      <c r="A661" s="184">
        <v>2081005</v>
      </c>
      <c r="B661" s="185" t="s">
        <v>456</v>
      </c>
      <c r="C661" s="186">
        <f t="shared" si="154"/>
        <v>16</v>
      </c>
      <c r="D661" s="188">
        <f t="shared" si="149"/>
        <v>0</v>
      </c>
      <c r="E661" s="189"/>
      <c r="F661" s="189"/>
      <c r="G661" s="189"/>
      <c r="H661" s="189">
        <v>16</v>
      </c>
      <c r="I661" s="189"/>
      <c r="J661" s="189"/>
      <c r="K661" s="189"/>
      <c r="L661" s="376"/>
      <c r="M661" s="377"/>
      <c r="N661" s="189"/>
      <c r="O661" s="377"/>
      <c r="P661" s="377"/>
      <c r="Q661" s="376"/>
      <c r="R661" s="377"/>
      <c r="S661" s="377"/>
      <c r="T661" s="376"/>
      <c r="U661" s="389"/>
    </row>
    <row r="662" spans="1:21" s="336" customFormat="1" ht="24.75" customHeight="1">
      <c r="A662" s="184">
        <v>2081005</v>
      </c>
      <c r="B662" s="185" t="s">
        <v>456</v>
      </c>
      <c r="C662" s="186">
        <f t="shared" si="154"/>
        <v>50</v>
      </c>
      <c r="D662" s="188">
        <f t="shared" si="149"/>
        <v>0</v>
      </c>
      <c r="E662" s="189"/>
      <c r="F662" s="189"/>
      <c r="G662" s="189"/>
      <c r="H662" s="189"/>
      <c r="I662" s="189"/>
      <c r="J662" s="189"/>
      <c r="K662" s="189"/>
      <c r="L662" s="376"/>
      <c r="M662" s="377"/>
      <c r="N662" s="189">
        <v>50</v>
      </c>
      <c r="O662" s="377"/>
      <c r="P662" s="377"/>
      <c r="Q662" s="376"/>
      <c r="R662" s="377"/>
      <c r="S662" s="377"/>
      <c r="T662" s="376"/>
      <c r="U662" s="389"/>
    </row>
    <row r="663" spans="1:21" ht="24.75" customHeight="1">
      <c r="A663" s="197">
        <v>20811</v>
      </c>
      <c r="B663" s="198" t="s">
        <v>457</v>
      </c>
      <c r="C663" s="186">
        <f aca="true" t="shared" si="155" ref="C663:K663">SUM(C664:C671)</f>
        <v>699.56</v>
      </c>
      <c r="D663" s="186">
        <f t="shared" si="155"/>
        <v>120.56</v>
      </c>
      <c r="E663" s="186">
        <f t="shared" si="155"/>
        <v>103.56</v>
      </c>
      <c r="F663" s="186">
        <f t="shared" si="155"/>
        <v>0</v>
      </c>
      <c r="G663" s="186">
        <f t="shared" si="155"/>
        <v>17</v>
      </c>
      <c r="H663" s="186">
        <f t="shared" si="155"/>
        <v>23</v>
      </c>
      <c r="I663" s="186">
        <f t="shared" si="155"/>
        <v>0</v>
      </c>
      <c r="J663" s="186">
        <f t="shared" si="155"/>
        <v>0</v>
      </c>
      <c r="K663" s="186">
        <f t="shared" si="155"/>
        <v>0</v>
      </c>
      <c r="L663" s="186">
        <f aca="true" t="shared" si="156" ref="L663:T663">SUM(L664:L671)</f>
        <v>0</v>
      </c>
      <c r="M663" s="186">
        <f t="shared" si="156"/>
        <v>0</v>
      </c>
      <c r="N663" s="186">
        <f t="shared" si="156"/>
        <v>556</v>
      </c>
      <c r="O663" s="186">
        <f t="shared" si="156"/>
        <v>0</v>
      </c>
      <c r="P663" s="186">
        <f t="shared" si="156"/>
        <v>0</v>
      </c>
      <c r="Q663" s="186">
        <f t="shared" si="156"/>
        <v>0</v>
      </c>
      <c r="R663" s="186">
        <f t="shared" si="156"/>
        <v>0</v>
      </c>
      <c r="S663" s="186">
        <f t="shared" si="156"/>
        <v>0</v>
      </c>
      <c r="T663" s="186">
        <f t="shared" si="156"/>
        <v>0</v>
      </c>
      <c r="U663" s="389"/>
    </row>
    <row r="664" spans="1:21" s="336" customFormat="1" ht="24.75" customHeight="1">
      <c r="A664" s="184">
        <v>2081101</v>
      </c>
      <c r="B664" s="185" t="s">
        <v>317</v>
      </c>
      <c r="C664" s="186">
        <f aca="true" t="shared" si="157" ref="C664:C671">D664+H664+I664+J664+K664+L664+M664+N664+O664+P664+Q664+R664+S664+T664</f>
        <v>14</v>
      </c>
      <c r="D664" s="188">
        <f t="shared" si="149"/>
        <v>0</v>
      </c>
      <c r="E664" s="189"/>
      <c r="F664" s="189"/>
      <c r="G664" s="189"/>
      <c r="H664" s="189">
        <v>14</v>
      </c>
      <c r="I664" s="189"/>
      <c r="J664" s="189"/>
      <c r="K664" s="189"/>
      <c r="L664" s="376"/>
      <c r="M664" s="377"/>
      <c r="N664" s="189"/>
      <c r="O664" s="377"/>
      <c r="P664" s="377"/>
      <c r="Q664" s="376"/>
      <c r="R664" s="377"/>
      <c r="S664" s="377"/>
      <c r="T664" s="376"/>
      <c r="U664" s="389"/>
    </row>
    <row r="665" spans="1:21" s="336" customFormat="1" ht="24.75" customHeight="1">
      <c r="A665" s="184">
        <v>2081101</v>
      </c>
      <c r="B665" s="185" t="s">
        <v>317</v>
      </c>
      <c r="C665" s="186">
        <f t="shared" si="157"/>
        <v>120.56</v>
      </c>
      <c r="D665" s="188">
        <f t="shared" si="149"/>
        <v>120.56</v>
      </c>
      <c r="E665" s="189">
        <v>103.56</v>
      </c>
      <c r="F665" s="189"/>
      <c r="G665" s="189">
        <v>17</v>
      </c>
      <c r="H665" s="189"/>
      <c r="I665" s="189"/>
      <c r="J665" s="189"/>
      <c r="K665" s="189"/>
      <c r="L665" s="376"/>
      <c r="M665" s="377"/>
      <c r="N665" s="189"/>
      <c r="O665" s="377"/>
      <c r="P665" s="377"/>
      <c r="Q665" s="376"/>
      <c r="R665" s="377"/>
      <c r="S665" s="377"/>
      <c r="T665" s="376"/>
      <c r="U665" s="389"/>
    </row>
    <row r="666" spans="1:21" s="336" customFormat="1" ht="24.75" customHeight="1">
      <c r="A666" s="184">
        <v>2081101</v>
      </c>
      <c r="B666" s="185" t="s">
        <v>317</v>
      </c>
      <c r="C666" s="186">
        <f t="shared" si="157"/>
        <v>9</v>
      </c>
      <c r="D666" s="188">
        <f t="shared" si="149"/>
        <v>0</v>
      </c>
      <c r="E666" s="189"/>
      <c r="F666" s="189"/>
      <c r="G666" s="189"/>
      <c r="H666" s="189">
        <v>9</v>
      </c>
      <c r="I666" s="189"/>
      <c r="J666" s="189"/>
      <c r="K666" s="189"/>
      <c r="L666" s="376"/>
      <c r="M666" s="377"/>
      <c r="N666" s="189"/>
      <c r="O666" s="377"/>
      <c r="P666" s="377"/>
      <c r="Q666" s="376"/>
      <c r="R666" s="377"/>
      <c r="S666" s="377"/>
      <c r="T666" s="376"/>
      <c r="U666" s="389"/>
    </row>
    <row r="667" spans="1:21" s="161" customFormat="1" ht="24.75" customHeight="1">
      <c r="A667" s="184">
        <v>2081104</v>
      </c>
      <c r="B667" s="185" t="s">
        <v>458</v>
      </c>
      <c r="C667" s="186">
        <f t="shared" si="157"/>
        <v>50</v>
      </c>
      <c r="D667" s="188">
        <f t="shared" si="149"/>
        <v>0</v>
      </c>
      <c r="E667" s="189"/>
      <c r="F667" s="189"/>
      <c r="G667" s="189"/>
      <c r="H667" s="189"/>
      <c r="I667" s="189"/>
      <c r="J667" s="189"/>
      <c r="K667" s="189"/>
      <c r="L667" s="376"/>
      <c r="M667" s="377"/>
      <c r="N667" s="189">
        <v>50</v>
      </c>
      <c r="O667" s="377"/>
      <c r="P667" s="377"/>
      <c r="Q667" s="376"/>
      <c r="R667" s="377"/>
      <c r="S667" s="377"/>
      <c r="T667" s="376"/>
      <c r="U667" s="389"/>
    </row>
    <row r="668" spans="1:21" s="336" customFormat="1" ht="24.75" customHeight="1">
      <c r="A668" s="184">
        <v>2081104</v>
      </c>
      <c r="B668" s="185" t="s">
        <v>458</v>
      </c>
      <c r="C668" s="186">
        <f t="shared" si="157"/>
        <v>10</v>
      </c>
      <c r="D668" s="188">
        <f t="shared" si="149"/>
        <v>0</v>
      </c>
      <c r="E668" s="189"/>
      <c r="F668" s="189"/>
      <c r="G668" s="189"/>
      <c r="H668" s="189"/>
      <c r="I668" s="189"/>
      <c r="J668" s="189"/>
      <c r="K668" s="189"/>
      <c r="L668" s="376"/>
      <c r="M668" s="377"/>
      <c r="N668" s="189">
        <v>10</v>
      </c>
      <c r="O668" s="377"/>
      <c r="P668" s="377"/>
      <c r="Q668" s="376"/>
      <c r="R668" s="377"/>
      <c r="S668" s="377"/>
      <c r="T668" s="376"/>
      <c r="U668" s="389"/>
    </row>
    <row r="669" spans="1:21" s="336" customFormat="1" ht="24.75" customHeight="1">
      <c r="A669" s="184">
        <v>2081104</v>
      </c>
      <c r="B669" s="185" t="s">
        <v>458</v>
      </c>
      <c r="C669" s="186">
        <f t="shared" si="157"/>
        <v>286</v>
      </c>
      <c r="D669" s="188">
        <f t="shared" si="149"/>
        <v>0</v>
      </c>
      <c r="E669" s="189"/>
      <c r="F669" s="189"/>
      <c r="G669" s="189"/>
      <c r="H669" s="364"/>
      <c r="I669" s="189"/>
      <c r="J669" s="189"/>
      <c r="K669" s="189"/>
      <c r="L669" s="376"/>
      <c r="M669" s="377"/>
      <c r="N669" s="364">
        <v>286</v>
      </c>
      <c r="O669" s="377"/>
      <c r="P669" s="377"/>
      <c r="Q669" s="376"/>
      <c r="R669" s="377"/>
      <c r="S669" s="377"/>
      <c r="T669" s="376"/>
      <c r="U669" s="389"/>
    </row>
    <row r="670" spans="1:21" s="336" customFormat="1" ht="24.75" customHeight="1">
      <c r="A670" s="184">
        <v>2081104</v>
      </c>
      <c r="B670" s="185" t="s">
        <v>458</v>
      </c>
      <c r="C670" s="186">
        <f t="shared" si="157"/>
        <v>10</v>
      </c>
      <c r="D670" s="188">
        <f t="shared" si="149"/>
        <v>0</v>
      </c>
      <c r="E670" s="189"/>
      <c r="F670" s="189"/>
      <c r="G670" s="189"/>
      <c r="H670" s="364"/>
      <c r="I670" s="189"/>
      <c r="J670" s="189"/>
      <c r="K670" s="189"/>
      <c r="L670" s="376"/>
      <c r="M670" s="377"/>
      <c r="N670" s="364">
        <v>10</v>
      </c>
      <c r="O670" s="377"/>
      <c r="P670" s="377"/>
      <c r="Q670" s="376"/>
      <c r="R670" s="377"/>
      <c r="S670" s="377"/>
      <c r="T670" s="376"/>
      <c r="U670" s="389"/>
    </row>
    <row r="671" spans="1:21" s="161" customFormat="1" ht="24.75" customHeight="1">
      <c r="A671" s="184">
        <v>2081199</v>
      </c>
      <c r="B671" s="185" t="s">
        <v>459</v>
      </c>
      <c r="C671" s="186">
        <f t="shared" si="157"/>
        <v>200</v>
      </c>
      <c r="D671" s="188">
        <f t="shared" si="149"/>
        <v>0</v>
      </c>
      <c r="E671" s="189"/>
      <c r="F671" s="189"/>
      <c r="G671" s="189"/>
      <c r="H671" s="364"/>
      <c r="I671" s="189"/>
      <c r="J671" s="189"/>
      <c r="K671" s="189"/>
      <c r="L671" s="376"/>
      <c r="M671" s="377"/>
      <c r="N671" s="364">
        <v>200</v>
      </c>
      <c r="O671" s="377"/>
      <c r="P671" s="377"/>
      <c r="Q671" s="376"/>
      <c r="R671" s="377"/>
      <c r="S671" s="377"/>
      <c r="T671" s="376"/>
      <c r="U671" s="389"/>
    </row>
    <row r="672" spans="1:21" ht="24.75" customHeight="1">
      <c r="A672" s="197">
        <v>20819</v>
      </c>
      <c r="B672" s="198" t="s">
        <v>460</v>
      </c>
      <c r="C672" s="186">
        <f aca="true" t="shared" si="158" ref="C672:K672">SUM(C673:C675)</f>
        <v>5605</v>
      </c>
      <c r="D672" s="186">
        <f t="shared" si="158"/>
        <v>0</v>
      </c>
      <c r="E672" s="186">
        <f t="shared" si="158"/>
        <v>0</v>
      </c>
      <c r="F672" s="186">
        <f t="shared" si="158"/>
        <v>0</v>
      </c>
      <c r="G672" s="186">
        <f t="shared" si="158"/>
        <v>0</v>
      </c>
      <c r="H672" s="186">
        <f t="shared" si="158"/>
        <v>0</v>
      </c>
      <c r="I672" s="186">
        <f t="shared" si="158"/>
        <v>0</v>
      </c>
      <c r="J672" s="186">
        <f t="shared" si="158"/>
        <v>0</v>
      </c>
      <c r="K672" s="186">
        <f t="shared" si="158"/>
        <v>0</v>
      </c>
      <c r="L672" s="186">
        <f aca="true" t="shared" si="159" ref="L672:T672">SUM(L673:L675)</f>
        <v>0</v>
      </c>
      <c r="M672" s="186">
        <f t="shared" si="159"/>
        <v>0</v>
      </c>
      <c r="N672" s="186">
        <f t="shared" si="159"/>
        <v>5605</v>
      </c>
      <c r="O672" s="186">
        <f t="shared" si="159"/>
        <v>0</v>
      </c>
      <c r="P672" s="186">
        <f t="shared" si="159"/>
        <v>0</v>
      </c>
      <c r="Q672" s="186">
        <f t="shared" si="159"/>
        <v>0</v>
      </c>
      <c r="R672" s="186">
        <f t="shared" si="159"/>
        <v>0</v>
      </c>
      <c r="S672" s="186">
        <f t="shared" si="159"/>
        <v>0</v>
      </c>
      <c r="T672" s="186">
        <f t="shared" si="159"/>
        <v>0</v>
      </c>
      <c r="U672" s="389"/>
    </row>
    <row r="673" spans="1:21" s="336" customFormat="1" ht="24.75" customHeight="1">
      <c r="A673" s="184">
        <v>2081901</v>
      </c>
      <c r="B673" s="458" t="s">
        <v>461</v>
      </c>
      <c r="C673" s="186">
        <f aca="true" t="shared" si="160" ref="C673:C678">D673+N673+H673+I673+K673</f>
        <v>169</v>
      </c>
      <c r="D673" s="188">
        <f>SUM(E673:G673)</f>
        <v>0</v>
      </c>
      <c r="E673" s="189"/>
      <c r="F673" s="189"/>
      <c r="G673" s="189"/>
      <c r="H673" s="364"/>
      <c r="I673" s="189"/>
      <c r="J673" s="189"/>
      <c r="K673" s="189"/>
      <c r="L673" s="376"/>
      <c r="M673" s="377"/>
      <c r="N673" s="364">
        <v>169</v>
      </c>
      <c r="O673" s="377"/>
      <c r="P673" s="377"/>
      <c r="Q673" s="376"/>
      <c r="R673" s="377"/>
      <c r="S673" s="377"/>
      <c r="T673" s="376"/>
      <c r="U673" s="411"/>
    </row>
    <row r="674" spans="1:21" ht="24.75" customHeight="1">
      <c r="A674" s="462">
        <v>2081901</v>
      </c>
      <c r="B674" s="200" t="s">
        <v>462</v>
      </c>
      <c r="C674" s="186">
        <v>5000</v>
      </c>
      <c r="D674" s="188"/>
      <c r="E674" s="189"/>
      <c r="F674" s="189"/>
      <c r="G674" s="189"/>
      <c r="H674" s="364"/>
      <c r="I674" s="189"/>
      <c r="J674" s="189"/>
      <c r="K674" s="189"/>
      <c r="L674" s="376"/>
      <c r="M674" s="377"/>
      <c r="N674" s="189">
        <v>5000</v>
      </c>
      <c r="O674" s="377"/>
      <c r="P674" s="377"/>
      <c r="Q674" s="376"/>
      <c r="R674" s="377"/>
      <c r="S674" s="377"/>
      <c r="T674" s="376"/>
      <c r="U674" s="389"/>
    </row>
    <row r="675" spans="1:21" s="336" customFormat="1" ht="24.75" customHeight="1">
      <c r="A675" s="184">
        <v>2081902</v>
      </c>
      <c r="B675" s="458" t="s">
        <v>463</v>
      </c>
      <c r="C675" s="186">
        <f t="shared" si="160"/>
        <v>436</v>
      </c>
      <c r="D675" s="188">
        <f>SUM(E675:G675)</f>
        <v>0</v>
      </c>
      <c r="E675" s="189"/>
      <c r="F675" s="189"/>
      <c r="G675" s="189"/>
      <c r="H675" s="364"/>
      <c r="I675" s="189"/>
      <c r="J675" s="189"/>
      <c r="K675" s="189"/>
      <c r="L675" s="376"/>
      <c r="M675" s="377"/>
      <c r="N675" s="364">
        <v>436</v>
      </c>
      <c r="O675" s="377"/>
      <c r="P675" s="377"/>
      <c r="Q675" s="376"/>
      <c r="R675" s="377"/>
      <c r="S675" s="377"/>
      <c r="T675" s="376"/>
      <c r="U675" s="389"/>
    </row>
    <row r="676" spans="1:21" ht="24.75" customHeight="1">
      <c r="A676" s="197">
        <v>20821</v>
      </c>
      <c r="B676" s="198" t="s">
        <v>464</v>
      </c>
      <c r="C676" s="186">
        <f aca="true" t="shared" si="161" ref="C676:K676">SUM(C677:C678)</f>
        <v>1108</v>
      </c>
      <c r="D676" s="186">
        <f t="shared" si="161"/>
        <v>0</v>
      </c>
      <c r="E676" s="186">
        <f t="shared" si="161"/>
        <v>0</v>
      </c>
      <c r="F676" s="186">
        <f t="shared" si="161"/>
        <v>0</v>
      </c>
      <c r="G676" s="186">
        <f t="shared" si="161"/>
        <v>0</v>
      </c>
      <c r="H676" s="186">
        <f t="shared" si="161"/>
        <v>0</v>
      </c>
      <c r="I676" s="186">
        <f t="shared" si="161"/>
        <v>0</v>
      </c>
      <c r="J676" s="186">
        <f t="shared" si="161"/>
        <v>0</v>
      </c>
      <c r="K676" s="186">
        <f t="shared" si="161"/>
        <v>0</v>
      </c>
      <c r="L676" s="186">
        <f aca="true" t="shared" si="162" ref="L676:T676">SUM(L677:L678)</f>
        <v>0</v>
      </c>
      <c r="M676" s="186">
        <f t="shared" si="162"/>
        <v>0</v>
      </c>
      <c r="N676" s="186">
        <f t="shared" si="162"/>
        <v>1108</v>
      </c>
      <c r="O676" s="186">
        <f t="shared" si="162"/>
        <v>0</v>
      </c>
      <c r="P676" s="186">
        <f t="shared" si="162"/>
        <v>0</v>
      </c>
      <c r="Q676" s="186">
        <f t="shared" si="162"/>
        <v>0</v>
      </c>
      <c r="R676" s="186">
        <f t="shared" si="162"/>
        <v>0</v>
      </c>
      <c r="S676" s="186">
        <f t="shared" si="162"/>
        <v>0</v>
      </c>
      <c r="T676" s="186">
        <f t="shared" si="162"/>
        <v>0</v>
      </c>
      <c r="U676" s="389"/>
    </row>
    <row r="677" spans="1:21" ht="24.75" customHeight="1">
      <c r="A677" s="184">
        <v>2082102</v>
      </c>
      <c r="B677" s="185" t="s">
        <v>465</v>
      </c>
      <c r="C677" s="186">
        <f t="shared" si="160"/>
        <v>800</v>
      </c>
      <c r="D677" s="188"/>
      <c r="E677" s="189"/>
      <c r="F677" s="189"/>
      <c r="G677" s="189"/>
      <c r="H677" s="364"/>
      <c r="I677" s="189"/>
      <c r="J677" s="189"/>
      <c r="K677" s="189"/>
      <c r="L677" s="376"/>
      <c r="M677" s="377"/>
      <c r="N677" s="364">
        <v>800</v>
      </c>
      <c r="O677" s="377"/>
      <c r="P677" s="377"/>
      <c r="Q677" s="376"/>
      <c r="R677" s="377"/>
      <c r="S677" s="377"/>
      <c r="T677" s="376"/>
      <c r="U677" s="389"/>
    </row>
    <row r="678" spans="1:21" s="336" customFormat="1" ht="24.75" customHeight="1">
      <c r="A678" s="184">
        <v>2089901</v>
      </c>
      <c r="B678" s="458" t="s">
        <v>466</v>
      </c>
      <c r="C678" s="186">
        <f t="shared" si="160"/>
        <v>308</v>
      </c>
      <c r="D678" s="188"/>
      <c r="E678" s="189"/>
      <c r="F678" s="189"/>
      <c r="G678" s="189"/>
      <c r="H678" s="364"/>
      <c r="I678" s="189"/>
      <c r="J678" s="189"/>
      <c r="K678" s="189"/>
      <c r="L678" s="376"/>
      <c r="M678" s="377"/>
      <c r="N678" s="364">
        <v>308</v>
      </c>
      <c r="O678" s="377"/>
      <c r="P678" s="377"/>
      <c r="Q678" s="376"/>
      <c r="R678" s="377"/>
      <c r="S678" s="377"/>
      <c r="T678" s="376"/>
      <c r="U678" s="389"/>
    </row>
    <row r="679" spans="1:21" ht="24.75" customHeight="1">
      <c r="A679" s="197">
        <v>20825</v>
      </c>
      <c r="B679" s="198" t="s">
        <v>467</v>
      </c>
      <c r="C679" s="186">
        <f aca="true" t="shared" si="163" ref="C679:K679">SUM(C680:C682)</f>
        <v>1387</v>
      </c>
      <c r="D679" s="186">
        <f t="shared" si="163"/>
        <v>0</v>
      </c>
      <c r="E679" s="186">
        <f t="shared" si="163"/>
        <v>0</v>
      </c>
      <c r="F679" s="186">
        <f t="shared" si="163"/>
        <v>0</v>
      </c>
      <c r="G679" s="186">
        <f t="shared" si="163"/>
        <v>0</v>
      </c>
      <c r="H679" s="186">
        <f t="shared" si="163"/>
        <v>0</v>
      </c>
      <c r="I679" s="186">
        <f t="shared" si="163"/>
        <v>0</v>
      </c>
      <c r="J679" s="186">
        <f t="shared" si="163"/>
        <v>0</v>
      </c>
      <c r="K679" s="186">
        <f t="shared" si="163"/>
        <v>0</v>
      </c>
      <c r="L679" s="186">
        <f aca="true" t="shared" si="164" ref="L679:T679">SUM(L680:L682)</f>
        <v>0</v>
      </c>
      <c r="M679" s="186">
        <f t="shared" si="164"/>
        <v>0</v>
      </c>
      <c r="N679" s="186">
        <f t="shared" si="164"/>
        <v>1387</v>
      </c>
      <c r="O679" s="186">
        <f t="shared" si="164"/>
        <v>0</v>
      </c>
      <c r="P679" s="186">
        <f t="shared" si="164"/>
        <v>0</v>
      </c>
      <c r="Q679" s="186">
        <f t="shared" si="164"/>
        <v>0</v>
      </c>
      <c r="R679" s="186">
        <f t="shared" si="164"/>
        <v>0</v>
      </c>
      <c r="S679" s="186">
        <f t="shared" si="164"/>
        <v>0</v>
      </c>
      <c r="T679" s="186">
        <f t="shared" si="164"/>
        <v>0</v>
      </c>
      <c r="U679" s="389"/>
    </row>
    <row r="680" spans="1:21" s="336" customFormat="1" ht="24.75" customHeight="1">
      <c r="A680" s="184">
        <v>2082502</v>
      </c>
      <c r="B680" s="185" t="s">
        <v>468</v>
      </c>
      <c r="C680" s="186">
        <f>D680+H680+I680+J680+K680+L680+M680+N680+O680+P680+Q680+R680+S680+T680</f>
        <v>20</v>
      </c>
      <c r="D680" s="188">
        <f>SUM(E680:G680)</f>
        <v>0</v>
      </c>
      <c r="E680" s="189"/>
      <c r="F680" s="189"/>
      <c r="G680" s="189"/>
      <c r="H680" s="189"/>
      <c r="I680" s="189"/>
      <c r="J680" s="189"/>
      <c r="K680" s="189"/>
      <c r="L680" s="376"/>
      <c r="M680" s="377"/>
      <c r="N680" s="189">
        <v>20</v>
      </c>
      <c r="O680" s="377"/>
      <c r="P680" s="377"/>
      <c r="Q680" s="376"/>
      <c r="R680" s="377"/>
      <c r="S680" s="377"/>
      <c r="T680" s="376"/>
      <c r="U680" s="389"/>
    </row>
    <row r="681" spans="1:21" s="336" customFormat="1" ht="24.75" customHeight="1">
      <c r="A681" s="184">
        <v>2082502</v>
      </c>
      <c r="B681" s="185" t="s">
        <v>468</v>
      </c>
      <c r="C681" s="186">
        <f>D681+H681+I681+J681+K681+L681+M681+N681+O681+P681+Q681+R681+S681+T681</f>
        <v>17</v>
      </c>
      <c r="D681" s="188">
        <f>SUM(E681:G681)</f>
        <v>0</v>
      </c>
      <c r="E681" s="189"/>
      <c r="F681" s="189"/>
      <c r="G681" s="189"/>
      <c r="H681" s="189"/>
      <c r="I681" s="189"/>
      <c r="J681" s="189"/>
      <c r="K681" s="189"/>
      <c r="L681" s="429"/>
      <c r="M681" s="430"/>
      <c r="N681" s="189">
        <v>17</v>
      </c>
      <c r="O681" s="430"/>
      <c r="P681" s="430"/>
      <c r="Q681" s="429"/>
      <c r="R681" s="430"/>
      <c r="S681" s="430"/>
      <c r="T681" s="429"/>
      <c r="U681" s="389"/>
    </row>
    <row r="682" spans="1:21" ht="24.75" customHeight="1">
      <c r="A682" s="462">
        <v>2082502</v>
      </c>
      <c r="B682" s="200" t="s">
        <v>468</v>
      </c>
      <c r="C682" s="186">
        <f>D682+H682+I682+J682+K682+L682+M682+N682+O682+P682+Q682+R682+S682+T682</f>
        <v>1350</v>
      </c>
      <c r="D682" s="188"/>
      <c r="E682" s="189"/>
      <c r="F682" s="189"/>
      <c r="G682" s="189"/>
      <c r="H682" s="189"/>
      <c r="I682" s="189"/>
      <c r="J682" s="189"/>
      <c r="K682" s="189"/>
      <c r="L682" s="376"/>
      <c r="M682" s="377"/>
      <c r="N682" s="189">
        <v>1350</v>
      </c>
      <c r="O682" s="377"/>
      <c r="P682" s="377"/>
      <c r="Q682" s="376"/>
      <c r="R682" s="377"/>
      <c r="S682" s="377"/>
      <c r="T682" s="376"/>
      <c r="U682" s="389"/>
    </row>
    <row r="683" spans="1:21" ht="24.75" customHeight="1">
      <c r="A683" s="406">
        <v>20826</v>
      </c>
      <c r="B683" s="407" t="s">
        <v>469</v>
      </c>
      <c r="C683" s="186">
        <f aca="true" t="shared" si="165" ref="C683:K683">SUM(C684:C688)</f>
        <v>13510</v>
      </c>
      <c r="D683" s="186">
        <f t="shared" si="165"/>
        <v>0</v>
      </c>
      <c r="E683" s="186">
        <f t="shared" si="165"/>
        <v>0</v>
      </c>
      <c r="F683" s="186">
        <f t="shared" si="165"/>
        <v>0</v>
      </c>
      <c r="G683" s="186">
        <f t="shared" si="165"/>
        <v>0</v>
      </c>
      <c r="H683" s="186">
        <f t="shared" si="165"/>
        <v>0</v>
      </c>
      <c r="I683" s="186">
        <f t="shared" si="165"/>
        <v>0</v>
      </c>
      <c r="J683" s="186">
        <f t="shared" si="165"/>
        <v>0</v>
      </c>
      <c r="K683" s="186">
        <f t="shared" si="165"/>
        <v>0</v>
      </c>
      <c r="L683" s="186">
        <f aca="true" t="shared" si="166" ref="L683:T683">SUM(L684:L688)</f>
        <v>0</v>
      </c>
      <c r="M683" s="186">
        <f t="shared" si="166"/>
        <v>0</v>
      </c>
      <c r="N683" s="186">
        <f t="shared" si="166"/>
        <v>973</v>
      </c>
      <c r="O683" s="186">
        <f t="shared" si="166"/>
        <v>12537</v>
      </c>
      <c r="P683" s="186">
        <f t="shared" si="166"/>
        <v>0</v>
      </c>
      <c r="Q683" s="186">
        <f t="shared" si="166"/>
        <v>0</v>
      </c>
      <c r="R683" s="186">
        <f t="shared" si="166"/>
        <v>0</v>
      </c>
      <c r="S683" s="186">
        <f t="shared" si="166"/>
        <v>0</v>
      </c>
      <c r="T683" s="186">
        <f t="shared" si="166"/>
        <v>0</v>
      </c>
      <c r="U683" s="389"/>
    </row>
    <row r="684" spans="1:21" ht="24.75" customHeight="1">
      <c r="A684" s="406">
        <v>2082601</v>
      </c>
      <c r="B684" s="200" t="s">
        <v>470</v>
      </c>
      <c r="C684" s="186">
        <f>D684+H684+I684+J684+K684+L684+M684+N684+O684+P684+Q684+R684+S684+T684</f>
        <v>8000</v>
      </c>
      <c r="D684" s="188"/>
      <c r="E684" s="189"/>
      <c r="F684" s="189"/>
      <c r="G684" s="189"/>
      <c r="H684" s="364"/>
      <c r="I684" s="189"/>
      <c r="J684" s="189"/>
      <c r="K684" s="189"/>
      <c r="L684" s="392"/>
      <c r="M684" s="393"/>
      <c r="N684" s="189"/>
      <c r="O684" s="392">
        <v>8000</v>
      </c>
      <c r="P684" s="393"/>
      <c r="Q684" s="392"/>
      <c r="R684" s="393"/>
      <c r="S684" s="393"/>
      <c r="T684" s="392"/>
      <c r="U684" s="389"/>
    </row>
    <row r="685" spans="1:21" s="336" customFormat="1" ht="24.75" customHeight="1">
      <c r="A685" s="406">
        <v>2082601</v>
      </c>
      <c r="B685" s="200" t="s">
        <v>470</v>
      </c>
      <c r="C685" s="186">
        <f>D685+H685+I685+J685+K685+L685+M685+N685+O685+P685+Q685+R685+S685+T685</f>
        <v>473</v>
      </c>
      <c r="D685" s="188">
        <f>SUM(E685:G685)</f>
        <v>0</v>
      </c>
      <c r="E685" s="189"/>
      <c r="F685" s="189"/>
      <c r="G685" s="189"/>
      <c r="H685" s="364"/>
      <c r="I685" s="189"/>
      <c r="J685" s="189"/>
      <c r="K685" s="189"/>
      <c r="L685" s="392"/>
      <c r="M685" s="393"/>
      <c r="N685" s="189">
        <v>473</v>
      </c>
      <c r="O685" s="392"/>
      <c r="P685" s="393"/>
      <c r="Q685" s="392"/>
      <c r="R685" s="393"/>
      <c r="S685" s="393"/>
      <c r="T685" s="392"/>
      <c r="U685" s="389"/>
    </row>
    <row r="686" spans="1:21" s="336" customFormat="1" ht="24.75" customHeight="1">
      <c r="A686" s="462">
        <v>2082602</v>
      </c>
      <c r="B686" s="200" t="s">
        <v>471</v>
      </c>
      <c r="C686" s="186">
        <f>D686+H686+I686+J686+K686+L686+M686+N686+O686+P686+Q686+R686+S686+T686</f>
        <v>180</v>
      </c>
      <c r="D686" s="188">
        <f>SUM(E686:G686)</f>
        <v>0</v>
      </c>
      <c r="E686" s="189"/>
      <c r="F686" s="189"/>
      <c r="G686" s="189"/>
      <c r="H686" s="364"/>
      <c r="I686" s="189"/>
      <c r="J686" s="189"/>
      <c r="K686" s="189"/>
      <c r="L686" s="392"/>
      <c r="M686" s="393"/>
      <c r="N686" s="189">
        <v>180</v>
      </c>
      <c r="O686" s="392"/>
      <c r="P686" s="393"/>
      <c r="Q686" s="392"/>
      <c r="R686" s="393"/>
      <c r="S686" s="393"/>
      <c r="T686" s="392"/>
      <c r="U686" s="389"/>
    </row>
    <row r="687" spans="1:21" ht="24.75" customHeight="1">
      <c r="A687" s="462">
        <v>2082602</v>
      </c>
      <c r="B687" s="200" t="s">
        <v>471</v>
      </c>
      <c r="C687" s="186">
        <f>D687+H687+I687+J687+K687+L687+M687+N687+O687+P687+Q687+R687+S687+T687</f>
        <v>4537</v>
      </c>
      <c r="D687" s="188">
        <f>SUM(E687:G687)</f>
        <v>0</v>
      </c>
      <c r="E687" s="189"/>
      <c r="F687" s="189"/>
      <c r="G687" s="189"/>
      <c r="H687" s="364"/>
      <c r="I687" s="189"/>
      <c r="J687" s="189"/>
      <c r="K687" s="189"/>
      <c r="L687" s="392"/>
      <c r="M687" s="393"/>
      <c r="N687" s="189"/>
      <c r="O687" s="392">
        <v>4537</v>
      </c>
      <c r="P687" s="393"/>
      <c r="Q687" s="392"/>
      <c r="R687" s="393"/>
      <c r="S687" s="393"/>
      <c r="T687" s="392"/>
      <c r="U687" s="389"/>
    </row>
    <row r="688" spans="1:21" s="336" customFormat="1" ht="24.75" customHeight="1">
      <c r="A688" s="462">
        <v>2082602</v>
      </c>
      <c r="B688" s="185" t="s">
        <v>471</v>
      </c>
      <c r="C688" s="186">
        <f>D688+H688+I688+J688+K688+L688+M688+N688+O688+P688+Q688+R688+S688+T688</f>
        <v>320</v>
      </c>
      <c r="D688" s="188">
        <f>SUM(E688:G688)</f>
        <v>0</v>
      </c>
      <c r="E688" s="189"/>
      <c r="F688" s="189"/>
      <c r="G688" s="189"/>
      <c r="H688" s="364"/>
      <c r="I688" s="189"/>
      <c r="J688" s="189"/>
      <c r="K688" s="189"/>
      <c r="L688" s="376"/>
      <c r="M688" s="377"/>
      <c r="N688" s="189">
        <v>320</v>
      </c>
      <c r="O688" s="377"/>
      <c r="P688" s="377"/>
      <c r="Q688" s="376"/>
      <c r="R688" s="377"/>
      <c r="S688" s="377"/>
      <c r="T688" s="376"/>
      <c r="U688" s="389"/>
    </row>
    <row r="689" spans="1:21" s="336" customFormat="1" ht="24.75" customHeight="1">
      <c r="A689" s="462">
        <v>20828</v>
      </c>
      <c r="B689" s="185" t="s">
        <v>472</v>
      </c>
      <c r="C689" s="186">
        <f aca="true" t="shared" si="167" ref="C689:K689">SUM(C690:C694)</f>
        <v>68.85000000000001</v>
      </c>
      <c r="D689" s="186">
        <f t="shared" si="167"/>
        <v>0</v>
      </c>
      <c r="E689" s="186">
        <f t="shared" si="167"/>
        <v>0</v>
      </c>
      <c r="F689" s="186">
        <f t="shared" si="167"/>
        <v>0</v>
      </c>
      <c r="G689" s="186">
        <f t="shared" si="167"/>
        <v>0</v>
      </c>
      <c r="H689" s="186">
        <f t="shared" si="167"/>
        <v>10</v>
      </c>
      <c r="I689" s="186">
        <f t="shared" si="167"/>
        <v>0</v>
      </c>
      <c r="J689" s="186">
        <f t="shared" si="167"/>
        <v>0</v>
      </c>
      <c r="K689" s="186">
        <f t="shared" si="167"/>
        <v>44.85</v>
      </c>
      <c r="L689" s="186">
        <f aca="true" t="shared" si="168" ref="L689:T689">SUM(L690:L694)</f>
        <v>10</v>
      </c>
      <c r="M689" s="186">
        <f t="shared" si="168"/>
        <v>0</v>
      </c>
      <c r="N689" s="186">
        <f t="shared" si="168"/>
        <v>4</v>
      </c>
      <c r="O689" s="186">
        <f t="shared" si="168"/>
        <v>0</v>
      </c>
      <c r="P689" s="186">
        <f t="shared" si="168"/>
        <v>0</v>
      </c>
      <c r="Q689" s="186">
        <f t="shared" si="168"/>
        <v>0</v>
      </c>
      <c r="R689" s="186">
        <f t="shared" si="168"/>
        <v>0</v>
      </c>
      <c r="S689" s="186">
        <f t="shared" si="168"/>
        <v>0</v>
      </c>
      <c r="T689" s="186">
        <f t="shared" si="168"/>
        <v>0</v>
      </c>
      <c r="U689" s="389"/>
    </row>
    <row r="690" spans="1:21" s="336" customFormat="1" ht="24.75" customHeight="1">
      <c r="A690" s="184">
        <v>2082804</v>
      </c>
      <c r="B690" s="185" t="s">
        <v>473</v>
      </c>
      <c r="C690" s="186">
        <f>D690+H690+I690+J690+K690+L690+M690+N690+O690+P690+Q690+R690+S690+T690</f>
        <v>10</v>
      </c>
      <c r="D690" s="188">
        <f>SUM(E690:G690)</f>
        <v>0</v>
      </c>
      <c r="E690" s="189"/>
      <c r="F690" s="189"/>
      <c r="G690" s="189"/>
      <c r="H690" s="189">
        <v>10</v>
      </c>
      <c r="I690" s="189"/>
      <c r="J690" s="189"/>
      <c r="K690" s="189"/>
      <c r="L690" s="376"/>
      <c r="M690" s="377"/>
      <c r="N690" s="189"/>
      <c r="O690" s="377"/>
      <c r="P690" s="377"/>
      <c r="Q690" s="376"/>
      <c r="R690" s="377"/>
      <c r="S690" s="377"/>
      <c r="T690" s="376"/>
      <c r="U690" s="389"/>
    </row>
    <row r="691" spans="1:21" s="336" customFormat="1" ht="24.75" customHeight="1">
      <c r="A691" s="462">
        <v>2082805</v>
      </c>
      <c r="B691" s="185" t="s">
        <v>474</v>
      </c>
      <c r="C691" s="186">
        <f>D691+H691+I691+J691+K691+L691+M691+N691+O691+P691+Q691+R691+S691+T691</f>
        <v>10</v>
      </c>
      <c r="D691" s="188">
        <f>SUM(E691:G691)</f>
        <v>0</v>
      </c>
      <c r="E691" s="189"/>
      <c r="F691" s="189"/>
      <c r="G691" s="189"/>
      <c r="H691" s="189"/>
      <c r="I691" s="189"/>
      <c r="J691" s="189"/>
      <c r="K691" s="189"/>
      <c r="L691" s="376">
        <v>10</v>
      </c>
      <c r="M691" s="377"/>
      <c r="N691" s="189"/>
      <c r="O691" s="377"/>
      <c r="P691" s="377"/>
      <c r="Q691" s="376"/>
      <c r="R691" s="377"/>
      <c r="S691" s="377"/>
      <c r="T691" s="376"/>
      <c r="U691" s="389"/>
    </row>
    <row r="692" spans="1:21" s="336" customFormat="1" ht="24.75" customHeight="1">
      <c r="A692" s="462">
        <v>2082805</v>
      </c>
      <c r="B692" s="185" t="s">
        <v>474</v>
      </c>
      <c r="C692" s="186">
        <f>D692+H692+I692+J692+K692+L692+M692+N692+O692+P692+Q692+R692+S692+T692</f>
        <v>4</v>
      </c>
      <c r="D692" s="188">
        <f>SUM(E692:G692)</f>
        <v>0</v>
      </c>
      <c r="E692" s="189"/>
      <c r="F692" s="189"/>
      <c r="G692" s="189"/>
      <c r="H692" s="189"/>
      <c r="I692" s="189"/>
      <c r="J692" s="189"/>
      <c r="K692" s="189"/>
      <c r="L692" s="376"/>
      <c r="M692" s="377"/>
      <c r="N692" s="189">
        <v>4</v>
      </c>
      <c r="O692" s="377"/>
      <c r="P692" s="377"/>
      <c r="Q692" s="376"/>
      <c r="R692" s="377"/>
      <c r="S692" s="377"/>
      <c r="T692" s="376"/>
      <c r="U692" s="389"/>
    </row>
    <row r="693" spans="1:21" s="336" customFormat="1" ht="24.75" customHeight="1">
      <c r="A693" s="462">
        <v>2082805</v>
      </c>
      <c r="B693" s="191" t="s">
        <v>474</v>
      </c>
      <c r="C693" s="186">
        <f>D693+H693+I693+J693+K693+L693+M693+N693+O693+P693+Q693+R693+S693+T693</f>
        <v>38.24</v>
      </c>
      <c r="D693" s="188">
        <f>SUM(E693:G693)</f>
        <v>0</v>
      </c>
      <c r="E693" s="192"/>
      <c r="F693" s="189"/>
      <c r="G693" s="189"/>
      <c r="H693" s="189"/>
      <c r="I693" s="189"/>
      <c r="J693" s="189"/>
      <c r="K693" s="189">
        <v>38.24</v>
      </c>
      <c r="L693" s="378"/>
      <c r="M693" s="379"/>
      <c r="N693" s="189"/>
      <c r="O693" s="379"/>
      <c r="P693" s="379"/>
      <c r="Q693" s="378"/>
      <c r="R693" s="379"/>
      <c r="S693" s="379"/>
      <c r="T693" s="378"/>
      <c r="U693" s="389"/>
    </row>
    <row r="694" spans="1:21" s="336" customFormat="1" ht="24.75" customHeight="1">
      <c r="A694" s="462">
        <v>2082805</v>
      </c>
      <c r="B694" s="191" t="s">
        <v>474</v>
      </c>
      <c r="C694" s="186">
        <f>D694+H694+I694+J694+K694+L694+M694+N694+O694+P694+Q694+R694+S694+T694</f>
        <v>6.61</v>
      </c>
      <c r="D694" s="188">
        <f>SUM(E694:G694)</f>
        <v>0</v>
      </c>
      <c r="E694" s="192"/>
      <c r="F694" s="189"/>
      <c r="G694" s="189"/>
      <c r="H694" s="189"/>
      <c r="I694" s="189"/>
      <c r="J694" s="189"/>
      <c r="K694" s="189">
        <v>6.61</v>
      </c>
      <c r="L694" s="378"/>
      <c r="M694" s="379"/>
      <c r="N694" s="189"/>
      <c r="O694" s="379"/>
      <c r="P694" s="379"/>
      <c r="Q694" s="378"/>
      <c r="R694" s="379"/>
      <c r="S694" s="379"/>
      <c r="T694" s="378"/>
      <c r="U694" s="389"/>
    </row>
    <row r="695" spans="1:21" s="337" customFormat="1" ht="24.75" customHeight="1">
      <c r="A695" s="409">
        <v>210</v>
      </c>
      <c r="B695" s="410" t="s">
        <v>475</v>
      </c>
      <c r="C695" s="361">
        <f aca="true" t="shared" si="169" ref="C695:U695">C696+C716+C721+C729+C777+C760+C781</f>
        <v>23098</v>
      </c>
      <c r="D695" s="361">
        <f t="shared" si="169"/>
        <v>918.39</v>
      </c>
      <c r="E695" s="361">
        <f t="shared" si="169"/>
        <v>790.2499999999999</v>
      </c>
      <c r="F695" s="361">
        <f t="shared" si="169"/>
        <v>0</v>
      </c>
      <c r="G695" s="361">
        <f t="shared" si="169"/>
        <v>128.14</v>
      </c>
      <c r="H695" s="361">
        <f t="shared" si="169"/>
        <v>594.1</v>
      </c>
      <c r="I695" s="361">
        <f t="shared" si="169"/>
        <v>0</v>
      </c>
      <c r="J695" s="361">
        <f t="shared" si="169"/>
        <v>0</v>
      </c>
      <c r="K695" s="361">
        <f t="shared" si="169"/>
        <v>1010.24</v>
      </c>
      <c r="L695" s="361">
        <f t="shared" si="169"/>
        <v>4738.4</v>
      </c>
      <c r="M695" s="361">
        <f t="shared" si="169"/>
        <v>203</v>
      </c>
      <c r="N695" s="361">
        <f t="shared" si="169"/>
        <v>6565.87</v>
      </c>
      <c r="O695" s="361">
        <f t="shared" si="169"/>
        <v>9068</v>
      </c>
      <c r="P695" s="361">
        <f t="shared" si="169"/>
        <v>0</v>
      </c>
      <c r="Q695" s="361">
        <f t="shared" si="169"/>
        <v>0</v>
      </c>
      <c r="R695" s="361">
        <f t="shared" si="169"/>
        <v>0</v>
      </c>
      <c r="S695" s="361">
        <f t="shared" si="169"/>
        <v>0</v>
      </c>
      <c r="T695" s="361">
        <f t="shared" si="169"/>
        <v>0</v>
      </c>
      <c r="U695" s="412"/>
    </row>
    <row r="696" spans="1:21" ht="24.75" customHeight="1">
      <c r="A696" s="197">
        <v>21001</v>
      </c>
      <c r="B696" s="198" t="s">
        <v>476</v>
      </c>
      <c r="C696" s="186">
        <f aca="true" t="shared" si="170" ref="C696:U696">SUM(C697:C715)</f>
        <v>1654.17</v>
      </c>
      <c r="D696" s="186">
        <f t="shared" si="170"/>
        <v>879.53</v>
      </c>
      <c r="E696" s="186">
        <f t="shared" si="170"/>
        <v>757.0899999999999</v>
      </c>
      <c r="F696" s="186">
        <f t="shared" si="170"/>
        <v>0</v>
      </c>
      <c r="G696" s="186">
        <f t="shared" si="170"/>
        <v>122.44</v>
      </c>
      <c r="H696" s="186">
        <f t="shared" si="170"/>
        <v>395</v>
      </c>
      <c r="I696" s="186">
        <f t="shared" si="170"/>
        <v>0</v>
      </c>
      <c r="J696" s="186">
        <f t="shared" si="170"/>
        <v>0</v>
      </c>
      <c r="K696" s="186">
        <f t="shared" si="170"/>
        <v>194.84</v>
      </c>
      <c r="L696" s="186">
        <f t="shared" si="170"/>
        <v>98</v>
      </c>
      <c r="M696" s="186">
        <f t="shared" si="170"/>
        <v>0</v>
      </c>
      <c r="N696" s="186">
        <f t="shared" si="170"/>
        <v>86.8</v>
      </c>
      <c r="O696" s="186">
        <f t="shared" si="170"/>
        <v>0</v>
      </c>
      <c r="P696" s="186">
        <f t="shared" si="170"/>
        <v>0</v>
      </c>
      <c r="Q696" s="186">
        <f t="shared" si="170"/>
        <v>0</v>
      </c>
      <c r="R696" s="186">
        <f t="shared" si="170"/>
        <v>0</v>
      </c>
      <c r="S696" s="186">
        <f t="shared" si="170"/>
        <v>0</v>
      </c>
      <c r="T696" s="186">
        <f t="shared" si="170"/>
        <v>0</v>
      </c>
      <c r="U696" s="389"/>
    </row>
    <row r="697" spans="1:21" s="336" customFormat="1" ht="24.75" customHeight="1">
      <c r="A697" s="184">
        <v>2100101</v>
      </c>
      <c r="B697" s="185" t="s">
        <v>317</v>
      </c>
      <c r="C697" s="186">
        <f>D697+H697+I697+J697+K697+L697+M697+N697+O697+P697+Q697+R697+S697+T697</f>
        <v>37</v>
      </c>
      <c r="D697" s="188">
        <f aca="true" t="shared" si="171" ref="D697:D715">SUM(E697:G697)</f>
        <v>0</v>
      </c>
      <c r="E697" s="189"/>
      <c r="F697" s="189"/>
      <c r="G697" s="189"/>
      <c r="H697" s="189">
        <v>37</v>
      </c>
      <c r="I697" s="189"/>
      <c r="J697" s="189"/>
      <c r="K697" s="189"/>
      <c r="L697" s="376"/>
      <c r="M697" s="377"/>
      <c r="N697" s="189"/>
      <c r="O697" s="377"/>
      <c r="P697" s="377"/>
      <c r="Q697" s="376"/>
      <c r="R697" s="377"/>
      <c r="S697" s="377"/>
      <c r="T697" s="376"/>
      <c r="U697" s="389"/>
    </row>
    <row r="698" spans="1:21" s="336" customFormat="1" ht="24.75" customHeight="1">
      <c r="A698" s="184">
        <v>2100101</v>
      </c>
      <c r="B698" s="185" t="s">
        <v>317</v>
      </c>
      <c r="C698" s="186">
        <f>D698+H698+I698+J698+K698+L698+M698+N698+O698+P698+Q698+R698+S698+T698</f>
        <v>433.96999999999997</v>
      </c>
      <c r="D698" s="188">
        <f t="shared" si="171"/>
        <v>433.96999999999997</v>
      </c>
      <c r="E698" s="189">
        <v>361.53</v>
      </c>
      <c r="F698" s="189"/>
      <c r="G698" s="189">
        <v>72.44</v>
      </c>
      <c r="H698" s="189"/>
      <c r="I698" s="189"/>
      <c r="J698" s="189"/>
      <c r="K698" s="189"/>
      <c r="L698" s="376"/>
      <c r="M698" s="377"/>
      <c r="N698" s="189"/>
      <c r="O698" s="377"/>
      <c r="P698" s="377"/>
      <c r="Q698" s="376"/>
      <c r="R698" s="377"/>
      <c r="S698" s="377"/>
      <c r="T698" s="376"/>
      <c r="U698" s="389"/>
    </row>
    <row r="699" spans="1:21" s="336" customFormat="1" ht="24.75" customHeight="1">
      <c r="A699" s="184">
        <v>2100101</v>
      </c>
      <c r="B699" s="185" t="s">
        <v>317</v>
      </c>
      <c r="C699" s="186">
        <f aca="true" t="shared" si="172" ref="C699:C715">D699+H699+I699+J699+K699+L699+M699+N699+O699+P699+Q699+R699+S699+T699</f>
        <v>19</v>
      </c>
      <c r="D699" s="188">
        <f t="shared" si="171"/>
        <v>0</v>
      </c>
      <c r="E699" s="189"/>
      <c r="F699" s="189"/>
      <c r="G699" s="189"/>
      <c r="H699" s="189"/>
      <c r="I699" s="189"/>
      <c r="J699" s="189"/>
      <c r="K699" s="189"/>
      <c r="L699" s="376">
        <v>19</v>
      </c>
      <c r="M699" s="377"/>
      <c r="N699" s="189"/>
      <c r="O699" s="377"/>
      <c r="P699" s="377"/>
      <c r="Q699" s="376"/>
      <c r="R699" s="377"/>
      <c r="S699" s="377"/>
      <c r="T699" s="376"/>
      <c r="U699" s="389"/>
    </row>
    <row r="700" spans="1:21" s="336" customFormat="1" ht="24.75" customHeight="1">
      <c r="A700" s="184">
        <v>2100101</v>
      </c>
      <c r="B700" s="185" t="s">
        <v>317</v>
      </c>
      <c r="C700" s="186">
        <f t="shared" si="172"/>
        <v>170.5</v>
      </c>
      <c r="D700" s="188">
        <f t="shared" si="171"/>
        <v>0</v>
      </c>
      <c r="E700" s="189"/>
      <c r="F700" s="189"/>
      <c r="G700" s="189"/>
      <c r="H700" s="189"/>
      <c r="I700" s="189"/>
      <c r="J700" s="189"/>
      <c r="K700" s="189">
        <v>170.5</v>
      </c>
      <c r="L700" s="376"/>
      <c r="M700" s="377"/>
      <c r="N700" s="189"/>
      <c r="O700" s="377"/>
      <c r="P700" s="377"/>
      <c r="Q700" s="376"/>
      <c r="R700" s="377"/>
      <c r="S700" s="377"/>
      <c r="T700" s="376"/>
      <c r="U700" s="389"/>
    </row>
    <row r="701" spans="1:21" s="336" customFormat="1" ht="24.75" customHeight="1">
      <c r="A701" s="184">
        <v>2100101</v>
      </c>
      <c r="B701" s="185" t="s">
        <v>317</v>
      </c>
      <c r="C701" s="186">
        <f t="shared" si="172"/>
        <v>24.34</v>
      </c>
      <c r="D701" s="188">
        <f t="shared" si="171"/>
        <v>0</v>
      </c>
      <c r="E701" s="192"/>
      <c r="F701" s="189"/>
      <c r="G701" s="189"/>
      <c r="H701" s="189"/>
      <c r="I701" s="189"/>
      <c r="J701" s="189"/>
      <c r="K701" s="189">
        <v>24.34</v>
      </c>
      <c r="L701" s="378"/>
      <c r="M701" s="379"/>
      <c r="N701" s="189"/>
      <c r="O701" s="379"/>
      <c r="P701" s="379"/>
      <c r="Q701" s="378"/>
      <c r="R701" s="379"/>
      <c r="S701" s="379"/>
      <c r="T701" s="378"/>
      <c r="U701" s="389"/>
    </row>
    <row r="702" spans="1:21" s="336" customFormat="1" ht="24.75" customHeight="1">
      <c r="A702" s="190">
        <v>2100101</v>
      </c>
      <c r="B702" s="191" t="s">
        <v>317</v>
      </c>
      <c r="C702" s="186">
        <f t="shared" si="172"/>
        <v>445.56</v>
      </c>
      <c r="D702" s="188">
        <f t="shared" si="171"/>
        <v>445.56</v>
      </c>
      <c r="E702" s="192">
        <v>395.56</v>
      </c>
      <c r="F702" s="189"/>
      <c r="G702" s="189">
        <v>50</v>
      </c>
      <c r="H702" s="189"/>
      <c r="I702" s="189"/>
      <c r="J702" s="189"/>
      <c r="K702" s="189"/>
      <c r="L702" s="378"/>
      <c r="M702" s="379"/>
      <c r="N702" s="189"/>
      <c r="O702" s="379"/>
      <c r="P702" s="379"/>
      <c r="Q702" s="378"/>
      <c r="R702" s="379"/>
      <c r="S702" s="379"/>
      <c r="T702" s="378"/>
      <c r="U702" s="389"/>
    </row>
    <row r="703" spans="1:21" s="336" customFormat="1" ht="24.75" customHeight="1">
      <c r="A703" s="190">
        <v>2100101</v>
      </c>
      <c r="B703" s="191" t="s">
        <v>317</v>
      </c>
      <c r="C703" s="186">
        <f t="shared" si="172"/>
        <v>16.8</v>
      </c>
      <c r="D703" s="188">
        <f t="shared" si="171"/>
        <v>0</v>
      </c>
      <c r="E703" s="192"/>
      <c r="F703" s="189"/>
      <c r="G703" s="189"/>
      <c r="H703" s="189"/>
      <c r="I703" s="189"/>
      <c r="J703" s="189"/>
      <c r="K703" s="189"/>
      <c r="L703" s="378"/>
      <c r="M703" s="379"/>
      <c r="N703" s="189">
        <v>16.8</v>
      </c>
      <c r="O703" s="379"/>
      <c r="P703" s="379"/>
      <c r="Q703" s="378"/>
      <c r="R703" s="379"/>
      <c r="S703" s="379"/>
      <c r="T703" s="378"/>
      <c r="U703" s="389"/>
    </row>
    <row r="704" spans="1:21" s="336" customFormat="1" ht="24.75" customHeight="1">
      <c r="A704" s="190">
        <v>2100101</v>
      </c>
      <c r="B704" s="191" t="s">
        <v>317</v>
      </c>
      <c r="C704" s="186">
        <f t="shared" si="172"/>
        <v>5</v>
      </c>
      <c r="D704" s="188">
        <f t="shared" si="171"/>
        <v>0</v>
      </c>
      <c r="E704" s="192"/>
      <c r="F704" s="189"/>
      <c r="G704" s="189"/>
      <c r="H704" s="189">
        <v>5</v>
      </c>
      <c r="I704" s="189"/>
      <c r="J704" s="189"/>
      <c r="K704" s="189"/>
      <c r="L704" s="378"/>
      <c r="M704" s="379"/>
      <c r="N704" s="189"/>
      <c r="O704" s="379"/>
      <c r="P704" s="379"/>
      <c r="Q704" s="378"/>
      <c r="R704" s="379"/>
      <c r="S704" s="379"/>
      <c r="T704" s="378"/>
      <c r="U704" s="389"/>
    </row>
    <row r="705" spans="1:21" s="336" customFormat="1" ht="24.75" customHeight="1">
      <c r="A705" s="190">
        <v>2100101</v>
      </c>
      <c r="B705" s="191" t="s">
        <v>317</v>
      </c>
      <c r="C705" s="186">
        <f t="shared" si="172"/>
        <v>37</v>
      </c>
      <c r="D705" s="188">
        <f t="shared" si="171"/>
        <v>0</v>
      </c>
      <c r="E705" s="192"/>
      <c r="F705" s="189"/>
      <c r="G705" s="189"/>
      <c r="H705" s="189"/>
      <c r="I705" s="189"/>
      <c r="J705" s="189"/>
      <c r="K705" s="189"/>
      <c r="L705" s="378"/>
      <c r="M705" s="379"/>
      <c r="N705" s="189">
        <v>37</v>
      </c>
      <c r="O705" s="379"/>
      <c r="P705" s="379"/>
      <c r="Q705" s="378"/>
      <c r="R705" s="379"/>
      <c r="S705" s="379"/>
      <c r="T705" s="378"/>
      <c r="U705" s="389"/>
    </row>
    <row r="706" spans="1:21" s="336" customFormat="1" ht="24.75" customHeight="1">
      <c r="A706" s="190">
        <v>2100101</v>
      </c>
      <c r="B706" s="191" t="s">
        <v>317</v>
      </c>
      <c r="C706" s="186">
        <f t="shared" si="172"/>
        <v>28</v>
      </c>
      <c r="D706" s="188">
        <f t="shared" si="171"/>
        <v>0</v>
      </c>
      <c r="E706" s="192"/>
      <c r="F706" s="189"/>
      <c r="G706" s="189"/>
      <c r="H706" s="189">
        <v>28</v>
      </c>
      <c r="I706" s="189"/>
      <c r="J706" s="189"/>
      <c r="K706" s="189"/>
      <c r="L706" s="378"/>
      <c r="M706" s="379"/>
      <c r="N706" s="189"/>
      <c r="O706" s="379"/>
      <c r="P706" s="379"/>
      <c r="Q706" s="378"/>
      <c r="R706" s="379"/>
      <c r="S706" s="379"/>
      <c r="T706" s="378"/>
      <c r="U706" s="389"/>
    </row>
    <row r="707" spans="1:21" s="336" customFormat="1" ht="24.75" customHeight="1">
      <c r="A707" s="190">
        <v>2100101</v>
      </c>
      <c r="B707" s="191" t="s">
        <v>317</v>
      </c>
      <c r="C707" s="186">
        <f t="shared" si="172"/>
        <v>300</v>
      </c>
      <c r="D707" s="188">
        <f t="shared" si="171"/>
        <v>0</v>
      </c>
      <c r="E707" s="192"/>
      <c r="F707" s="189"/>
      <c r="G707" s="189"/>
      <c r="H707" s="189">
        <v>300</v>
      </c>
      <c r="I707" s="189"/>
      <c r="J707" s="189"/>
      <c r="K707" s="189"/>
      <c r="L707" s="378"/>
      <c r="M707" s="379"/>
      <c r="N707" s="189"/>
      <c r="O707" s="379"/>
      <c r="P707" s="379"/>
      <c r="Q707" s="378"/>
      <c r="R707" s="379"/>
      <c r="S707" s="379"/>
      <c r="T707" s="378"/>
      <c r="U707" s="389"/>
    </row>
    <row r="708" spans="1:21" s="336" customFormat="1" ht="24.75" customHeight="1">
      <c r="A708" s="184">
        <v>2100102</v>
      </c>
      <c r="B708" s="185" t="s">
        <v>318</v>
      </c>
      <c r="C708" s="186">
        <f t="shared" si="172"/>
        <v>15</v>
      </c>
      <c r="D708" s="188">
        <f t="shared" si="171"/>
        <v>0</v>
      </c>
      <c r="E708" s="189"/>
      <c r="F708" s="189"/>
      <c r="G708" s="189"/>
      <c r="H708" s="189">
        <v>15</v>
      </c>
      <c r="I708" s="189"/>
      <c r="J708" s="189"/>
      <c r="K708" s="189"/>
      <c r="L708" s="376"/>
      <c r="M708" s="377"/>
      <c r="N708" s="189"/>
      <c r="O708" s="377"/>
      <c r="P708" s="377"/>
      <c r="Q708" s="376"/>
      <c r="R708" s="377"/>
      <c r="S708" s="377"/>
      <c r="T708" s="376"/>
      <c r="U708" s="389"/>
    </row>
    <row r="709" spans="1:21" s="336" customFormat="1" ht="24.75" customHeight="1">
      <c r="A709" s="184">
        <v>2100102</v>
      </c>
      <c r="B709" s="185" t="s">
        <v>318</v>
      </c>
      <c r="C709" s="186">
        <f t="shared" si="172"/>
        <v>33</v>
      </c>
      <c r="D709" s="188">
        <f t="shared" si="171"/>
        <v>0</v>
      </c>
      <c r="E709" s="189"/>
      <c r="F709" s="189"/>
      <c r="G709" s="189"/>
      <c r="H709" s="189"/>
      <c r="I709" s="189"/>
      <c r="J709" s="189"/>
      <c r="K709" s="189"/>
      <c r="L709" s="376"/>
      <c r="M709" s="377"/>
      <c r="N709" s="189">
        <v>33</v>
      </c>
      <c r="O709" s="377"/>
      <c r="P709" s="377"/>
      <c r="Q709" s="376"/>
      <c r="R709" s="377"/>
      <c r="S709" s="377"/>
      <c r="T709" s="376"/>
      <c r="U709" s="191"/>
    </row>
    <row r="710" spans="1:21" s="336" customFormat="1" ht="24.75" customHeight="1">
      <c r="A710" s="184">
        <v>2100102</v>
      </c>
      <c r="B710" s="185" t="s">
        <v>318</v>
      </c>
      <c r="C710" s="186">
        <f t="shared" si="172"/>
        <v>10</v>
      </c>
      <c r="D710" s="188">
        <f t="shared" si="171"/>
        <v>0</v>
      </c>
      <c r="E710" s="189"/>
      <c r="F710" s="189"/>
      <c r="G710" s="189"/>
      <c r="H710" s="189">
        <v>10</v>
      </c>
      <c r="I710" s="189"/>
      <c r="J710" s="189"/>
      <c r="K710" s="189"/>
      <c r="L710" s="376"/>
      <c r="M710" s="377"/>
      <c r="N710" s="189"/>
      <c r="O710" s="377"/>
      <c r="P710" s="377"/>
      <c r="Q710" s="376"/>
      <c r="R710" s="377"/>
      <c r="S710" s="377"/>
      <c r="T710" s="376"/>
      <c r="U710" s="411"/>
    </row>
    <row r="711" spans="1:21" s="336" customFormat="1" ht="24.75" customHeight="1">
      <c r="A711" s="184">
        <v>2100102</v>
      </c>
      <c r="B711" s="185" t="s">
        <v>318</v>
      </c>
      <c r="C711" s="186">
        <f t="shared" si="172"/>
        <v>25</v>
      </c>
      <c r="D711" s="188">
        <f t="shared" si="171"/>
        <v>0</v>
      </c>
      <c r="E711" s="189"/>
      <c r="F711" s="189"/>
      <c r="G711" s="189"/>
      <c r="H711" s="189"/>
      <c r="I711" s="189"/>
      <c r="J711" s="189"/>
      <c r="K711" s="189"/>
      <c r="L711" s="189">
        <v>25</v>
      </c>
      <c r="M711" s="377"/>
      <c r="N711" s="189"/>
      <c r="O711" s="377"/>
      <c r="P711" s="377"/>
      <c r="Q711" s="376"/>
      <c r="R711" s="377"/>
      <c r="S711" s="377"/>
      <c r="T711" s="376"/>
      <c r="U711" s="191"/>
    </row>
    <row r="712" spans="1:21" s="336" customFormat="1" ht="24.75" customHeight="1">
      <c r="A712" s="184">
        <v>2100102</v>
      </c>
      <c r="B712" s="185" t="s">
        <v>318</v>
      </c>
      <c r="C712" s="186">
        <f t="shared" si="172"/>
        <v>10</v>
      </c>
      <c r="D712" s="188">
        <f t="shared" si="171"/>
        <v>0</v>
      </c>
      <c r="E712" s="189"/>
      <c r="F712" s="189"/>
      <c r="G712" s="189"/>
      <c r="H712" s="189"/>
      <c r="I712" s="189"/>
      <c r="J712" s="189"/>
      <c r="K712" s="189"/>
      <c r="L712" s="189">
        <v>10</v>
      </c>
      <c r="M712" s="377"/>
      <c r="N712" s="189"/>
      <c r="O712" s="377"/>
      <c r="P712" s="377"/>
      <c r="Q712" s="376"/>
      <c r="R712" s="377"/>
      <c r="S712" s="377"/>
      <c r="T712" s="376"/>
      <c r="U712" s="191"/>
    </row>
    <row r="713" spans="1:21" s="336" customFormat="1" ht="24.75" customHeight="1">
      <c r="A713" s="184">
        <v>2100102</v>
      </c>
      <c r="B713" s="185" t="s">
        <v>318</v>
      </c>
      <c r="C713" s="186">
        <f t="shared" si="172"/>
        <v>8</v>
      </c>
      <c r="D713" s="188">
        <f t="shared" si="171"/>
        <v>0</v>
      </c>
      <c r="E713" s="189"/>
      <c r="F713" s="189"/>
      <c r="G713" s="189"/>
      <c r="H713" s="189"/>
      <c r="I713" s="189"/>
      <c r="J713" s="189"/>
      <c r="K713" s="189"/>
      <c r="L713" s="189">
        <v>8</v>
      </c>
      <c r="M713" s="377"/>
      <c r="N713" s="189"/>
      <c r="O713" s="377"/>
      <c r="P713" s="377"/>
      <c r="Q713" s="376"/>
      <c r="R713" s="377"/>
      <c r="S713" s="377"/>
      <c r="T713" s="376"/>
      <c r="U713" s="191"/>
    </row>
    <row r="714" spans="1:21" s="336" customFormat="1" ht="24.75" customHeight="1">
      <c r="A714" s="184">
        <v>2100102</v>
      </c>
      <c r="B714" s="185" t="s">
        <v>318</v>
      </c>
      <c r="C714" s="186">
        <f t="shared" si="172"/>
        <v>20</v>
      </c>
      <c r="D714" s="188">
        <f t="shared" si="171"/>
        <v>0</v>
      </c>
      <c r="E714" s="189"/>
      <c r="F714" s="189"/>
      <c r="G714" s="189"/>
      <c r="H714" s="189"/>
      <c r="I714" s="189"/>
      <c r="J714" s="189"/>
      <c r="K714" s="189"/>
      <c r="L714" s="189">
        <v>20</v>
      </c>
      <c r="M714" s="377"/>
      <c r="N714" s="189"/>
      <c r="O714" s="377"/>
      <c r="P714" s="377"/>
      <c r="Q714" s="376"/>
      <c r="R714" s="377"/>
      <c r="S714" s="377"/>
      <c r="T714" s="376"/>
      <c r="U714" s="191"/>
    </row>
    <row r="715" spans="1:21" s="336" customFormat="1" ht="24.75" customHeight="1">
      <c r="A715" s="184">
        <v>2100102</v>
      </c>
      <c r="B715" s="185" t="s">
        <v>318</v>
      </c>
      <c r="C715" s="186">
        <f t="shared" si="172"/>
        <v>16</v>
      </c>
      <c r="D715" s="188">
        <f t="shared" si="171"/>
        <v>0</v>
      </c>
      <c r="E715" s="189"/>
      <c r="F715" s="189"/>
      <c r="G715" s="189"/>
      <c r="H715" s="189"/>
      <c r="I715" s="189"/>
      <c r="J715" s="189"/>
      <c r="K715" s="189"/>
      <c r="L715" s="189">
        <v>16</v>
      </c>
      <c r="M715" s="377"/>
      <c r="N715" s="189"/>
      <c r="O715" s="377"/>
      <c r="P715" s="377"/>
      <c r="Q715" s="376"/>
      <c r="R715" s="377"/>
      <c r="S715" s="377"/>
      <c r="T715" s="376"/>
      <c r="U715" s="191"/>
    </row>
    <row r="716" spans="1:21" ht="24.75" customHeight="1">
      <c r="A716" s="197">
        <v>21002</v>
      </c>
      <c r="B716" s="198" t="s">
        <v>477</v>
      </c>
      <c r="C716" s="186">
        <f aca="true" t="shared" si="173" ref="C716:K716">SUM(C717:C720)</f>
        <v>920</v>
      </c>
      <c r="D716" s="186">
        <f t="shared" si="173"/>
        <v>0</v>
      </c>
      <c r="E716" s="186">
        <f t="shared" si="173"/>
        <v>0</v>
      </c>
      <c r="F716" s="186">
        <f t="shared" si="173"/>
        <v>0</v>
      </c>
      <c r="G716" s="186">
        <f t="shared" si="173"/>
        <v>0</v>
      </c>
      <c r="H716" s="186">
        <f t="shared" si="173"/>
        <v>0</v>
      </c>
      <c r="I716" s="186">
        <f t="shared" si="173"/>
        <v>0</v>
      </c>
      <c r="J716" s="186">
        <f t="shared" si="173"/>
        <v>0</v>
      </c>
      <c r="K716" s="186">
        <f t="shared" si="173"/>
        <v>0</v>
      </c>
      <c r="L716" s="186">
        <f aca="true" t="shared" si="174" ref="L716:T716">SUM(L717:L720)</f>
        <v>300</v>
      </c>
      <c r="M716" s="186">
        <f t="shared" si="174"/>
        <v>0</v>
      </c>
      <c r="N716" s="186">
        <f t="shared" si="174"/>
        <v>620</v>
      </c>
      <c r="O716" s="186">
        <f t="shared" si="174"/>
        <v>0</v>
      </c>
      <c r="P716" s="186">
        <f t="shared" si="174"/>
        <v>0</v>
      </c>
      <c r="Q716" s="186">
        <f t="shared" si="174"/>
        <v>0</v>
      </c>
      <c r="R716" s="186">
        <f t="shared" si="174"/>
        <v>0</v>
      </c>
      <c r="S716" s="186">
        <f t="shared" si="174"/>
        <v>0</v>
      </c>
      <c r="T716" s="186">
        <f t="shared" si="174"/>
        <v>0</v>
      </c>
      <c r="U716" s="389"/>
    </row>
    <row r="717" spans="1:21" s="336" customFormat="1" ht="24.75" customHeight="1">
      <c r="A717" s="184">
        <v>2100201</v>
      </c>
      <c r="B717" s="185" t="s">
        <v>478</v>
      </c>
      <c r="C717" s="186">
        <f>D717+H717+I717+J717+K717+L717+M717+N717+O717+P717+Q717+R717+S717+T717</f>
        <v>383</v>
      </c>
      <c r="D717" s="188">
        <f>SUM(E717:G717)</f>
        <v>0</v>
      </c>
      <c r="E717" s="189"/>
      <c r="F717" s="189"/>
      <c r="G717" s="189"/>
      <c r="H717" s="189"/>
      <c r="I717" s="189"/>
      <c r="J717" s="189"/>
      <c r="K717" s="189"/>
      <c r="L717" s="376"/>
      <c r="M717" s="377"/>
      <c r="N717" s="189">
        <v>383</v>
      </c>
      <c r="O717" s="377"/>
      <c r="P717" s="377"/>
      <c r="Q717" s="376"/>
      <c r="R717" s="377"/>
      <c r="S717" s="377"/>
      <c r="T717" s="376"/>
      <c r="U717" s="411"/>
    </row>
    <row r="718" spans="1:21" s="336" customFormat="1" ht="24.75" customHeight="1">
      <c r="A718" s="184">
        <v>2100202</v>
      </c>
      <c r="B718" s="185" t="s">
        <v>479</v>
      </c>
      <c r="C718" s="186">
        <f>D718+H718+I718+J718+K718+L718+M718+N718+O718+P718+Q718+R718+S718+T718</f>
        <v>217</v>
      </c>
      <c r="D718" s="188">
        <f>SUM(E718:G718)</f>
        <v>0</v>
      </c>
      <c r="E718" s="189"/>
      <c r="F718" s="189"/>
      <c r="G718" s="189"/>
      <c r="H718" s="189"/>
      <c r="I718" s="189"/>
      <c r="J718" s="189"/>
      <c r="K718" s="189"/>
      <c r="L718" s="376"/>
      <c r="M718" s="377"/>
      <c r="N718" s="189">
        <v>217</v>
      </c>
      <c r="O718" s="377"/>
      <c r="P718" s="377"/>
      <c r="Q718" s="376"/>
      <c r="R718" s="377"/>
      <c r="S718" s="377"/>
      <c r="T718" s="376"/>
      <c r="U718" s="411"/>
    </row>
    <row r="719" spans="1:21" s="336" customFormat="1" ht="24.75" customHeight="1">
      <c r="A719" s="184">
        <v>2100211</v>
      </c>
      <c r="B719" s="185" t="s">
        <v>480</v>
      </c>
      <c r="C719" s="186">
        <f>D719+H719+I719+J719+K719+L719+M719+N719+O719+P719+Q719+R719+S719+T719</f>
        <v>20</v>
      </c>
      <c r="D719" s="188">
        <f>SUM(E719:G719)</f>
        <v>0</v>
      </c>
      <c r="E719" s="189"/>
      <c r="F719" s="189"/>
      <c r="G719" s="189"/>
      <c r="H719" s="364"/>
      <c r="I719" s="189"/>
      <c r="J719" s="189"/>
      <c r="K719" s="189"/>
      <c r="L719" s="376"/>
      <c r="M719" s="377"/>
      <c r="N719" s="189">
        <v>20</v>
      </c>
      <c r="O719" s="377"/>
      <c r="P719" s="377"/>
      <c r="Q719" s="376"/>
      <c r="R719" s="377"/>
      <c r="S719" s="377"/>
      <c r="T719" s="376"/>
      <c r="U719" s="389"/>
    </row>
    <row r="720" spans="1:21" s="341" customFormat="1" ht="24.75" customHeight="1">
      <c r="A720" s="462">
        <v>2100299</v>
      </c>
      <c r="B720" s="200" t="s">
        <v>481</v>
      </c>
      <c r="C720" s="186">
        <f>D720+H720+I720+J720+K720+L720+M720+N720+O720+P720+Q720+R720+S720+T720</f>
        <v>300</v>
      </c>
      <c r="D720" s="188"/>
      <c r="E720" s="189"/>
      <c r="F720" s="189"/>
      <c r="G720" s="189"/>
      <c r="H720" s="189"/>
      <c r="I720" s="189"/>
      <c r="J720" s="189"/>
      <c r="K720" s="189"/>
      <c r="L720" s="429">
        <v>300</v>
      </c>
      <c r="M720" s="430"/>
      <c r="N720" s="189"/>
      <c r="O720" s="430"/>
      <c r="P720" s="430"/>
      <c r="Q720" s="429"/>
      <c r="R720" s="430"/>
      <c r="S720" s="430"/>
      <c r="T720" s="429"/>
      <c r="U720" s="389"/>
    </row>
    <row r="721" spans="1:21" ht="24.75" customHeight="1">
      <c r="A721" s="197">
        <v>21003</v>
      </c>
      <c r="B721" s="198" t="s">
        <v>482</v>
      </c>
      <c r="C721" s="186">
        <f aca="true" t="shared" si="175" ref="C721:K721">SUM(C722:C728)</f>
        <v>2897.6</v>
      </c>
      <c r="D721" s="186">
        <f t="shared" si="175"/>
        <v>0</v>
      </c>
      <c r="E721" s="186">
        <f t="shared" si="175"/>
        <v>0</v>
      </c>
      <c r="F721" s="186">
        <f t="shared" si="175"/>
        <v>0</v>
      </c>
      <c r="G721" s="186">
        <f t="shared" si="175"/>
        <v>0</v>
      </c>
      <c r="H721" s="186">
        <f t="shared" si="175"/>
        <v>0</v>
      </c>
      <c r="I721" s="186">
        <f t="shared" si="175"/>
        <v>0</v>
      </c>
      <c r="J721" s="186">
        <f t="shared" si="175"/>
        <v>0</v>
      </c>
      <c r="K721" s="186">
        <f t="shared" si="175"/>
        <v>0</v>
      </c>
      <c r="L721" s="186">
        <f aca="true" t="shared" si="176" ref="L721:T721">SUM(L722:L728)</f>
        <v>2580.6</v>
      </c>
      <c r="M721" s="186">
        <f t="shared" si="176"/>
        <v>203</v>
      </c>
      <c r="N721" s="186">
        <f t="shared" si="176"/>
        <v>114</v>
      </c>
      <c r="O721" s="186">
        <f t="shared" si="176"/>
        <v>0</v>
      </c>
      <c r="P721" s="186">
        <f t="shared" si="176"/>
        <v>0</v>
      </c>
      <c r="Q721" s="186">
        <f t="shared" si="176"/>
        <v>0</v>
      </c>
      <c r="R721" s="186">
        <f t="shared" si="176"/>
        <v>0</v>
      </c>
      <c r="S721" s="186">
        <f t="shared" si="176"/>
        <v>0</v>
      </c>
      <c r="T721" s="186">
        <f t="shared" si="176"/>
        <v>0</v>
      </c>
      <c r="U721" s="389"/>
    </row>
    <row r="722" spans="1:21" s="336" customFormat="1" ht="24.75" customHeight="1">
      <c r="A722" s="184">
        <v>2100302</v>
      </c>
      <c r="B722" s="185" t="s">
        <v>483</v>
      </c>
      <c r="C722" s="186">
        <f>D722+H722+I722+J722+K722+L722+M722+N722+O722+P722+Q722+R722+S722+T722</f>
        <v>1980.6</v>
      </c>
      <c r="D722" s="188">
        <f>E722+F722+G722</f>
        <v>0</v>
      </c>
      <c r="E722" s="189"/>
      <c r="F722" s="189"/>
      <c r="G722" s="189"/>
      <c r="H722" s="481"/>
      <c r="I722" s="189"/>
      <c r="J722" s="189"/>
      <c r="K722" s="189"/>
      <c r="L722" s="376">
        <v>1980.6</v>
      </c>
      <c r="M722" s="377"/>
      <c r="N722" s="189"/>
      <c r="O722" s="377"/>
      <c r="P722" s="377"/>
      <c r="Q722" s="376"/>
      <c r="R722" s="377"/>
      <c r="S722" s="377"/>
      <c r="T722" s="376"/>
      <c r="U722" s="389"/>
    </row>
    <row r="723" spans="1:21" s="336" customFormat="1" ht="24.75" customHeight="1">
      <c r="A723" s="184">
        <v>2100302</v>
      </c>
      <c r="B723" s="185" t="s">
        <v>483</v>
      </c>
      <c r="C723" s="186">
        <f aca="true" t="shared" si="177" ref="C723:C728">D723+H723+I723+J723+K723+L723+M723+N723+O723+P723+Q723+R723+S723+T723</f>
        <v>15</v>
      </c>
      <c r="D723" s="188">
        <f aca="true" t="shared" si="178" ref="D723:D728">E723+F723+G723</f>
        <v>0</v>
      </c>
      <c r="E723" s="189"/>
      <c r="F723" s="189"/>
      <c r="G723" s="189"/>
      <c r="H723" s="481"/>
      <c r="I723" s="481"/>
      <c r="J723" s="481"/>
      <c r="K723" s="189"/>
      <c r="L723" s="376"/>
      <c r="M723" s="376">
        <v>15</v>
      </c>
      <c r="N723" s="189"/>
      <c r="O723" s="377"/>
      <c r="P723" s="377"/>
      <c r="Q723" s="376"/>
      <c r="R723" s="377"/>
      <c r="S723" s="377"/>
      <c r="T723" s="376"/>
      <c r="U723" s="389"/>
    </row>
    <row r="724" spans="1:21" s="336" customFormat="1" ht="24.75" customHeight="1">
      <c r="A724" s="184">
        <v>2100302</v>
      </c>
      <c r="B724" s="185" t="s">
        <v>483</v>
      </c>
      <c r="C724" s="186">
        <f t="shared" si="177"/>
        <v>40</v>
      </c>
      <c r="D724" s="188">
        <f t="shared" si="178"/>
        <v>0</v>
      </c>
      <c r="E724" s="189"/>
      <c r="F724" s="189"/>
      <c r="G724" s="189"/>
      <c r="H724" s="481"/>
      <c r="I724" s="189"/>
      <c r="J724" s="189"/>
      <c r="K724" s="189"/>
      <c r="L724" s="376"/>
      <c r="M724" s="377"/>
      <c r="N724" s="481">
        <v>40</v>
      </c>
      <c r="O724" s="377"/>
      <c r="P724" s="377"/>
      <c r="Q724" s="376"/>
      <c r="R724" s="377"/>
      <c r="S724" s="377"/>
      <c r="T724" s="376"/>
      <c r="U724" s="389"/>
    </row>
    <row r="725" spans="1:21" ht="24.75" customHeight="1">
      <c r="A725" s="462">
        <v>2100302</v>
      </c>
      <c r="B725" s="200" t="s">
        <v>483</v>
      </c>
      <c r="C725" s="186">
        <f t="shared" si="177"/>
        <v>600</v>
      </c>
      <c r="D725" s="188">
        <f t="shared" si="178"/>
        <v>0</v>
      </c>
      <c r="E725" s="189"/>
      <c r="F725" s="189"/>
      <c r="G725" s="189"/>
      <c r="H725" s="481"/>
      <c r="I725" s="189"/>
      <c r="J725" s="189"/>
      <c r="K725" s="189"/>
      <c r="L725" s="376">
        <v>600</v>
      </c>
      <c r="M725" s="377"/>
      <c r="N725" s="189"/>
      <c r="O725" s="377"/>
      <c r="P725" s="377"/>
      <c r="Q725" s="376"/>
      <c r="R725" s="377"/>
      <c r="S725" s="377"/>
      <c r="T725" s="376"/>
      <c r="U725" s="389"/>
    </row>
    <row r="726" spans="1:21" s="336" customFormat="1" ht="24.75" customHeight="1">
      <c r="A726" s="184">
        <v>2100399</v>
      </c>
      <c r="B726" s="185" t="s">
        <v>484</v>
      </c>
      <c r="C726" s="186">
        <f t="shared" si="177"/>
        <v>74</v>
      </c>
      <c r="D726" s="188">
        <f t="shared" si="178"/>
        <v>0</v>
      </c>
      <c r="E726" s="189"/>
      <c r="F726" s="189"/>
      <c r="G726" s="189"/>
      <c r="H726" s="481"/>
      <c r="I726" s="189"/>
      <c r="J726" s="189"/>
      <c r="K726" s="189"/>
      <c r="L726" s="376"/>
      <c r="M726" s="377"/>
      <c r="N726" s="481">
        <v>74</v>
      </c>
      <c r="O726" s="377"/>
      <c r="P726" s="377"/>
      <c r="Q726" s="376"/>
      <c r="R726" s="377"/>
      <c r="S726" s="377"/>
      <c r="T726" s="376"/>
      <c r="U726" s="389"/>
    </row>
    <row r="727" spans="1:21" s="336" customFormat="1" ht="24.75" customHeight="1">
      <c r="A727" s="184">
        <v>2100399</v>
      </c>
      <c r="B727" s="185" t="s">
        <v>484</v>
      </c>
      <c r="C727" s="186">
        <f t="shared" si="177"/>
        <v>8</v>
      </c>
      <c r="D727" s="188">
        <f t="shared" si="178"/>
        <v>0</v>
      </c>
      <c r="E727" s="189"/>
      <c r="F727" s="189"/>
      <c r="G727" s="189"/>
      <c r="H727" s="364"/>
      <c r="I727" s="364"/>
      <c r="J727" s="364"/>
      <c r="K727" s="189"/>
      <c r="L727" s="376"/>
      <c r="M727" s="376">
        <v>8</v>
      </c>
      <c r="N727" s="189"/>
      <c r="O727" s="377"/>
      <c r="P727" s="377"/>
      <c r="Q727" s="376"/>
      <c r="R727" s="377"/>
      <c r="S727" s="377"/>
      <c r="T727" s="376"/>
      <c r="U727" s="411"/>
    </row>
    <row r="728" spans="1:21" s="336" customFormat="1" ht="24.75" customHeight="1">
      <c r="A728" s="184">
        <v>2100399</v>
      </c>
      <c r="B728" s="185" t="s">
        <v>484</v>
      </c>
      <c r="C728" s="186">
        <f t="shared" si="177"/>
        <v>180</v>
      </c>
      <c r="D728" s="188">
        <f t="shared" si="178"/>
        <v>0</v>
      </c>
      <c r="E728" s="189"/>
      <c r="F728" s="189"/>
      <c r="G728" s="189"/>
      <c r="H728" s="481"/>
      <c r="I728" s="189"/>
      <c r="J728" s="189"/>
      <c r="K728" s="189"/>
      <c r="L728" s="376"/>
      <c r="M728" s="376">
        <v>180</v>
      </c>
      <c r="N728" s="189"/>
      <c r="O728" s="377"/>
      <c r="P728" s="377"/>
      <c r="Q728" s="376"/>
      <c r="R728" s="377"/>
      <c r="S728" s="377"/>
      <c r="T728" s="376"/>
      <c r="U728" s="411"/>
    </row>
    <row r="729" spans="1:21" ht="24.75" customHeight="1">
      <c r="A729" s="197">
        <v>21004</v>
      </c>
      <c r="B729" s="198" t="s">
        <v>485</v>
      </c>
      <c r="C729" s="186">
        <f aca="true" t="shared" si="179" ref="C729:U729">SUM(C730:C759)</f>
        <v>2779.2</v>
      </c>
      <c r="D729" s="186">
        <f t="shared" si="179"/>
        <v>0</v>
      </c>
      <c r="E729" s="186">
        <f t="shared" si="179"/>
        <v>0</v>
      </c>
      <c r="F729" s="186">
        <f t="shared" si="179"/>
        <v>0</v>
      </c>
      <c r="G729" s="186">
        <f t="shared" si="179"/>
        <v>0</v>
      </c>
      <c r="H729" s="186">
        <f t="shared" si="179"/>
        <v>0</v>
      </c>
      <c r="I729" s="186">
        <f t="shared" si="179"/>
        <v>0</v>
      </c>
      <c r="J729" s="186">
        <f t="shared" si="179"/>
        <v>0</v>
      </c>
      <c r="K729" s="186">
        <f t="shared" si="179"/>
        <v>815.4</v>
      </c>
      <c r="L729" s="186">
        <f t="shared" si="179"/>
        <v>1759.8</v>
      </c>
      <c r="M729" s="186">
        <f t="shared" si="179"/>
        <v>0</v>
      </c>
      <c r="N729" s="186">
        <f t="shared" si="179"/>
        <v>204</v>
      </c>
      <c r="O729" s="186">
        <f t="shared" si="179"/>
        <v>0</v>
      </c>
      <c r="P729" s="186">
        <f t="shared" si="179"/>
        <v>0</v>
      </c>
      <c r="Q729" s="186">
        <f t="shared" si="179"/>
        <v>0</v>
      </c>
      <c r="R729" s="186">
        <f t="shared" si="179"/>
        <v>0</v>
      </c>
      <c r="S729" s="186">
        <f t="shared" si="179"/>
        <v>0</v>
      </c>
      <c r="T729" s="186">
        <f t="shared" si="179"/>
        <v>0</v>
      </c>
      <c r="U729" s="389"/>
    </row>
    <row r="730" spans="1:21" s="336" customFormat="1" ht="24.75" customHeight="1">
      <c r="A730" s="184">
        <v>2100401</v>
      </c>
      <c r="B730" s="185" t="s">
        <v>486</v>
      </c>
      <c r="C730" s="186">
        <f>D730+H730+I730+J730+K730+L730+M730+N730+O730+P730+Q730+R730+S730+T730</f>
        <v>33</v>
      </c>
      <c r="D730" s="188">
        <f aca="true" t="shared" si="180" ref="D730:D754">SUM(E730:G730)</f>
        <v>0</v>
      </c>
      <c r="E730" s="189"/>
      <c r="F730" s="189"/>
      <c r="G730" s="189"/>
      <c r="H730" s="189"/>
      <c r="I730" s="189"/>
      <c r="J730" s="189"/>
      <c r="K730" s="189"/>
      <c r="L730" s="376">
        <v>33</v>
      </c>
      <c r="M730" s="377"/>
      <c r="N730" s="189"/>
      <c r="O730" s="377"/>
      <c r="P730" s="377"/>
      <c r="Q730" s="376"/>
      <c r="R730" s="377"/>
      <c r="S730" s="377"/>
      <c r="T730" s="376"/>
      <c r="U730" s="389"/>
    </row>
    <row r="731" spans="1:21" s="336" customFormat="1" ht="24.75" customHeight="1">
      <c r="A731" s="190">
        <v>2100401</v>
      </c>
      <c r="B731" s="191" t="s">
        <v>486</v>
      </c>
      <c r="C731" s="186">
        <f aca="true" t="shared" si="181" ref="C731:C759">D731+H731+I731+J731+K731+L731+M731+N731+O731+P731+Q731+R731+S731+T731</f>
        <v>262.32</v>
      </c>
      <c r="D731" s="188">
        <f t="shared" si="180"/>
        <v>0</v>
      </c>
      <c r="E731" s="192"/>
      <c r="F731" s="189"/>
      <c r="G731" s="189"/>
      <c r="H731" s="189"/>
      <c r="I731" s="189"/>
      <c r="J731" s="189"/>
      <c r="K731" s="189">
        <v>262.32</v>
      </c>
      <c r="L731" s="378"/>
      <c r="M731" s="379"/>
      <c r="N731" s="189"/>
      <c r="O731" s="379"/>
      <c r="P731" s="379"/>
      <c r="Q731" s="378"/>
      <c r="R731" s="379"/>
      <c r="S731" s="379"/>
      <c r="T731" s="378"/>
      <c r="U731" s="389"/>
    </row>
    <row r="732" spans="1:21" s="336" customFormat="1" ht="24.75" customHeight="1">
      <c r="A732" s="190">
        <v>2100401</v>
      </c>
      <c r="B732" s="191" t="s">
        <v>486</v>
      </c>
      <c r="C732" s="186">
        <f t="shared" si="181"/>
        <v>58</v>
      </c>
      <c r="D732" s="188">
        <f t="shared" si="180"/>
        <v>0</v>
      </c>
      <c r="E732" s="192"/>
      <c r="F732" s="189"/>
      <c r="G732" s="189"/>
      <c r="H732" s="189"/>
      <c r="I732" s="189"/>
      <c r="J732" s="189"/>
      <c r="K732" s="189">
        <v>58</v>
      </c>
      <c r="L732" s="378"/>
      <c r="M732" s="379"/>
      <c r="N732" s="189"/>
      <c r="O732" s="379"/>
      <c r="P732" s="379"/>
      <c r="Q732" s="378"/>
      <c r="R732" s="379"/>
      <c r="S732" s="379"/>
      <c r="T732" s="378"/>
      <c r="U732" s="389"/>
    </row>
    <row r="733" spans="1:21" s="336" customFormat="1" ht="24.75" customHeight="1">
      <c r="A733" s="190">
        <v>2100401</v>
      </c>
      <c r="B733" s="191" t="s">
        <v>486</v>
      </c>
      <c r="C733" s="186">
        <f t="shared" si="181"/>
        <v>20</v>
      </c>
      <c r="D733" s="188">
        <f t="shared" si="180"/>
        <v>0</v>
      </c>
      <c r="E733" s="192"/>
      <c r="F733" s="189"/>
      <c r="G733" s="189"/>
      <c r="H733" s="189"/>
      <c r="I733" s="189"/>
      <c r="J733" s="189"/>
      <c r="K733" s="189"/>
      <c r="L733" s="378"/>
      <c r="M733" s="379"/>
      <c r="N733" s="189">
        <v>20</v>
      </c>
      <c r="O733" s="379"/>
      <c r="P733" s="379"/>
      <c r="Q733" s="378"/>
      <c r="R733" s="379"/>
      <c r="S733" s="379"/>
      <c r="T733" s="378"/>
      <c r="U733" s="389"/>
    </row>
    <row r="734" spans="1:21" s="336" customFormat="1" ht="24.75" customHeight="1">
      <c r="A734" s="190">
        <v>2100401</v>
      </c>
      <c r="B734" s="191" t="s">
        <v>486</v>
      </c>
      <c r="C734" s="186">
        <f t="shared" si="181"/>
        <v>70</v>
      </c>
      <c r="D734" s="188">
        <f t="shared" si="180"/>
        <v>0</v>
      </c>
      <c r="E734" s="192"/>
      <c r="F734" s="189"/>
      <c r="G734" s="189"/>
      <c r="H734" s="189"/>
      <c r="I734" s="189"/>
      <c r="J734" s="189"/>
      <c r="K734" s="189"/>
      <c r="L734" s="378">
        <v>70</v>
      </c>
      <c r="M734" s="379"/>
      <c r="N734" s="189"/>
      <c r="O734" s="379"/>
      <c r="P734" s="379"/>
      <c r="Q734" s="378"/>
      <c r="R734" s="379"/>
      <c r="S734" s="379"/>
      <c r="T734" s="378"/>
      <c r="U734" s="389"/>
    </row>
    <row r="735" spans="1:21" s="336" customFormat="1" ht="24.75" customHeight="1">
      <c r="A735" s="184">
        <v>2100402</v>
      </c>
      <c r="B735" s="185" t="s">
        <v>487</v>
      </c>
      <c r="C735" s="186">
        <f t="shared" si="181"/>
        <v>13</v>
      </c>
      <c r="D735" s="188">
        <f t="shared" si="180"/>
        <v>0</v>
      </c>
      <c r="E735" s="189"/>
      <c r="F735" s="189"/>
      <c r="G735" s="189"/>
      <c r="H735" s="189"/>
      <c r="I735" s="189"/>
      <c r="J735" s="189"/>
      <c r="K735" s="189"/>
      <c r="L735" s="376">
        <v>13</v>
      </c>
      <c r="M735" s="377"/>
      <c r="N735" s="189"/>
      <c r="O735" s="377"/>
      <c r="P735" s="377"/>
      <c r="Q735" s="376"/>
      <c r="R735" s="377"/>
      <c r="S735" s="377"/>
      <c r="T735" s="376"/>
      <c r="U735" s="389"/>
    </row>
    <row r="736" spans="1:21" s="336" customFormat="1" ht="24.75" customHeight="1">
      <c r="A736" s="190">
        <v>2100402</v>
      </c>
      <c r="B736" s="191" t="s">
        <v>487</v>
      </c>
      <c r="C736" s="186">
        <f t="shared" si="181"/>
        <v>115.86</v>
      </c>
      <c r="D736" s="188">
        <f t="shared" si="180"/>
        <v>0</v>
      </c>
      <c r="E736" s="192"/>
      <c r="F736" s="189"/>
      <c r="G736" s="189"/>
      <c r="H736" s="189"/>
      <c r="I736" s="189"/>
      <c r="J736" s="189"/>
      <c r="K736" s="189">
        <v>115.86</v>
      </c>
      <c r="L736" s="378"/>
      <c r="M736" s="379"/>
      <c r="N736" s="189"/>
      <c r="O736" s="379"/>
      <c r="P736" s="379"/>
      <c r="Q736" s="378"/>
      <c r="R736" s="379"/>
      <c r="S736" s="379"/>
      <c r="T736" s="378"/>
      <c r="U736" s="389"/>
    </row>
    <row r="737" spans="1:21" s="336" customFormat="1" ht="24.75" customHeight="1">
      <c r="A737" s="190">
        <v>2100402</v>
      </c>
      <c r="B737" s="191" t="s">
        <v>487</v>
      </c>
      <c r="C737" s="186">
        <f t="shared" si="181"/>
        <v>19</v>
      </c>
      <c r="D737" s="188">
        <f t="shared" si="180"/>
        <v>0</v>
      </c>
      <c r="E737" s="192"/>
      <c r="F737" s="189"/>
      <c r="G737" s="189"/>
      <c r="H737" s="189"/>
      <c r="I737" s="189"/>
      <c r="J737" s="189"/>
      <c r="K737" s="189">
        <v>19</v>
      </c>
      <c r="L737" s="378"/>
      <c r="M737" s="379"/>
      <c r="N737" s="189"/>
      <c r="O737" s="379"/>
      <c r="P737" s="379"/>
      <c r="Q737" s="378"/>
      <c r="R737" s="379"/>
      <c r="S737" s="379"/>
      <c r="T737" s="378"/>
      <c r="U737" s="389"/>
    </row>
    <row r="738" spans="1:21" s="336" customFormat="1" ht="24.75" customHeight="1">
      <c r="A738" s="190">
        <v>2100402</v>
      </c>
      <c r="B738" s="191" t="s">
        <v>487</v>
      </c>
      <c r="C738" s="186">
        <f t="shared" si="181"/>
        <v>7</v>
      </c>
      <c r="D738" s="188">
        <f t="shared" si="180"/>
        <v>0</v>
      </c>
      <c r="E738" s="189"/>
      <c r="F738" s="189"/>
      <c r="G738" s="189"/>
      <c r="H738" s="189"/>
      <c r="I738" s="189"/>
      <c r="J738" s="189"/>
      <c r="K738" s="189"/>
      <c r="L738" s="189">
        <v>7</v>
      </c>
      <c r="M738" s="377"/>
      <c r="N738" s="189"/>
      <c r="O738" s="377"/>
      <c r="P738" s="377"/>
      <c r="Q738" s="376"/>
      <c r="R738" s="377"/>
      <c r="S738" s="377"/>
      <c r="T738" s="376"/>
      <c r="U738" s="191"/>
    </row>
    <row r="739" spans="1:21" s="336" customFormat="1" ht="24.75" customHeight="1">
      <c r="A739" s="190">
        <v>2100402</v>
      </c>
      <c r="B739" s="191" t="s">
        <v>487</v>
      </c>
      <c r="C739" s="186">
        <f t="shared" si="181"/>
        <v>11</v>
      </c>
      <c r="D739" s="188">
        <f t="shared" si="180"/>
        <v>0</v>
      </c>
      <c r="E739" s="189"/>
      <c r="F739" s="189"/>
      <c r="G739" s="189"/>
      <c r="H739" s="189"/>
      <c r="I739" s="189"/>
      <c r="J739" s="189"/>
      <c r="K739" s="189"/>
      <c r="L739" s="189">
        <v>11</v>
      </c>
      <c r="M739" s="377"/>
      <c r="N739" s="189"/>
      <c r="O739" s="377"/>
      <c r="P739" s="377"/>
      <c r="Q739" s="376"/>
      <c r="R739" s="377"/>
      <c r="S739" s="377"/>
      <c r="T739" s="376"/>
      <c r="U739" s="191"/>
    </row>
    <row r="740" spans="1:21" s="336" customFormat="1" ht="24.75" customHeight="1">
      <c r="A740" s="190">
        <v>2100402</v>
      </c>
      <c r="B740" s="191" t="s">
        <v>487</v>
      </c>
      <c r="C740" s="186">
        <f t="shared" si="181"/>
        <v>5</v>
      </c>
      <c r="D740" s="188">
        <f t="shared" si="180"/>
        <v>0</v>
      </c>
      <c r="E740" s="189"/>
      <c r="F740" s="189"/>
      <c r="G740" s="189"/>
      <c r="H740" s="189"/>
      <c r="I740" s="189"/>
      <c r="J740" s="189"/>
      <c r="K740" s="189"/>
      <c r="L740" s="189">
        <v>5</v>
      </c>
      <c r="M740" s="377"/>
      <c r="N740" s="189"/>
      <c r="O740" s="377"/>
      <c r="P740" s="377"/>
      <c r="Q740" s="376"/>
      <c r="R740" s="377"/>
      <c r="S740" s="377"/>
      <c r="T740" s="376"/>
      <c r="U740" s="191"/>
    </row>
    <row r="741" spans="1:21" s="336" customFormat="1" ht="24.75" customHeight="1">
      <c r="A741" s="190">
        <v>2100402</v>
      </c>
      <c r="B741" s="191" t="s">
        <v>487</v>
      </c>
      <c r="C741" s="186">
        <f t="shared" si="181"/>
        <v>5</v>
      </c>
      <c r="D741" s="188">
        <f t="shared" si="180"/>
        <v>0</v>
      </c>
      <c r="E741" s="189"/>
      <c r="F741" s="189"/>
      <c r="G741" s="189"/>
      <c r="H741" s="189"/>
      <c r="I741" s="189"/>
      <c r="J741" s="189"/>
      <c r="K741" s="189"/>
      <c r="L741" s="189">
        <v>5</v>
      </c>
      <c r="M741" s="377"/>
      <c r="N741" s="189"/>
      <c r="O741" s="377"/>
      <c r="P741" s="377"/>
      <c r="Q741" s="376"/>
      <c r="R741" s="377"/>
      <c r="S741" s="377"/>
      <c r="T741" s="376"/>
      <c r="U741" s="191"/>
    </row>
    <row r="742" spans="1:21" s="336" customFormat="1" ht="24.75" customHeight="1">
      <c r="A742" s="190">
        <v>2100403</v>
      </c>
      <c r="B742" s="191" t="s">
        <v>488</v>
      </c>
      <c r="C742" s="186">
        <f t="shared" si="181"/>
        <v>328.63</v>
      </c>
      <c r="D742" s="188">
        <f t="shared" si="180"/>
        <v>0</v>
      </c>
      <c r="E742" s="192"/>
      <c r="F742" s="189"/>
      <c r="G742" s="189"/>
      <c r="H742" s="189"/>
      <c r="I742" s="189"/>
      <c r="J742" s="189"/>
      <c r="K742" s="189">
        <v>328.63</v>
      </c>
      <c r="L742" s="378"/>
      <c r="M742" s="379"/>
      <c r="N742" s="189"/>
      <c r="O742" s="379"/>
      <c r="P742" s="379"/>
      <c r="Q742" s="378"/>
      <c r="R742" s="379"/>
      <c r="S742" s="379"/>
      <c r="T742" s="378"/>
      <c r="U742" s="389"/>
    </row>
    <row r="743" spans="1:21" s="336" customFormat="1" ht="24.75" customHeight="1">
      <c r="A743" s="190">
        <v>2100403</v>
      </c>
      <c r="B743" s="191" t="s">
        <v>488</v>
      </c>
      <c r="C743" s="186">
        <f t="shared" si="181"/>
        <v>31.59</v>
      </c>
      <c r="D743" s="188">
        <f t="shared" si="180"/>
        <v>0</v>
      </c>
      <c r="E743" s="192"/>
      <c r="F743" s="189"/>
      <c r="G743" s="189"/>
      <c r="H743" s="189"/>
      <c r="I743" s="189"/>
      <c r="J743" s="189"/>
      <c r="K743" s="189">
        <v>31.59</v>
      </c>
      <c r="L743" s="378"/>
      <c r="M743" s="379"/>
      <c r="N743" s="189"/>
      <c r="O743" s="379"/>
      <c r="P743" s="379"/>
      <c r="Q743" s="378"/>
      <c r="R743" s="379"/>
      <c r="S743" s="379"/>
      <c r="T743" s="378"/>
      <c r="U743" s="389"/>
    </row>
    <row r="744" spans="1:21" s="336" customFormat="1" ht="24.75" customHeight="1">
      <c r="A744" s="190">
        <v>2100403</v>
      </c>
      <c r="B744" s="191" t="s">
        <v>488</v>
      </c>
      <c r="C744" s="186">
        <f t="shared" si="181"/>
        <v>28.8</v>
      </c>
      <c r="D744" s="188">
        <f t="shared" si="180"/>
        <v>0</v>
      </c>
      <c r="E744" s="189"/>
      <c r="F744" s="189"/>
      <c r="G744" s="189"/>
      <c r="H744" s="189"/>
      <c r="I744" s="189"/>
      <c r="J744" s="189"/>
      <c r="K744" s="189"/>
      <c r="L744" s="429">
        <v>28.8</v>
      </c>
      <c r="M744" s="430"/>
      <c r="N744" s="189"/>
      <c r="O744" s="430"/>
      <c r="P744" s="430"/>
      <c r="Q744" s="429"/>
      <c r="R744" s="430"/>
      <c r="S744" s="430"/>
      <c r="T744" s="429"/>
      <c r="U744" s="389"/>
    </row>
    <row r="745" spans="1:21" s="336" customFormat="1" ht="24.75" customHeight="1">
      <c r="A745" s="190">
        <v>2100403</v>
      </c>
      <c r="B745" s="191" t="s">
        <v>488</v>
      </c>
      <c r="C745" s="186">
        <f t="shared" si="181"/>
        <v>40</v>
      </c>
      <c r="D745" s="188">
        <f t="shared" si="180"/>
        <v>0</v>
      </c>
      <c r="E745" s="189"/>
      <c r="F745" s="189"/>
      <c r="G745" s="189"/>
      <c r="H745" s="189"/>
      <c r="I745" s="189"/>
      <c r="J745" s="189"/>
      <c r="K745" s="189"/>
      <c r="L745" s="376">
        <v>40</v>
      </c>
      <c r="M745" s="377"/>
      <c r="N745" s="189"/>
      <c r="O745" s="377"/>
      <c r="P745" s="377"/>
      <c r="Q745" s="376"/>
      <c r="R745" s="377"/>
      <c r="S745" s="377"/>
      <c r="T745" s="376"/>
      <c r="U745" s="389"/>
    </row>
    <row r="746" spans="1:21" s="336" customFormat="1" ht="24.75" customHeight="1">
      <c r="A746" s="190">
        <v>2100403</v>
      </c>
      <c r="B746" s="191" t="s">
        <v>488</v>
      </c>
      <c r="C746" s="186">
        <f t="shared" si="181"/>
        <v>5</v>
      </c>
      <c r="D746" s="188">
        <f t="shared" si="180"/>
        <v>0</v>
      </c>
      <c r="E746" s="189"/>
      <c r="F746" s="189"/>
      <c r="G746" s="189"/>
      <c r="H746" s="189"/>
      <c r="I746" s="189"/>
      <c r="J746" s="189"/>
      <c r="K746" s="189"/>
      <c r="L746" s="376">
        <v>5</v>
      </c>
      <c r="M746" s="377"/>
      <c r="N746" s="189"/>
      <c r="O746" s="377"/>
      <c r="P746" s="377"/>
      <c r="Q746" s="376"/>
      <c r="R746" s="377"/>
      <c r="S746" s="377"/>
      <c r="T746" s="376"/>
      <c r="U746" s="389"/>
    </row>
    <row r="747" spans="1:21" s="336" customFormat="1" ht="24.75" customHeight="1">
      <c r="A747" s="190">
        <v>2100403</v>
      </c>
      <c r="B747" s="191" t="s">
        <v>488</v>
      </c>
      <c r="C747" s="186">
        <f t="shared" si="181"/>
        <v>25</v>
      </c>
      <c r="D747" s="188">
        <f t="shared" si="180"/>
        <v>0</v>
      </c>
      <c r="E747" s="189"/>
      <c r="F747" s="189"/>
      <c r="G747" s="189"/>
      <c r="H747" s="189"/>
      <c r="I747" s="189"/>
      <c r="J747" s="189"/>
      <c r="K747" s="189"/>
      <c r="L747" s="376">
        <v>25</v>
      </c>
      <c r="M747" s="377"/>
      <c r="N747" s="189"/>
      <c r="O747" s="377"/>
      <c r="P747" s="377"/>
      <c r="Q747" s="376"/>
      <c r="R747" s="377"/>
      <c r="S747" s="377"/>
      <c r="T747" s="376"/>
      <c r="U747" s="191"/>
    </row>
    <row r="748" spans="1:21" ht="24.75" customHeight="1">
      <c r="A748" s="462">
        <v>2100408</v>
      </c>
      <c r="B748" s="200" t="s">
        <v>489</v>
      </c>
      <c r="C748" s="186">
        <f t="shared" si="181"/>
        <v>600</v>
      </c>
      <c r="D748" s="188">
        <f t="shared" si="180"/>
        <v>0</v>
      </c>
      <c r="E748" s="192"/>
      <c r="F748" s="189"/>
      <c r="G748" s="189"/>
      <c r="H748" s="189"/>
      <c r="I748" s="189"/>
      <c r="J748" s="189"/>
      <c r="K748" s="189"/>
      <c r="L748" s="378">
        <v>600</v>
      </c>
      <c r="M748" s="379"/>
      <c r="N748" s="189"/>
      <c r="O748" s="379"/>
      <c r="P748" s="379"/>
      <c r="Q748" s="378"/>
      <c r="R748" s="379"/>
      <c r="S748" s="379"/>
      <c r="T748" s="378"/>
      <c r="U748" s="389"/>
    </row>
    <row r="749" spans="1:21" s="336" customFormat="1" ht="24.75" customHeight="1">
      <c r="A749" s="184">
        <v>2100408</v>
      </c>
      <c r="B749" s="185" t="s">
        <v>489</v>
      </c>
      <c r="C749" s="186">
        <f t="shared" si="181"/>
        <v>16</v>
      </c>
      <c r="D749" s="188">
        <f t="shared" si="180"/>
        <v>0</v>
      </c>
      <c r="E749" s="189"/>
      <c r="F749" s="189"/>
      <c r="G749" s="189"/>
      <c r="H749" s="189"/>
      <c r="I749" s="189"/>
      <c r="J749" s="189"/>
      <c r="K749" s="189"/>
      <c r="L749" s="189"/>
      <c r="M749" s="377"/>
      <c r="N749" s="189">
        <v>16</v>
      </c>
      <c r="O749" s="377"/>
      <c r="P749" s="377"/>
      <c r="Q749" s="376"/>
      <c r="R749" s="377"/>
      <c r="S749" s="377"/>
      <c r="T749" s="376"/>
      <c r="U749" s="389"/>
    </row>
    <row r="750" spans="1:21" s="336" customFormat="1" ht="24.75" customHeight="1">
      <c r="A750" s="184">
        <v>2100408</v>
      </c>
      <c r="B750" s="185" t="s">
        <v>489</v>
      </c>
      <c r="C750" s="186">
        <f t="shared" si="181"/>
        <v>20</v>
      </c>
      <c r="D750" s="188">
        <f t="shared" si="180"/>
        <v>0</v>
      </c>
      <c r="E750" s="189"/>
      <c r="F750" s="189"/>
      <c r="G750" s="189"/>
      <c r="H750" s="189"/>
      <c r="I750" s="189"/>
      <c r="J750" s="189"/>
      <c r="K750" s="189"/>
      <c r="L750" s="189">
        <v>20</v>
      </c>
      <c r="M750" s="377"/>
      <c r="N750" s="189"/>
      <c r="O750" s="377"/>
      <c r="P750" s="377"/>
      <c r="Q750" s="376"/>
      <c r="R750" s="377"/>
      <c r="S750" s="377"/>
      <c r="T750" s="376"/>
      <c r="U750" s="389"/>
    </row>
    <row r="751" spans="1:21" s="336" customFormat="1" ht="24.75" customHeight="1">
      <c r="A751" s="184">
        <v>2100408</v>
      </c>
      <c r="B751" s="185" t="s">
        <v>489</v>
      </c>
      <c r="C751" s="186">
        <f t="shared" si="181"/>
        <v>10</v>
      </c>
      <c r="D751" s="188">
        <f t="shared" si="180"/>
        <v>0</v>
      </c>
      <c r="E751" s="189"/>
      <c r="F751" s="189"/>
      <c r="G751" s="189"/>
      <c r="H751" s="189"/>
      <c r="I751" s="189"/>
      <c r="J751" s="189"/>
      <c r="K751" s="189"/>
      <c r="L751" s="189">
        <v>10</v>
      </c>
      <c r="M751" s="377"/>
      <c r="N751" s="189"/>
      <c r="O751" s="377"/>
      <c r="P751" s="377"/>
      <c r="Q751" s="376"/>
      <c r="R751" s="377"/>
      <c r="S751" s="377"/>
      <c r="T751" s="376"/>
      <c r="U751" s="411"/>
    </row>
    <row r="752" spans="1:21" s="336" customFormat="1" ht="24.75" customHeight="1">
      <c r="A752" s="184">
        <v>2100408</v>
      </c>
      <c r="B752" s="185" t="s">
        <v>489</v>
      </c>
      <c r="C752" s="186">
        <f t="shared" si="181"/>
        <v>10</v>
      </c>
      <c r="D752" s="188">
        <f t="shared" si="180"/>
        <v>0</v>
      </c>
      <c r="E752" s="189"/>
      <c r="F752" s="189"/>
      <c r="G752" s="189"/>
      <c r="H752" s="189"/>
      <c r="I752" s="189"/>
      <c r="J752" s="189"/>
      <c r="K752" s="189"/>
      <c r="L752" s="189">
        <v>10</v>
      </c>
      <c r="M752" s="377"/>
      <c r="N752" s="189"/>
      <c r="O752" s="377"/>
      <c r="P752" s="377"/>
      <c r="Q752" s="376"/>
      <c r="R752" s="377"/>
      <c r="S752" s="377"/>
      <c r="T752" s="376"/>
      <c r="U752" s="411"/>
    </row>
    <row r="753" spans="1:21" s="336" customFormat="1" ht="24.75" customHeight="1">
      <c r="A753" s="184">
        <v>2100408</v>
      </c>
      <c r="B753" s="185" t="s">
        <v>489</v>
      </c>
      <c r="C753" s="186">
        <f t="shared" si="181"/>
        <v>40</v>
      </c>
      <c r="D753" s="188">
        <f t="shared" si="180"/>
        <v>0</v>
      </c>
      <c r="E753" s="189"/>
      <c r="F753" s="189"/>
      <c r="G753" s="189"/>
      <c r="H753" s="189"/>
      <c r="I753" s="189"/>
      <c r="J753" s="189"/>
      <c r="K753" s="189"/>
      <c r="L753" s="189"/>
      <c r="M753" s="377"/>
      <c r="N753" s="189">
        <v>40</v>
      </c>
      <c r="O753" s="377"/>
      <c r="P753" s="377"/>
      <c r="Q753" s="376"/>
      <c r="R753" s="377"/>
      <c r="S753" s="377"/>
      <c r="T753" s="376"/>
      <c r="U753" s="411"/>
    </row>
    <row r="754" spans="1:21" s="336" customFormat="1" ht="24.75" customHeight="1">
      <c r="A754" s="184">
        <v>2100408</v>
      </c>
      <c r="B754" s="185" t="s">
        <v>489</v>
      </c>
      <c r="C754" s="186">
        <f t="shared" si="181"/>
        <v>10</v>
      </c>
      <c r="D754" s="188">
        <f t="shared" si="180"/>
        <v>0</v>
      </c>
      <c r="E754" s="189"/>
      <c r="F754" s="189"/>
      <c r="G754" s="189"/>
      <c r="H754" s="364"/>
      <c r="I754" s="189"/>
      <c r="J754" s="189"/>
      <c r="K754" s="189"/>
      <c r="L754" s="376"/>
      <c r="M754" s="377"/>
      <c r="N754" s="364">
        <v>10</v>
      </c>
      <c r="O754" s="377"/>
      <c r="P754" s="377"/>
      <c r="Q754" s="376"/>
      <c r="R754" s="377"/>
      <c r="S754" s="377"/>
      <c r="T754" s="376"/>
      <c r="U754" s="389"/>
    </row>
    <row r="755" spans="1:21" s="336" customFormat="1" ht="24.75" customHeight="1">
      <c r="A755" s="184">
        <v>2100408</v>
      </c>
      <c r="B755" s="185" t="s">
        <v>489</v>
      </c>
      <c r="C755" s="186">
        <f t="shared" si="181"/>
        <v>118</v>
      </c>
      <c r="D755" s="188"/>
      <c r="E755" s="189"/>
      <c r="F755" s="189"/>
      <c r="G755" s="189"/>
      <c r="H755" s="364"/>
      <c r="I755" s="189"/>
      <c r="J755" s="189"/>
      <c r="K755" s="189"/>
      <c r="L755" s="376"/>
      <c r="M755" s="377"/>
      <c r="N755" s="364">
        <v>118</v>
      </c>
      <c r="O755" s="377"/>
      <c r="P755" s="377"/>
      <c r="Q755" s="376"/>
      <c r="R755" s="377"/>
      <c r="S755" s="377"/>
      <c r="T755" s="376"/>
      <c r="U755" s="389"/>
    </row>
    <row r="756" spans="1:21" s="336" customFormat="1" ht="24.75" customHeight="1">
      <c r="A756" s="184">
        <v>2100408</v>
      </c>
      <c r="B756" s="185" t="s">
        <v>489</v>
      </c>
      <c r="C756" s="186">
        <f t="shared" si="181"/>
        <v>252</v>
      </c>
      <c r="D756" s="188">
        <f>SUM(E756:G756)</f>
        <v>0</v>
      </c>
      <c r="E756" s="189"/>
      <c r="F756" s="189"/>
      <c r="G756" s="189"/>
      <c r="H756" s="364"/>
      <c r="I756" s="189"/>
      <c r="J756" s="189"/>
      <c r="K756" s="189"/>
      <c r="L756" s="376">
        <v>252</v>
      </c>
      <c r="M756" s="377"/>
      <c r="N756" s="189"/>
      <c r="O756" s="377"/>
      <c r="P756" s="377"/>
      <c r="Q756" s="376"/>
      <c r="R756" s="377"/>
      <c r="S756" s="377"/>
      <c r="T756" s="376"/>
      <c r="U756" s="389"/>
    </row>
    <row r="757" spans="1:21" s="336" customFormat="1" ht="24.75" customHeight="1">
      <c r="A757" s="184">
        <v>2100408</v>
      </c>
      <c r="B757" s="185" t="s">
        <v>489</v>
      </c>
      <c r="C757" s="186">
        <f t="shared" si="181"/>
        <v>15</v>
      </c>
      <c r="D757" s="188">
        <f>SUM(E757:G757)</f>
        <v>0</v>
      </c>
      <c r="E757" s="189"/>
      <c r="F757" s="189"/>
      <c r="G757" s="189"/>
      <c r="H757" s="364"/>
      <c r="I757" s="364"/>
      <c r="J757" s="364"/>
      <c r="K757" s="189"/>
      <c r="L757" s="376">
        <v>15</v>
      </c>
      <c r="M757" s="377"/>
      <c r="N757" s="189"/>
      <c r="O757" s="377"/>
      <c r="P757" s="377"/>
      <c r="Q757" s="376"/>
      <c r="R757" s="377"/>
      <c r="S757" s="377"/>
      <c r="T757" s="376"/>
      <c r="U757" s="389"/>
    </row>
    <row r="758" spans="1:21" s="336" customFormat="1" ht="24.75" customHeight="1">
      <c r="A758" s="184">
        <v>2100409</v>
      </c>
      <c r="B758" s="185" t="s">
        <v>490</v>
      </c>
      <c r="C758" s="186">
        <f t="shared" si="181"/>
        <v>600</v>
      </c>
      <c r="D758" s="188">
        <f>SUM(E758:G758)</f>
        <v>0</v>
      </c>
      <c r="E758" s="189"/>
      <c r="F758" s="189"/>
      <c r="G758" s="189"/>
      <c r="H758" s="364"/>
      <c r="I758" s="364"/>
      <c r="J758" s="364"/>
      <c r="K758" s="189"/>
      <c r="L758" s="376">
        <v>600</v>
      </c>
      <c r="M758" s="377"/>
      <c r="N758" s="189"/>
      <c r="O758" s="377"/>
      <c r="P758" s="377"/>
      <c r="Q758" s="376"/>
      <c r="R758" s="377"/>
      <c r="S758" s="377"/>
      <c r="T758" s="376"/>
      <c r="U758" s="389"/>
    </row>
    <row r="759" spans="1:21" s="336" customFormat="1" ht="24.75" customHeight="1">
      <c r="A759" s="184">
        <v>2100410</v>
      </c>
      <c r="B759" s="185" t="s">
        <v>491</v>
      </c>
      <c r="C759" s="186">
        <f t="shared" si="181"/>
        <v>10</v>
      </c>
      <c r="D759" s="188">
        <f>SUM(E759:G759)</f>
        <v>0</v>
      </c>
      <c r="E759" s="189"/>
      <c r="F759" s="189"/>
      <c r="G759" s="189"/>
      <c r="H759" s="364"/>
      <c r="I759" s="189"/>
      <c r="J759" s="189"/>
      <c r="K759" s="189"/>
      <c r="L759" s="376">
        <v>10</v>
      </c>
      <c r="M759" s="377"/>
      <c r="N759" s="189"/>
      <c r="O759" s="377"/>
      <c r="P759" s="377"/>
      <c r="Q759" s="376"/>
      <c r="R759" s="377"/>
      <c r="S759" s="377"/>
      <c r="T759" s="376"/>
      <c r="U759" s="389"/>
    </row>
    <row r="760" spans="1:21" ht="24.75" customHeight="1">
      <c r="A760" s="197">
        <v>21007</v>
      </c>
      <c r="B760" s="198" t="s">
        <v>492</v>
      </c>
      <c r="C760" s="186">
        <f aca="true" t="shared" si="182" ref="C760:U760">SUM(C761:C776)</f>
        <v>1052.03</v>
      </c>
      <c r="D760" s="186">
        <f t="shared" si="182"/>
        <v>38.86</v>
      </c>
      <c r="E760" s="186">
        <f t="shared" si="182"/>
        <v>33.16</v>
      </c>
      <c r="F760" s="186">
        <f t="shared" si="182"/>
        <v>0</v>
      </c>
      <c r="G760" s="186">
        <f t="shared" si="182"/>
        <v>5.7</v>
      </c>
      <c r="H760" s="186">
        <f t="shared" si="182"/>
        <v>199.1</v>
      </c>
      <c r="I760" s="186">
        <f t="shared" si="182"/>
        <v>0</v>
      </c>
      <c r="J760" s="186">
        <f t="shared" si="182"/>
        <v>0</v>
      </c>
      <c r="K760" s="186">
        <f t="shared" si="182"/>
        <v>0</v>
      </c>
      <c r="L760" s="186">
        <f t="shared" si="182"/>
        <v>0</v>
      </c>
      <c r="M760" s="186">
        <f t="shared" si="182"/>
        <v>0</v>
      </c>
      <c r="N760" s="186">
        <f t="shared" si="182"/>
        <v>814.07</v>
      </c>
      <c r="O760" s="186">
        <f t="shared" si="182"/>
        <v>0</v>
      </c>
      <c r="P760" s="186">
        <f t="shared" si="182"/>
        <v>0</v>
      </c>
      <c r="Q760" s="186">
        <f t="shared" si="182"/>
        <v>0</v>
      </c>
      <c r="R760" s="186">
        <f t="shared" si="182"/>
        <v>0</v>
      </c>
      <c r="S760" s="186">
        <f t="shared" si="182"/>
        <v>0</v>
      </c>
      <c r="T760" s="186">
        <f t="shared" si="182"/>
        <v>0</v>
      </c>
      <c r="U760" s="389"/>
    </row>
    <row r="761" spans="1:21" s="336" customFormat="1" ht="24.75" customHeight="1">
      <c r="A761" s="184">
        <v>2100716</v>
      </c>
      <c r="B761" s="185" t="s">
        <v>493</v>
      </c>
      <c r="C761" s="186">
        <f>D761+H761+I761+J761+K761+L761+M761+N761+O761+P761+Q761+R761+S761+T761</f>
        <v>112</v>
      </c>
      <c r="D761" s="188">
        <f aca="true" t="shared" si="183" ref="D761:D768">SUM(E761:G761)</f>
        <v>0</v>
      </c>
      <c r="E761" s="189"/>
      <c r="F761" s="189"/>
      <c r="G761" s="189"/>
      <c r="H761" s="189">
        <v>112</v>
      </c>
      <c r="I761" s="189"/>
      <c r="J761" s="189"/>
      <c r="K761" s="189"/>
      <c r="L761" s="376"/>
      <c r="M761" s="377"/>
      <c r="N761" s="189"/>
      <c r="O761" s="377"/>
      <c r="P761" s="377"/>
      <c r="Q761" s="376"/>
      <c r="R761" s="377"/>
      <c r="S761" s="377"/>
      <c r="T761" s="376"/>
      <c r="U761" s="389"/>
    </row>
    <row r="762" spans="1:21" s="336" customFormat="1" ht="24.75" customHeight="1">
      <c r="A762" s="184">
        <v>2100716</v>
      </c>
      <c r="B762" s="185" t="s">
        <v>493</v>
      </c>
      <c r="C762" s="186">
        <f aca="true" t="shared" si="184" ref="C762:C776">D762+H762+I762+J762+K762+L762+M762+N762+O762+P762+Q762+R762+S762+T762</f>
        <v>7.1</v>
      </c>
      <c r="D762" s="188">
        <f t="shared" si="183"/>
        <v>0</v>
      </c>
      <c r="E762" s="189"/>
      <c r="F762" s="189"/>
      <c r="G762" s="189"/>
      <c r="H762" s="189">
        <v>7.1</v>
      </c>
      <c r="I762" s="189"/>
      <c r="J762" s="189"/>
      <c r="K762" s="189"/>
      <c r="L762" s="376"/>
      <c r="M762" s="377"/>
      <c r="N762" s="189"/>
      <c r="O762" s="377"/>
      <c r="P762" s="377"/>
      <c r="Q762" s="376"/>
      <c r="R762" s="377"/>
      <c r="S762" s="377"/>
      <c r="T762" s="376"/>
      <c r="U762" s="389"/>
    </row>
    <row r="763" spans="1:21" s="336" customFormat="1" ht="24.75" customHeight="1">
      <c r="A763" s="184">
        <v>2100716</v>
      </c>
      <c r="B763" s="185" t="s">
        <v>493</v>
      </c>
      <c r="C763" s="186">
        <f t="shared" si="184"/>
        <v>22</v>
      </c>
      <c r="D763" s="188">
        <f t="shared" si="183"/>
        <v>0</v>
      </c>
      <c r="E763" s="189"/>
      <c r="F763" s="189"/>
      <c r="G763" s="189"/>
      <c r="H763" s="189">
        <v>22</v>
      </c>
      <c r="I763" s="189"/>
      <c r="J763" s="189"/>
      <c r="K763" s="189"/>
      <c r="L763" s="376"/>
      <c r="M763" s="377"/>
      <c r="N763" s="189"/>
      <c r="O763" s="377"/>
      <c r="P763" s="377"/>
      <c r="Q763" s="376"/>
      <c r="R763" s="377"/>
      <c r="S763" s="377"/>
      <c r="T763" s="376"/>
      <c r="U763" s="389"/>
    </row>
    <row r="764" spans="1:21" s="336" customFormat="1" ht="24.75" customHeight="1">
      <c r="A764" s="184">
        <v>2100716</v>
      </c>
      <c r="B764" s="185" t="s">
        <v>493</v>
      </c>
      <c r="C764" s="186">
        <f t="shared" si="184"/>
        <v>23</v>
      </c>
      <c r="D764" s="188">
        <f t="shared" si="183"/>
        <v>0</v>
      </c>
      <c r="E764" s="189"/>
      <c r="F764" s="189"/>
      <c r="G764" s="189"/>
      <c r="H764" s="189">
        <v>23</v>
      </c>
      <c r="I764" s="189"/>
      <c r="J764" s="189"/>
      <c r="K764" s="189"/>
      <c r="L764" s="376"/>
      <c r="M764" s="377"/>
      <c r="N764" s="189"/>
      <c r="O764" s="377"/>
      <c r="P764" s="377"/>
      <c r="Q764" s="376"/>
      <c r="R764" s="377"/>
      <c r="S764" s="377"/>
      <c r="T764" s="376"/>
      <c r="U764" s="389"/>
    </row>
    <row r="765" spans="1:21" s="336" customFormat="1" ht="24.75" customHeight="1">
      <c r="A765" s="184">
        <v>2100716</v>
      </c>
      <c r="B765" s="185" t="s">
        <v>493</v>
      </c>
      <c r="C765" s="186">
        <f t="shared" si="184"/>
        <v>38.86</v>
      </c>
      <c r="D765" s="188">
        <f t="shared" si="183"/>
        <v>38.86</v>
      </c>
      <c r="E765" s="189">
        <v>33.16</v>
      </c>
      <c r="F765" s="189"/>
      <c r="G765" s="189">
        <v>5.7</v>
      </c>
      <c r="H765" s="189"/>
      <c r="I765" s="189"/>
      <c r="J765" s="189"/>
      <c r="K765" s="189"/>
      <c r="L765" s="376"/>
      <c r="M765" s="377"/>
      <c r="N765" s="189"/>
      <c r="O765" s="377"/>
      <c r="P765" s="377"/>
      <c r="Q765" s="376"/>
      <c r="R765" s="377"/>
      <c r="S765" s="377"/>
      <c r="T765" s="376"/>
      <c r="U765" s="389"/>
    </row>
    <row r="766" spans="1:21" s="336" customFormat="1" ht="24.75" customHeight="1">
      <c r="A766" s="184">
        <v>2100717</v>
      </c>
      <c r="B766" s="185" t="s">
        <v>494</v>
      </c>
      <c r="C766" s="186">
        <f t="shared" si="184"/>
        <v>15</v>
      </c>
      <c r="D766" s="188">
        <f t="shared" si="183"/>
        <v>0</v>
      </c>
      <c r="E766" s="189"/>
      <c r="F766" s="189"/>
      <c r="G766" s="189"/>
      <c r="H766" s="189">
        <v>15</v>
      </c>
      <c r="I766" s="189"/>
      <c r="J766" s="189"/>
      <c r="K766" s="189"/>
      <c r="L766" s="376"/>
      <c r="M766" s="377"/>
      <c r="N766" s="189"/>
      <c r="O766" s="377"/>
      <c r="P766" s="377"/>
      <c r="Q766" s="376"/>
      <c r="R766" s="377"/>
      <c r="S766" s="377"/>
      <c r="T766" s="376"/>
      <c r="U766" s="389"/>
    </row>
    <row r="767" spans="1:21" s="336" customFormat="1" ht="24.75" customHeight="1">
      <c r="A767" s="184">
        <v>2100717</v>
      </c>
      <c r="B767" s="185" t="s">
        <v>494</v>
      </c>
      <c r="C767" s="186">
        <f t="shared" si="184"/>
        <v>65</v>
      </c>
      <c r="D767" s="188">
        <f t="shared" si="183"/>
        <v>0</v>
      </c>
      <c r="E767" s="189"/>
      <c r="F767" s="189"/>
      <c r="G767" s="189"/>
      <c r="H767" s="189"/>
      <c r="I767" s="189"/>
      <c r="J767" s="189"/>
      <c r="K767" s="189"/>
      <c r="L767" s="376"/>
      <c r="M767" s="377"/>
      <c r="N767" s="189">
        <v>65</v>
      </c>
      <c r="O767" s="377"/>
      <c r="P767" s="377"/>
      <c r="Q767" s="376"/>
      <c r="R767" s="377"/>
      <c r="S767" s="377"/>
      <c r="T767" s="376"/>
      <c r="U767" s="389"/>
    </row>
    <row r="768" spans="1:21" s="336" customFormat="1" ht="24.75" customHeight="1">
      <c r="A768" s="184">
        <v>2100717</v>
      </c>
      <c r="B768" s="185" t="s">
        <v>494</v>
      </c>
      <c r="C768" s="186">
        <f t="shared" si="184"/>
        <v>27.83</v>
      </c>
      <c r="D768" s="188">
        <f t="shared" si="183"/>
        <v>0</v>
      </c>
      <c r="E768" s="189"/>
      <c r="F768" s="189"/>
      <c r="G768" s="189"/>
      <c r="H768" s="189"/>
      <c r="I768" s="189"/>
      <c r="J768" s="189"/>
      <c r="K768" s="189"/>
      <c r="L768" s="376"/>
      <c r="M768" s="377"/>
      <c r="N768" s="189">
        <v>27.83</v>
      </c>
      <c r="O768" s="377"/>
      <c r="P768" s="377"/>
      <c r="Q768" s="376"/>
      <c r="R768" s="377"/>
      <c r="S768" s="377"/>
      <c r="T768" s="376"/>
      <c r="U768" s="389"/>
    </row>
    <row r="769" spans="1:21" s="336" customFormat="1" ht="24.75" customHeight="1">
      <c r="A769" s="184">
        <v>2100717</v>
      </c>
      <c r="B769" s="408" t="s">
        <v>494</v>
      </c>
      <c r="C769" s="186">
        <f t="shared" si="184"/>
        <v>69.6</v>
      </c>
      <c r="D769" s="188"/>
      <c r="E769" s="189"/>
      <c r="F769" s="189"/>
      <c r="G769" s="189"/>
      <c r="H769" s="189"/>
      <c r="I769" s="189"/>
      <c r="J769" s="189"/>
      <c r="K769" s="189"/>
      <c r="L769" s="376"/>
      <c r="M769" s="377"/>
      <c r="N769" s="189">
        <v>69.6</v>
      </c>
      <c r="O769" s="377"/>
      <c r="P769" s="377"/>
      <c r="Q769" s="376"/>
      <c r="R769" s="377"/>
      <c r="S769" s="377"/>
      <c r="T769" s="376"/>
      <c r="U769" s="389"/>
    </row>
    <row r="770" spans="1:21" s="336" customFormat="1" ht="24.75" customHeight="1">
      <c r="A770" s="184">
        <v>2100717</v>
      </c>
      <c r="B770" s="185" t="s">
        <v>494</v>
      </c>
      <c r="C770" s="186">
        <f t="shared" si="184"/>
        <v>16.34</v>
      </c>
      <c r="D770" s="188">
        <f aca="true" t="shared" si="185" ref="D770:D775">SUM(E770:G770)</f>
        <v>0</v>
      </c>
      <c r="E770" s="189"/>
      <c r="F770" s="189"/>
      <c r="G770" s="189"/>
      <c r="H770" s="189"/>
      <c r="I770" s="189"/>
      <c r="J770" s="189"/>
      <c r="K770" s="189"/>
      <c r="L770" s="376"/>
      <c r="M770" s="377"/>
      <c r="N770" s="189">
        <v>16.34</v>
      </c>
      <c r="O770" s="377"/>
      <c r="P770" s="377"/>
      <c r="Q770" s="376"/>
      <c r="R770" s="377"/>
      <c r="S770" s="377"/>
      <c r="T770" s="376"/>
      <c r="U770" s="389"/>
    </row>
    <row r="771" spans="1:21" s="336" customFormat="1" ht="24.75" customHeight="1">
      <c r="A771" s="184">
        <v>2100717</v>
      </c>
      <c r="B771" s="185" t="s">
        <v>494</v>
      </c>
      <c r="C771" s="186">
        <f t="shared" si="184"/>
        <v>13.2</v>
      </c>
      <c r="D771" s="188">
        <f t="shared" si="185"/>
        <v>0</v>
      </c>
      <c r="E771" s="189"/>
      <c r="F771" s="189"/>
      <c r="G771" s="189"/>
      <c r="H771" s="189"/>
      <c r="I771" s="189"/>
      <c r="J771" s="189"/>
      <c r="K771" s="189"/>
      <c r="L771" s="376"/>
      <c r="M771" s="377"/>
      <c r="N771" s="189">
        <v>13.2</v>
      </c>
      <c r="O771" s="377"/>
      <c r="P771" s="377"/>
      <c r="Q771" s="376"/>
      <c r="R771" s="377"/>
      <c r="S771" s="377"/>
      <c r="T771" s="376"/>
      <c r="U771" s="191"/>
    </row>
    <row r="772" spans="1:21" s="336" customFormat="1" ht="24.75" customHeight="1">
      <c r="A772" s="184">
        <v>2100717</v>
      </c>
      <c r="B772" s="185" t="s">
        <v>494</v>
      </c>
      <c r="C772" s="186">
        <f t="shared" si="184"/>
        <v>102</v>
      </c>
      <c r="D772" s="188">
        <f t="shared" si="185"/>
        <v>0</v>
      </c>
      <c r="E772" s="189"/>
      <c r="F772" s="189"/>
      <c r="G772" s="189"/>
      <c r="H772" s="189"/>
      <c r="I772" s="189"/>
      <c r="J772" s="189"/>
      <c r="K772" s="189"/>
      <c r="L772" s="376"/>
      <c r="M772" s="377"/>
      <c r="N772" s="189">
        <v>102</v>
      </c>
      <c r="O772" s="377"/>
      <c r="P772" s="377"/>
      <c r="Q772" s="376"/>
      <c r="R772" s="377"/>
      <c r="S772" s="377"/>
      <c r="T772" s="376"/>
      <c r="U772" s="389"/>
    </row>
    <row r="773" spans="1:21" s="336" customFormat="1" ht="24.75" customHeight="1">
      <c r="A773" s="184">
        <v>2100717</v>
      </c>
      <c r="B773" s="185" t="s">
        <v>494</v>
      </c>
      <c r="C773" s="186">
        <f t="shared" si="184"/>
        <v>157.1</v>
      </c>
      <c r="D773" s="188">
        <f t="shared" si="185"/>
        <v>0</v>
      </c>
      <c r="E773" s="189"/>
      <c r="F773" s="189"/>
      <c r="G773" s="189"/>
      <c r="H773" s="189"/>
      <c r="I773" s="189"/>
      <c r="J773" s="189"/>
      <c r="K773" s="189"/>
      <c r="L773" s="376"/>
      <c r="M773" s="377"/>
      <c r="N773" s="189">
        <v>157.1</v>
      </c>
      <c r="O773" s="377"/>
      <c r="P773" s="377"/>
      <c r="Q773" s="376"/>
      <c r="R773" s="377"/>
      <c r="S773" s="377"/>
      <c r="T773" s="376"/>
      <c r="U773" s="389"/>
    </row>
    <row r="774" spans="1:21" s="336" customFormat="1" ht="24.75" customHeight="1">
      <c r="A774" s="184">
        <v>2100717</v>
      </c>
      <c r="B774" s="185" t="s">
        <v>494</v>
      </c>
      <c r="C774" s="186">
        <f t="shared" si="184"/>
        <v>63</v>
      </c>
      <c r="D774" s="188">
        <f t="shared" si="185"/>
        <v>0</v>
      </c>
      <c r="E774" s="189"/>
      <c r="F774" s="189"/>
      <c r="G774" s="189"/>
      <c r="H774" s="189"/>
      <c r="I774" s="189"/>
      <c r="J774" s="189"/>
      <c r="K774" s="189"/>
      <c r="L774" s="376"/>
      <c r="M774" s="377"/>
      <c r="N774" s="189">
        <v>63</v>
      </c>
      <c r="O774" s="377"/>
      <c r="P774" s="377"/>
      <c r="Q774" s="376"/>
      <c r="R774" s="377"/>
      <c r="S774" s="377"/>
      <c r="T774" s="376"/>
      <c r="U774" s="389"/>
    </row>
    <row r="775" spans="1:21" s="336" customFormat="1" ht="24.75" customHeight="1">
      <c r="A775" s="184">
        <v>2100717</v>
      </c>
      <c r="B775" s="185" t="s">
        <v>494</v>
      </c>
      <c r="C775" s="186">
        <f t="shared" si="184"/>
        <v>20</v>
      </c>
      <c r="D775" s="188">
        <f t="shared" si="185"/>
        <v>0</v>
      </c>
      <c r="E775" s="189"/>
      <c r="F775" s="189"/>
      <c r="G775" s="189"/>
      <c r="H775" s="189">
        <v>20</v>
      </c>
      <c r="I775" s="189"/>
      <c r="J775" s="189"/>
      <c r="K775" s="189"/>
      <c r="L775" s="376"/>
      <c r="M775" s="377"/>
      <c r="N775" s="189"/>
      <c r="O775" s="377"/>
      <c r="P775" s="377"/>
      <c r="Q775" s="376"/>
      <c r="R775" s="377"/>
      <c r="S775" s="377"/>
      <c r="T775" s="376"/>
      <c r="U775" s="389"/>
    </row>
    <row r="776" spans="1:21" s="161" customFormat="1" ht="24.75" customHeight="1">
      <c r="A776" s="462">
        <v>2100717</v>
      </c>
      <c r="B776" s="185" t="s">
        <v>494</v>
      </c>
      <c r="C776" s="186">
        <f t="shared" si="184"/>
        <v>300</v>
      </c>
      <c r="D776" s="188"/>
      <c r="E776" s="189"/>
      <c r="F776" s="189"/>
      <c r="G776" s="189"/>
      <c r="H776" s="189"/>
      <c r="I776" s="189"/>
      <c r="J776" s="189"/>
      <c r="K776" s="189"/>
      <c r="L776" s="376"/>
      <c r="M776" s="377"/>
      <c r="N776" s="189">
        <v>300</v>
      </c>
      <c r="O776" s="377"/>
      <c r="P776" s="377"/>
      <c r="Q776" s="376"/>
      <c r="R776" s="377"/>
      <c r="S776" s="377"/>
      <c r="T776" s="376"/>
      <c r="U776" s="389"/>
    </row>
    <row r="777" spans="1:21" ht="24.75" customHeight="1">
      <c r="A777" s="197">
        <v>21012</v>
      </c>
      <c r="B777" s="198" t="s">
        <v>495</v>
      </c>
      <c r="C777" s="186">
        <f aca="true" t="shared" si="186" ref="C777:U777">SUM(C778:C780)</f>
        <v>11579</v>
      </c>
      <c r="D777" s="186">
        <f t="shared" si="186"/>
        <v>0</v>
      </c>
      <c r="E777" s="186">
        <f t="shared" si="186"/>
        <v>0</v>
      </c>
      <c r="F777" s="186">
        <f t="shared" si="186"/>
        <v>0</v>
      </c>
      <c r="G777" s="186">
        <f t="shared" si="186"/>
        <v>0</v>
      </c>
      <c r="H777" s="186">
        <f t="shared" si="186"/>
        <v>0</v>
      </c>
      <c r="I777" s="186">
        <f t="shared" si="186"/>
        <v>0</v>
      </c>
      <c r="J777" s="186">
        <f t="shared" si="186"/>
        <v>0</v>
      </c>
      <c r="K777" s="186">
        <f t="shared" si="186"/>
        <v>0</v>
      </c>
      <c r="L777" s="186">
        <f t="shared" si="186"/>
        <v>0</v>
      </c>
      <c r="M777" s="186">
        <f t="shared" si="186"/>
        <v>0</v>
      </c>
      <c r="N777" s="186">
        <f t="shared" si="186"/>
        <v>2511</v>
      </c>
      <c r="O777" s="186">
        <f t="shared" si="186"/>
        <v>9068</v>
      </c>
      <c r="P777" s="186">
        <f t="shared" si="186"/>
        <v>0</v>
      </c>
      <c r="Q777" s="186">
        <f t="shared" si="186"/>
        <v>0</v>
      </c>
      <c r="R777" s="186">
        <f t="shared" si="186"/>
        <v>0</v>
      </c>
      <c r="S777" s="186">
        <f t="shared" si="186"/>
        <v>0</v>
      </c>
      <c r="T777" s="186">
        <f t="shared" si="186"/>
        <v>0</v>
      </c>
      <c r="U777" s="389"/>
    </row>
    <row r="778" spans="1:21" s="336" customFormat="1" ht="24.75" customHeight="1">
      <c r="A778" s="184">
        <v>2101201</v>
      </c>
      <c r="B778" s="185" t="s">
        <v>496</v>
      </c>
      <c r="C778" s="186">
        <f>D778+H778+I778+J778+K778+L778+M778+N778+O778+P778+Q778+R778+S778+T778</f>
        <v>1801</v>
      </c>
      <c r="D778" s="188">
        <f>SUM(E778:G778)</f>
        <v>0</v>
      </c>
      <c r="E778" s="189"/>
      <c r="F778" s="189"/>
      <c r="G778" s="189"/>
      <c r="H778" s="364"/>
      <c r="I778" s="189"/>
      <c r="J778" s="189"/>
      <c r="K778" s="189"/>
      <c r="L778" s="376"/>
      <c r="M778" s="377"/>
      <c r="N778" s="189">
        <v>1801</v>
      </c>
      <c r="O778" s="377"/>
      <c r="P778" s="377"/>
      <c r="Q778" s="376"/>
      <c r="R778" s="377"/>
      <c r="S778" s="377"/>
      <c r="T778" s="376"/>
      <c r="U778" s="389"/>
    </row>
    <row r="779" spans="1:21" s="161" customFormat="1" ht="24.75" customHeight="1">
      <c r="A779" s="462">
        <v>2101202</v>
      </c>
      <c r="B779" s="200" t="s">
        <v>497</v>
      </c>
      <c r="C779" s="186">
        <f>D779+H779+I779+J779+K779+L779+M779+N779+O779+P779+Q779+R779+S779+T779</f>
        <v>9068</v>
      </c>
      <c r="D779" s="188"/>
      <c r="E779" s="189"/>
      <c r="F779" s="189"/>
      <c r="G779" s="189"/>
      <c r="H779" s="364"/>
      <c r="I779" s="189"/>
      <c r="J779" s="189"/>
      <c r="K779" s="189"/>
      <c r="L779" s="376"/>
      <c r="M779" s="377"/>
      <c r="N779" s="189"/>
      <c r="O779" s="376">
        <v>9068</v>
      </c>
      <c r="P779" s="377"/>
      <c r="Q779" s="376"/>
      <c r="R779" s="377"/>
      <c r="S779" s="377"/>
      <c r="T779" s="376"/>
      <c r="U779" s="389"/>
    </row>
    <row r="780" spans="1:21" s="336" customFormat="1" ht="24.75" customHeight="1">
      <c r="A780" s="184">
        <v>2101202</v>
      </c>
      <c r="B780" s="185" t="s">
        <v>497</v>
      </c>
      <c r="C780" s="186">
        <f>D780+H780+I780+J780+K780+L780+M780+N780+O780+P780+Q780+R780+S780+T780</f>
        <v>710</v>
      </c>
      <c r="D780" s="188">
        <f>SUM(E780:G780)</f>
        <v>0</v>
      </c>
      <c r="E780" s="189"/>
      <c r="F780" s="189"/>
      <c r="G780" s="189"/>
      <c r="H780" s="364"/>
      <c r="I780" s="189"/>
      <c r="J780" s="189"/>
      <c r="K780" s="189"/>
      <c r="L780" s="376"/>
      <c r="M780" s="377"/>
      <c r="N780" s="189">
        <v>710</v>
      </c>
      <c r="O780" s="377"/>
      <c r="P780" s="377"/>
      <c r="Q780" s="376"/>
      <c r="R780" s="377"/>
      <c r="S780" s="377"/>
      <c r="T780" s="376"/>
      <c r="U780" s="389"/>
    </row>
    <row r="781" spans="1:21" s="336" customFormat="1" ht="24.75" customHeight="1">
      <c r="A781" s="184">
        <v>21013</v>
      </c>
      <c r="B781" s="185" t="s">
        <v>498</v>
      </c>
      <c r="C781" s="186">
        <f aca="true" t="shared" si="187" ref="C781:K781">SUM(C782:C785)</f>
        <v>2216</v>
      </c>
      <c r="D781" s="186">
        <f t="shared" si="187"/>
        <v>0</v>
      </c>
      <c r="E781" s="186">
        <f t="shared" si="187"/>
        <v>0</v>
      </c>
      <c r="F781" s="186">
        <f t="shared" si="187"/>
        <v>0</v>
      </c>
      <c r="G781" s="186">
        <f t="shared" si="187"/>
        <v>0</v>
      </c>
      <c r="H781" s="186">
        <f t="shared" si="187"/>
        <v>0</v>
      </c>
      <c r="I781" s="186">
        <f t="shared" si="187"/>
        <v>0</v>
      </c>
      <c r="J781" s="186">
        <f t="shared" si="187"/>
        <v>0</v>
      </c>
      <c r="K781" s="186">
        <f t="shared" si="187"/>
        <v>0</v>
      </c>
      <c r="L781" s="186">
        <f aca="true" t="shared" si="188" ref="L781:T781">SUM(L782:L785)</f>
        <v>0</v>
      </c>
      <c r="M781" s="186">
        <f t="shared" si="188"/>
        <v>0</v>
      </c>
      <c r="N781" s="186">
        <f t="shared" si="188"/>
        <v>2216</v>
      </c>
      <c r="O781" s="186">
        <f t="shared" si="188"/>
        <v>0</v>
      </c>
      <c r="P781" s="186">
        <f t="shared" si="188"/>
        <v>0</v>
      </c>
      <c r="Q781" s="186">
        <f t="shared" si="188"/>
        <v>0</v>
      </c>
      <c r="R781" s="186">
        <f t="shared" si="188"/>
        <v>0</v>
      </c>
      <c r="S781" s="186">
        <f t="shared" si="188"/>
        <v>0</v>
      </c>
      <c r="T781" s="186">
        <f t="shared" si="188"/>
        <v>0</v>
      </c>
      <c r="U781" s="389"/>
    </row>
    <row r="782" spans="1:21" s="336" customFormat="1" ht="24.75" customHeight="1">
      <c r="A782" s="184">
        <v>2101301</v>
      </c>
      <c r="B782" s="185" t="s">
        <v>499</v>
      </c>
      <c r="C782" s="186">
        <f>D782+H782+I782+J782+K782+L782+M782+N782+O782+P782+Q782+R782+S782+T782</f>
        <v>50</v>
      </c>
      <c r="D782" s="188"/>
      <c r="E782" s="189"/>
      <c r="F782" s="189"/>
      <c r="G782" s="189"/>
      <c r="H782" s="364"/>
      <c r="I782" s="189"/>
      <c r="J782" s="189"/>
      <c r="K782" s="189"/>
      <c r="L782" s="376"/>
      <c r="M782" s="377"/>
      <c r="N782" s="189">
        <v>50</v>
      </c>
      <c r="O782" s="377"/>
      <c r="P782" s="377"/>
      <c r="Q782" s="376"/>
      <c r="R782" s="377"/>
      <c r="S782" s="377"/>
      <c r="T782" s="376"/>
      <c r="U782" s="389"/>
    </row>
    <row r="783" spans="1:21" s="336" customFormat="1" ht="24.75" customHeight="1">
      <c r="A783" s="184">
        <v>2101301</v>
      </c>
      <c r="B783" s="185" t="s">
        <v>499</v>
      </c>
      <c r="C783" s="186">
        <f>D783+H783+I783+J783+K783+L783+M783+N783+O783+P783+Q783+R783+S783+T783</f>
        <v>20</v>
      </c>
      <c r="D783" s="188"/>
      <c r="E783" s="189"/>
      <c r="F783" s="189"/>
      <c r="G783" s="189"/>
      <c r="H783" s="364"/>
      <c r="I783" s="189"/>
      <c r="J783" s="189"/>
      <c r="K783" s="189"/>
      <c r="L783" s="376"/>
      <c r="M783" s="377"/>
      <c r="N783" s="189">
        <v>20</v>
      </c>
      <c r="O783" s="377"/>
      <c r="P783" s="377"/>
      <c r="Q783" s="376"/>
      <c r="R783" s="377"/>
      <c r="S783" s="377"/>
      <c r="T783" s="376"/>
      <c r="U783" s="389"/>
    </row>
    <row r="784" spans="1:21" s="336" customFormat="1" ht="24.75" customHeight="1">
      <c r="A784" s="184">
        <v>2101301</v>
      </c>
      <c r="B784" s="185" t="s">
        <v>499</v>
      </c>
      <c r="C784" s="186">
        <f>D784+H784+I784+J784+K784+L784+M784+N784+O784+P784+Q784+R784+S784+T784</f>
        <v>1150</v>
      </c>
      <c r="D784" s="188"/>
      <c r="E784" s="189"/>
      <c r="F784" s="189"/>
      <c r="G784" s="189"/>
      <c r="H784" s="364"/>
      <c r="I784" s="189"/>
      <c r="J784" s="189"/>
      <c r="K784" s="189"/>
      <c r="L784" s="376"/>
      <c r="M784" s="377"/>
      <c r="N784" s="189">
        <v>1150</v>
      </c>
      <c r="O784" s="377"/>
      <c r="P784" s="377"/>
      <c r="Q784" s="376"/>
      <c r="R784" s="377"/>
      <c r="S784" s="377"/>
      <c r="T784" s="376"/>
      <c r="U784" s="389"/>
    </row>
    <row r="785" spans="1:21" s="336" customFormat="1" ht="24.75" customHeight="1">
      <c r="A785" s="184">
        <v>2101301</v>
      </c>
      <c r="B785" s="185" t="s">
        <v>499</v>
      </c>
      <c r="C785" s="186">
        <f>D785+H785+I785+J785+K785+L785+M785+N785+O785+P785+Q785+R785+S785+T785</f>
        <v>996</v>
      </c>
      <c r="D785" s="188"/>
      <c r="E785" s="189"/>
      <c r="F785" s="189"/>
      <c r="G785" s="189"/>
      <c r="H785" s="364"/>
      <c r="I785" s="189"/>
      <c r="J785" s="189"/>
      <c r="K785" s="189"/>
      <c r="L785" s="376"/>
      <c r="M785" s="377"/>
      <c r="N785" s="189">
        <v>996</v>
      </c>
      <c r="O785" s="377"/>
      <c r="P785" s="377"/>
      <c r="Q785" s="376"/>
      <c r="R785" s="377"/>
      <c r="S785" s="377"/>
      <c r="T785" s="376"/>
      <c r="U785" s="389"/>
    </row>
    <row r="786" spans="1:21" s="337" customFormat="1" ht="24.75" customHeight="1">
      <c r="A786" s="409">
        <v>211</v>
      </c>
      <c r="B786" s="410" t="s">
        <v>500</v>
      </c>
      <c r="C786" s="361">
        <f aca="true" t="shared" si="189" ref="C786:U786">C787+C796+C799+C808+C816+C814</f>
        <v>5513</v>
      </c>
      <c r="D786" s="361">
        <f t="shared" si="189"/>
        <v>271.4</v>
      </c>
      <c r="E786" s="361">
        <f t="shared" si="189"/>
        <v>234.4</v>
      </c>
      <c r="F786" s="361">
        <f t="shared" si="189"/>
        <v>0</v>
      </c>
      <c r="G786" s="361">
        <f t="shared" si="189"/>
        <v>37</v>
      </c>
      <c r="H786" s="361">
        <f t="shared" si="189"/>
        <v>709.6</v>
      </c>
      <c r="I786" s="361">
        <f t="shared" si="189"/>
        <v>3983</v>
      </c>
      <c r="J786" s="361">
        <f t="shared" si="189"/>
        <v>0</v>
      </c>
      <c r="K786" s="361">
        <f t="shared" si="189"/>
        <v>0</v>
      </c>
      <c r="L786" s="361">
        <f t="shared" si="189"/>
        <v>119</v>
      </c>
      <c r="M786" s="361">
        <f t="shared" si="189"/>
        <v>0</v>
      </c>
      <c r="N786" s="361">
        <f t="shared" si="189"/>
        <v>430</v>
      </c>
      <c r="O786" s="361">
        <f t="shared" si="189"/>
        <v>0</v>
      </c>
      <c r="P786" s="361">
        <f t="shared" si="189"/>
        <v>0</v>
      </c>
      <c r="Q786" s="361">
        <f t="shared" si="189"/>
        <v>0</v>
      </c>
      <c r="R786" s="361">
        <f t="shared" si="189"/>
        <v>0</v>
      </c>
      <c r="S786" s="361">
        <f t="shared" si="189"/>
        <v>0</v>
      </c>
      <c r="T786" s="361">
        <f t="shared" si="189"/>
        <v>0</v>
      </c>
      <c r="U786" s="412"/>
    </row>
    <row r="787" spans="1:21" ht="24.75" customHeight="1">
      <c r="A787" s="197">
        <v>21101</v>
      </c>
      <c r="B787" s="198" t="s">
        <v>501</v>
      </c>
      <c r="C787" s="186">
        <f aca="true" t="shared" si="190" ref="C787:U787">SUM(C788:C795)</f>
        <v>549</v>
      </c>
      <c r="D787" s="186">
        <f t="shared" si="190"/>
        <v>271.4</v>
      </c>
      <c r="E787" s="186">
        <f t="shared" si="190"/>
        <v>234.4</v>
      </c>
      <c r="F787" s="186">
        <f t="shared" si="190"/>
        <v>0</v>
      </c>
      <c r="G787" s="186">
        <f t="shared" si="190"/>
        <v>37</v>
      </c>
      <c r="H787" s="186">
        <f t="shared" si="190"/>
        <v>184.6</v>
      </c>
      <c r="I787" s="186">
        <f t="shared" si="190"/>
        <v>0</v>
      </c>
      <c r="J787" s="186">
        <f t="shared" si="190"/>
        <v>0</v>
      </c>
      <c r="K787" s="186">
        <f t="shared" si="190"/>
        <v>0</v>
      </c>
      <c r="L787" s="186">
        <f t="shared" si="190"/>
        <v>69</v>
      </c>
      <c r="M787" s="186">
        <f t="shared" si="190"/>
        <v>0</v>
      </c>
      <c r="N787" s="186">
        <f t="shared" si="190"/>
        <v>24</v>
      </c>
      <c r="O787" s="186">
        <f t="shared" si="190"/>
        <v>0</v>
      </c>
      <c r="P787" s="186">
        <f t="shared" si="190"/>
        <v>0</v>
      </c>
      <c r="Q787" s="186">
        <f t="shared" si="190"/>
        <v>0</v>
      </c>
      <c r="R787" s="186">
        <f t="shared" si="190"/>
        <v>0</v>
      </c>
      <c r="S787" s="186">
        <f t="shared" si="190"/>
        <v>0</v>
      </c>
      <c r="T787" s="186">
        <f t="shared" si="190"/>
        <v>0</v>
      </c>
      <c r="U787" s="389"/>
    </row>
    <row r="788" spans="1:21" s="336" customFormat="1" ht="24.75" customHeight="1">
      <c r="A788" s="184">
        <v>2110101</v>
      </c>
      <c r="B788" s="185" t="s">
        <v>317</v>
      </c>
      <c r="C788" s="186">
        <f aca="true" t="shared" si="191" ref="C788:C795">D788+H788+I788+J788+K788+L788+M788+N788+O788+P788+Q788+R788+S788+T788</f>
        <v>50</v>
      </c>
      <c r="D788" s="188">
        <f aca="true" t="shared" si="192" ref="D788:D795">SUM(E788:G788)</f>
        <v>0</v>
      </c>
      <c r="E788" s="189"/>
      <c r="F788" s="189"/>
      <c r="G788" s="189"/>
      <c r="H788" s="189">
        <v>50</v>
      </c>
      <c r="I788" s="189"/>
      <c r="J788" s="189"/>
      <c r="K788" s="189"/>
      <c r="L788" s="376"/>
      <c r="M788" s="377"/>
      <c r="N788" s="189"/>
      <c r="O788" s="377"/>
      <c r="P788" s="377"/>
      <c r="Q788" s="376"/>
      <c r="R788" s="377"/>
      <c r="S788" s="377"/>
      <c r="T788" s="376"/>
      <c r="U788" s="389"/>
    </row>
    <row r="789" spans="1:21" s="336" customFormat="1" ht="24.75" customHeight="1">
      <c r="A789" s="190">
        <v>2110101</v>
      </c>
      <c r="B789" s="191" t="s">
        <v>317</v>
      </c>
      <c r="C789" s="186">
        <f t="shared" si="191"/>
        <v>271.4</v>
      </c>
      <c r="D789" s="188">
        <f t="shared" si="192"/>
        <v>271.4</v>
      </c>
      <c r="E789" s="192">
        <v>234.4</v>
      </c>
      <c r="F789" s="189"/>
      <c r="G789" s="189">
        <v>37</v>
      </c>
      <c r="H789" s="189"/>
      <c r="I789" s="189"/>
      <c r="J789" s="189"/>
      <c r="K789" s="189"/>
      <c r="L789" s="378"/>
      <c r="M789" s="379"/>
      <c r="N789" s="189"/>
      <c r="O789" s="379"/>
      <c r="P789" s="379"/>
      <c r="Q789" s="378"/>
      <c r="R789" s="379"/>
      <c r="S789" s="379"/>
      <c r="T789" s="378"/>
      <c r="U789" s="389"/>
    </row>
    <row r="790" spans="1:21" s="336" customFormat="1" ht="24.75" customHeight="1">
      <c r="A790" s="190">
        <v>2110101</v>
      </c>
      <c r="B790" s="191" t="s">
        <v>317</v>
      </c>
      <c r="C790" s="186">
        <f t="shared" si="191"/>
        <v>34.6</v>
      </c>
      <c r="D790" s="188">
        <f t="shared" si="192"/>
        <v>0</v>
      </c>
      <c r="E790" s="192"/>
      <c r="F790" s="189"/>
      <c r="G790" s="189"/>
      <c r="H790" s="189">
        <v>34.6</v>
      </c>
      <c r="I790" s="189"/>
      <c r="J790" s="189"/>
      <c r="K790" s="189"/>
      <c r="L790" s="378"/>
      <c r="M790" s="379"/>
      <c r="N790" s="189"/>
      <c r="O790" s="379"/>
      <c r="P790" s="379"/>
      <c r="Q790" s="378"/>
      <c r="R790" s="379"/>
      <c r="S790" s="379"/>
      <c r="T790" s="378"/>
      <c r="U790" s="389"/>
    </row>
    <row r="791" spans="1:21" s="336" customFormat="1" ht="24.75" customHeight="1">
      <c r="A791" s="190">
        <v>2110101</v>
      </c>
      <c r="B791" s="191" t="s">
        <v>317</v>
      </c>
      <c r="C791" s="186">
        <f t="shared" si="191"/>
        <v>24</v>
      </c>
      <c r="D791" s="188">
        <f t="shared" si="192"/>
        <v>0</v>
      </c>
      <c r="E791" s="192"/>
      <c r="F791" s="189"/>
      <c r="G791" s="189"/>
      <c r="H791" s="189"/>
      <c r="I791" s="189"/>
      <c r="J791" s="189"/>
      <c r="K791" s="189"/>
      <c r="L791" s="484"/>
      <c r="M791" s="485"/>
      <c r="N791" s="189">
        <v>24</v>
      </c>
      <c r="O791" s="485"/>
      <c r="P791" s="485"/>
      <c r="Q791" s="484"/>
      <c r="R791" s="485"/>
      <c r="S791" s="485"/>
      <c r="T791" s="484"/>
      <c r="U791" s="389"/>
    </row>
    <row r="792" spans="1:21" s="336" customFormat="1" ht="24.75" customHeight="1">
      <c r="A792" s="190">
        <v>2110101</v>
      </c>
      <c r="B792" s="191" t="s">
        <v>317</v>
      </c>
      <c r="C792" s="186">
        <f t="shared" si="191"/>
        <v>10</v>
      </c>
      <c r="D792" s="188">
        <f t="shared" si="192"/>
        <v>0</v>
      </c>
      <c r="E792" s="192"/>
      <c r="F792" s="189"/>
      <c r="G792" s="189"/>
      <c r="H792" s="189"/>
      <c r="I792" s="189"/>
      <c r="J792" s="189"/>
      <c r="K792" s="189"/>
      <c r="L792" s="484">
        <v>10</v>
      </c>
      <c r="M792" s="485"/>
      <c r="N792" s="189"/>
      <c r="O792" s="485"/>
      <c r="P792" s="485"/>
      <c r="Q792" s="484"/>
      <c r="R792" s="485"/>
      <c r="S792" s="485"/>
      <c r="T792" s="484"/>
      <c r="U792" s="411"/>
    </row>
    <row r="793" spans="1:21" s="336" customFormat="1" ht="24.75" customHeight="1">
      <c r="A793" s="190">
        <v>2110101</v>
      </c>
      <c r="B793" s="191" t="s">
        <v>317</v>
      </c>
      <c r="C793" s="186">
        <f t="shared" si="191"/>
        <v>12</v>
      </c>
      <c r="D793" s="188">
        <f t="shared" si="192"/>
        <v>0</v>
      </c>
      <c r="E793" s="192"/>
      <c r="F793" s="189"/>
      <c r="G793" s="189"/>
      <c r="H793" s="189"/>
      <c r="I793" s="189"/>
      <c r="J793" s="189"/>
      <c r="K793" s="189"/>
      <c r="L793" s="484">
        <v>12</v>
      </c>
      <c r="M793" s="485"/>
      <c r="N793" s="189"/>
      <c r="O793" s="485"/>
      <c r="P793" s="485"/>
      <c r="Q793" s="484"/>
      <c r="R793" s="485"/>
      <c r="S793" s="485"/>
      <c r="T793" s="484"/>
      <c r="U793" s="411"/>
    </row>
    <row r="794" spans="1:21" s="336" customFormat="1" ht="24.75" customHeight="1">
      <c r="A794" s="190">
        <v>2110101</v>
      </c>
      <c r="B794" s="191" t="s">
        <v>317</v>
      </c>
      <c r="C794" s="186">
        <f t="shared" si="191"/>
        <v>100</v>
      </c>
      <c r="D794" s="188">
        <f t="shared" si="192"/>
        <v>0</v>
      </c>
      <c r="E794" s="192"/>
      <c r="F794" s="189"/>
      <c r="G794" s="189"/>
      <c r="H794" s="189">
        <v>100</v>
      </c>
      <c r="I794" s="189"/>
      <c r="J794" s="189"/>
      <c r="K794" s="189"/>
      <c r="L794" s="484"/>
      <c r="M794" s="485"/>
      <c r="N794" s="189"/>
      <c r="O794" s="485"/>
      <c r="P794" s="485"/>
      <c r="Q794" s="484"/>
      <c r="R794" s="485"/>
      <c r="S794" s="485"/>
      <c r="T794" s="484"/>
      <c r="U794" s="411"/>
    </row>
    <row r="795" spans="1:21" s="336" customFormat="1" ht="24.75" customHeight="1">
      <c r="A795" s="190">
        <v>2110101</v>
      </c>
      <c r="B795" s="191" t="s">
        <v>317</v>
      </c>
      <c r="C795" s="186">
        <f t="shared" si="191"/>
        <v>47</v>
      </c>
      <c r="D795" s="188">
        <f t="shared" si="192"/>
        <v>0</v>
      </c>
      <c r="E795" s="192"/>
      <c r="F795" s="189"/>
      <c r="G795" s="189"/>
      <c r="H795" s="189"/>
      <c r="I795" s="189"/>
      <c r="J795" s="189"/>
      <c r="K795" s="189"/>
      <c r="L795" s="484">
        <v>47</v>
      </c>
      <c r="M795" s="485"/>
      <c r="N795" s="189"/>
      <c r="O795" s="485"/>
      <c r="P795" s="485"/>
      <c r="Q795" s="484"/>
      <c r="R795" s="485"/>
      <c r="S795" s="485"/>
      <c r="T795" s="484"/>
      <c r="U795" s="411"/>
    </row>
    <row r="796" spans="1:21" ht="24.75" customHeight="1">
      <c r="A796" s="406">
        <v>21102</v>
      </c>
      <c r="B796" s="407" t="s">
        <v>502</v>
      </c>
      <c r="C796" s="186">
        <f aca="true" t="shared" si="193" ref="C796:U796">SUM(C797:C798)</f>
        <v>40</v>
      </c>
      <c r="D796" s="186">
        <f t="shared" si="193"/>
        <v>0</v>
      </c>
      <c r="E796" s="186">
        <f t="shared" si="193"/>
        <v>0</v>
      </c>
      <c r="F796" s="186">
        <f t="shared" si="193"/>
        <v>0</v>
      </c>
      <c r="G796" s="186">
        <f t="shared" si="193"/>
        <v>0</v>
      </c>
      <c r="H796" s="186">
        <f t="shared" si="193"/>
        <v>40</v>
      </c>
      <c r="I796" s="186">
        <f t="shared" si="193"/>
        <v>0</v>
      </c>
      <c r="J796" s="186">
        <f t="shared" si="193"/>
        <v>0</v>
      </c>
      <c r="K796" s="186">
        <f t="shared" si="193"/>
        <v>0</v>
      </c>
      <c r="L796" s="186">
        <f t="shared" si="193"/>
        <v>0</v>
      </c>
      <c r="M796" s="186">
        <f t="shared" si="193"/>
        <v>0</v>
      </c>
      <c r="N796" s="186">
        <f t="shared" si="193"/>
        <v>0</v>
      </c>
      <c r="O796" s="186">
        <f t="shared" si="193"/>
        <v>0</v>
      </c>
      <c r="P796" s="186">
        <f t="shared" si="193"/>
        <v>0</v>
      </c>
      <c r="Q796" s="186">
        <f t="shared" si="193"/>
        <v>0</v>
      </c>
      <c r="R796" s="186">
        <f t="shared" si="193"/>
        <v>0</v>
      </c>
      <c r="S796" s="186">
        <f t="shared" si="193"/>
        <v>0</v>
      </c>
      <c r="T796" s="186">
        <f t="shared" si="193"/>
        <v>0</v>
      </c>
      <c r="U796" s="389"/>
    </row>
    <row r="797" spans="1:21" s="336" customFormat="1" ht="24.75" customHeight="1">
      <c r="A797" s="184">
        <v>2110299</v>
      </c>
      <c r="B797" s="185" t="s">
        <v>503</v>
      </c>
      <c r="C797" s="186">
        <f>D797+H797+I797+J797+K797+L797+M797+N797+O797+P797+Q797+R797+S797+T797</f>
        <v>20</v>
      </c>
      <c r="D797" s="188">
        <f>SUM(E797:G797)</f>
        <v>0</v>
      </c>
      <c r="E797" s="189"/>
      <c r="F797" s="189"/>
      <c r="G797" s="189"/>
      <c r="H797" s="189">
        <v>20</v>
      </c>
      <c r="I797" s="189"/>
      <c r="J797" s="189"/>
      <c r="K797" s="189"/>
      <c r="L797" s="376"/>
      <c r="M797" s="377"/>
      <c r="N797" s="189"/>
      <c r="O797" s="377"/>
      <c r="P797" s="377"/>
      <c r="Q797" s="376"/>
      <c r="R797" s="377"/>
      <c r="S797" s="377"/>
      <c r="T797" s="376"/>
      <c r="U797" s="389"/>
    </row>
    <row r="798" spans="1:21" s="336" customFormat="1" ht="24.75" customHeight="1">
      <c r="A798" s="184">
        <v>2110299</v>
      </c>
      <c r="B798" s="185" t="s">
        <v>503</v>
      </c>
      <c r="C798" s="186">
        <f>D798+H798+I798+J798+K798+L798+M798+N798+O798+P798+Q798+R798+S798+T798</f>
        <v>20</v>
      </c>
      <c r="D798" s="188"/>
      <c r="E798" s="189"/>
      <c r="F798" s="189"/>
      <c r="G798" s="189"/>
      <c r="H798" s="189">
        <v>20</v>
      </c>
      <c r="I798" s="189"/>
      <c r="J798" s="189"/>
      <c r="K798" s="189"/>
      <c r="L798" s="376"/>
      <c r="M798" s="377"/>
      <c r="N798" s="189"/>
      <c r="O798" s="377"/>
      <c r="P798" s="377"/>
      <c r="Q798" s="376"/>
      <c r="R798" s="377"/>
      <c r="S798" s="377"/>
      <c r="T798" s="376"/>
      <c r="U798" s="389"/>
    </row>
    <row r="799" spans="1:21" ht="24.75" customHeight="1">
      <c r="A799" s="197">
        <v>21103</v>
      </c>
      <c r="B799" s="198" t="s">
        <v>504</v>
      </c>
      <c r="C799" s="186">
        <f aca="true" t="shared" si="194" ref="C799:U799">SUM(C800:C807)</f>
        <v>3396</v>
      </c>
      <c r="D799" s="186">
        <f t="shared" si="194"/>
        <v>0</v>
      </c>
      <c r="E799" s="186">
        <f t="shared" si="194"/>
        <v>0</v>
      </c>
      <c r="F799" s="186">
        <f t="shared" si="194"/>
        <v>0</v>
      </c>
      <c r="G799" s="186">
        <f t="shared" si="194"/>
        <v>0</v>
      </c>
      <c r="H799" s="186">
        <f t="shared" si="194"/>
        <v>380</v>
      </c>
      <c r="I799" s="186">
        <f t="shared" si="194"/>
        <v>2766</v>
      </c>
      <c r="J799" s="186">
        <f t="shared" si="194"/>
        <v>0</v>
      </c>
      <c r="K799" s="186">
        <f t="shared" si="194"/>
        <v>0</v>
      </c>
      <c r="L799" s="186">
        <f t="shared" si="194"/>
        <v>50</v>
      </c>
      <c r="M799" s="186">
        <f t="shared" si="194"/>
        <v>0</v>
      </c>
      <c r="N799" s="186">
        <f t="shared" si="194"/>
        <v>200</v>
      </c>
      <c r="O799" s="186">
        <f t="shared" si="194"/>
        <v>0</v>
      </c>
      <c r="P799" s="186">
        <f t="shared" si="194"/>
        <v>0</v>
      </c>
      <c r="Q799" s="186">
        <f t="shared" si="194"/>
        <v>0</v>
      </c>
      <c r="R799" s="186">
        <f t="shared" si="194"/>
        <v>0</v>
      </c>
      <c r="S799" s="186">
        <f t="shared" si="194"/>
        <v>0</v>
      </c>
      <c r="T799" s="186">
        <f t="shared" si="194"/>
        <v>0</v>
      </c>
      <c r="U799" s="389"/>
    </row>
    <row r="800" spans="1:21" s="336" customFormat="1" ht="24.75" customHeight="1">
      <c r="A800" s="184">
        <v>2110302</v>
      </c>
      <c r="B800" s="185" t="s">
        <v>505</v>
      </c>
      <c r="C800" s="186">
        <f aca="true" t="shared" si="195" ref="C800:C807">D800+H800+I800+J800+K800+L800+M800+N800+O800+P800+Q800+R800+S800+T800</f>
        <v>290</v>
      </c>
      <c r="D800" s="188">
        <f>SUM(E800:G800)</f>
        <v>0</v>
      </c>
      <c r="E800" s="189"/>
      <c r="F800" s="189"/>
      <c r="G800" s="189"/>
      <c r="H800" s="364">
        <v>290</v>
      </c>
      <c r="I800" s="189"/>
      <c r="J800" s="189"/>
      <c r="K800" s="189"/>
      <c r="L800" s="376"/>
      <c r="M800" s="377"/>
      <c r="N800" s="189"/>
      <c r="O800" s="377"/>
      <c r="P800" s="377"/>
      <c r="Q800" s="376"/>
      <c r="R800" s="377"/>
      <c r="S800" s="377"/>
      <c r="T800" s="376"/>
      <c r="U800" s="389"/>
    </row>
    <row r="801" spans="1:21" s="336" customFormat="1" ht="24.75" customHeight="1">
      <c r="A801" s="184">
        <v>210302</v>
      </c>
      <c r="B801" s="185" t="s">
        <v>505</v>
      </c>
      <c r="C801" s="186">
        <f t="shared" si="195"/>
        <v>500</v>
      </c>
      <c r="D801" s="188"/>
      <c r="E801" s="189"/>
      <c r="F801" s="189"/>
      <c r="G801" s="189"/>
      <c r="H801" s="364"/>
      <c r="I801" s="364">
        <v>500</v>
      </c>
      <c r="J801" s="364"/>
      <c r="K801" s="189"/>
      <c r="L801" s="376"/>
      <c r="M801" s="377"/>
      <c r="N801" s="189"/>
      <c r="O801" s="377"/>
      <c r="P801" s="377"/>
      <c r="Q801" s="376"/>
      <c r="R801" s="377"/>
      <c r="S801" s="377"/>
      <c r="T801" s="376"/>
      <c r="U801" s="389"/>
    </row>
    <row r="802" spans="1:21" s="336" customFormat="1" ht="24.75" customHeight="1">
      <c r="A802" s="184">
        <v>210302</v>
      </c>
      <c r="B802" s="185" t="s">
        <v>505</v>
      </c>
      <c r="C802" s="186">
        <f t="shared" si="195"/>
        <v>200</v>
      </c>
      <c r="D802" s="188"/>
      <c r="E802" s="189"/>
      <c r="F802" s="189"/>
      <c r="G802" s="189"/>
      <c r="H802" s="364"/>
      <c r="I802" s="364">
        <v>200</v>
      </c>
      <c r="J802" s="364"/>
      <c r="K802" s="189"/>
      <c r="L802" s="376"/>
      <c r="M802" s="377"/>
      <c r="N802" s="189"/>
      <c r="O802" s="377"/>
      <c r="P802" s="377"/>
      <c r="Q802" s="376"/>
      <c r="R802" s="377"/>
      <c r="S802" s="377"/>
      <c r="T802" s="376"/>
      <c r="U802" s="389"/>
    </row>
    <row r="803" spans="1:21" s="336" customFormat="1" ht="24.75" customHeight="1">
      <c r="A803" s="184">
        <v>210302</v>
      </c>
      <c r="B803" s="185" t="s">
        <v>505</v>
      </c>
      <c r="C803" s="186">
        <f t="shared" si="195"/>
        <v>50</v>
      </c>
      <c r="D803" s="188">
        <f>SUM(E803:G803)</f>
        <v>0</v>
      </c>
      <c r="E803" s="189"/>
      <c r="F803" s="189"/>
      <c r="G803" s="189"/>
      <c r="H803" s="189"/>
      <c r="I803" s="189"/>
      <c r="J803" s="189"/>
      <c r="K803" s="189"/>
      <c r="L803" s="376">
        <v>50</v>
      </c>
      <c r="M803" s="377"/>
      <c r="N803" s="189"/>
      <c r="O803" s="377"/>
      <c r="P803" s="377"/>
      <c r="Q803" s="376"/>
      <c r="R803" s="377"/>
      <c r="S803" s="377"/>
      <c r="T803" s="376"/>
      <c r="U803" s="389"/>
    </row>
    <row r="804" spans="1:21" s="336" customFormat="1" ht="24.75" customHeight="1">
      <c r="A804" s="184">
        <v>2110399</v>
      </c>
      <c r="B804" s="408" t="s">
        <v>506</v>
      </c>
      <c r="C804" s="186">
        <f t="shared" si="195"/>
        <v>40</v>
      </c>
      <c r="D804" s="188"/>
      <c r="E804" s="189"/>
      <c r="F804" s="189"/>
      <c r="G804" s="189"/>
      <c r="H804" s="364">
        <v>40</v>
      </c>
      <c r="I804" s="189"/>
      <c r="J804" s="189"/>
      <c r="K804" s="189"/>
      <c r="L804" s="376"/>
      <c r="M804" s="377"/>
      <c r="N804" s="189"/>
      <c r="O804" s="377"/>
      <c r="P804" s="377"/>
      <c r="Q804" s="376"/>
      <c r="R804" s="377"/>
      <c r="S804" s="377"/>
      <c r="T804" s="376"/>
      <c r="U804" s="389"/>
    </row>
    <row r="805" spans="1:21" s="336" customFormat="1" ht="24.75" customHeight="1">
      <c r="A805" s="462">
        <v>2110399</v>
      </c>
      <c r="B805" s="200" t="s">
        <v>506</v>
      </c>
      <c r="C805" s="186">
        <f t="shared" si="195"/>
        <v>426.35</v>
      </c>
      <c r="D805" s="188">
        <f>SUM(E805:G805)</f>
        <v>0</v>
      </c>
      <c r="E805" s="189"/>
      <c r="F805" s="189"/>
      <c r="G805" s="189"/>
      <c r="H805" s="189"/>
      <c r="I805" s="189">
        <v>426.35</v>
      </c>
      <c r="J805" s="189"/>
      <c r="K805" s="189"/>
      <c r="L805" s="376"/>
      <c r="M805" s="377"/>
      <c r="N805" s="189"/>
      <c r="O805" s="377"/>
      <c r="P805" s="377"/>
      <c r="Q805" s="376"/>
      <c r="R805" s="377"/>
      <c r="S805" s="377"/>
      <c r="T805" s="376"/>
      <c r="U805" s="389"/>
    </row>
    <row r="806" spans="1:21" ht="24.75" customHeight="1">
      <c r="A806" s="462">
        <v>2110399</v>
      </c>
      <c r="B806" s="200" t="s">
        <v>506</v>
      </c>
      <c r="C806" s="186">
        <f t="shared" si="195"/>
        <v>1839.65</v>
      </c>
      <c r="D806" s="188"/>
      <c r="E806" s="189"/>
      <c r="F806" s="189"/>
      <c r="G806" s="189"/>
      <c r="H806" s="364"/>
      <c r="I806" s="189">
        <v>1639.65</v>
      </c>
      <c r="J806" s="189"/>
      <c r="K806" s="189"/>
      <c r="L806" s="376"/>
      <c r="M806" s="377"/>
      <c r="N806" s="189">
        <v>200</v>
      </c>
      <c r="O806" s="377"/>
      <c r="P806" s="377"/>
      <c r="Q806" s="376"/>
      <c r="R806" s="377"/>
      <c r="S806" s="377"/>
      <c r="T806" s="376"/>
      <c r="U806" s="389"/>
    </row>
    <row r="807" spans="1:21" s="336" customFormat="1" ht="24.75" customHeight="1">
      <c r="A807" s="184">
        <v>2110399</v>
      </c>
      <c r="B807" s="200" t="s">
        <v>506</v>
      </c>
      <c r="C807" s="186">
        <f t="shared" si="195"/>
        <v>50</v>
      </c>
      <c r="D807" s="188">
        <f>SUM(E807:G807)</f>
        <v>0</v>
      </c>
      <c r="E807" s="189"/>
      <c r="F807" s="189"/>
      <c r="G807" s="189"/>
      <c r="H807" s="189">
        <v>50</v>
      </c>
      <c r="I807" s="189"/>
      <c r="J807" s="189"/>
      <c r="K807" s="189"/>
      <c r="L807" s="376"/>
      <c r="M807" s="377"/>
      <c r="N807" s="189"/>
      <c r="O807" s="377"/>
      <c r="P807" s="377"/>
      <c r="Q807" s="376"/>
      <c r="R807" s="377"/>
      <c r="S807" s="377"/>
      <c r="T807" s="376"/>
      <c r="U807" s="389"/>
    </row>
    <row r="808" spans="1:21" ht="24.75" customHeight="1">
      <c r="A808" s="197">
        <v>21104</v>
      </c>
      <c r="B808" s="198" t="s">
        <v>507</v>
      </c>
      <c r="C808" s="186">
        <f aca="true" t="shared" si="196" ref="C808:K808">SUM(C809:C813)</f>
        <v>1322</v>
      </c>
      <c r="D808" s="186">
        <f t="shared" si="196"/>
        <v>0</v>
      </c>
      <c r="E808" s="186">
        <f t="shared" si="196"/>
        <v>0</v>
      </c>
      <c r="F808" s="186">
        <f t="shared" si="196"/>
        <v>0</v>
      </c>
      <c r="G808" s="186">
        <f t="shared" si="196"/>
        <v>0</v>
      </c>
      <c r="H808" s="186">
        <f t="shared" si="196"/>
        <v>105</v>
      </c>
      <c r="I808" s="186">
        <f t="shared" si="196"/>
        <v>1217</v>
      </c>
      <c r="J808" s="186">
        <f t="shared" si="196"/>
        <v>0</v>
      </c>
      <c r="K808" s="186">
        <f t="shared" si="196"/>
        <v>0</v>
      </c>
      <c r="L808" s="186">
        <f aca="true" t="shared" si="197" ref="L808:T808">SUM(L809:L813)</f>
        <v>0</v>
      </c>
      <c r="M808" s="186">
        <f t="shared" si="197"/>
        <v>0</v>
      </c>
      <c r="N808" s="186">
        <f t="shared" si="197"/>
        <v>0</v>
      </c>
      <c r="O808" s="186">
        <f t="shared" si="197"/>
        <v>0</v>
      </c>
      <c r="P808" s="186">
        <f t="shared" si="197"/>
        <v>0</v>
      </c>
      <c r="Q808" s="186">
        <f t="shared" si="197"/>
        <v>0</v>
      </c>
      <c r="R808" s="186">
        <f t="shared" si="197"/>
        <v>0</v>
      </c>
      <c r="S808" s="186">
        <f t="shared" si="197"/>
        <v>0</v>
      </c>
      <c r="T808" s="186">
        <f t="shared" si="197"/>
        <v>0</v>
      </c>
      <c r="U808" s="389"/>
    </row>
    <row r="809" spans="1:21" s="336" customFormat="1" ht="24.75" customHeight="1">
      <c r="A809" s="184">
        <v>2110401</v>
      </c>
      <c r="B809" s="185" t="s">
        <v>508</v>
      </c>
      <c r="C809" s="186">
        <f>D809+H809+I809+J809+K809+L809+M809+N809+O809+P809+Q809+R809+S809+T809</f>
        <v>50</v>
      </c>
      <c r="D809" s="188">
        <f>SUM(E809:G809)</f>
        <v>0</v>
      </c>
      <c r="E809" s="189"/>
      <c r="F809" s="189"/>
      <c r="G809" s="189"/>
      <c r="H809" s="189">
        <v>50</v>
      </c>
      <c r="I809" s="189"/>
      <c r="J809" s="189"/>
      <c r="K809" s="189"/>
      <c r="L809" s="376"/>
      <c r="M809" s="377"/>
      <c r="N809" s="189"/>
      <c r="O809" s="377"/>
      <c r="P809" s="377"/>
      <c r="Q809" s="376"/>
      <c r="R809" s="377"/>
      <c r="S809" s="377"/>
      <c r="T809" s="376"/>
      <c r="U809" s="389"/>
    </row>
    <row r="810" spans="1:21" s="336" customFormat="1" ht="24.75" customHeight="1">
      <c r="A810" s="184">
        <v>2110401</v>
      </c>
      <c r="B810" s="185" t="s">
        <v>508</v>
      </c>
      <c r="C810" s="186">
        <f>D810+H810+I810+J810+K810+L810+M810+N810+O810+P810+Q810+R810+S810+T810</f>
        <v>15</v>
      </c>
      <c r="D810" s="188">
        <f>SUM(E810:G810)</f>
        <v>0</v>
      </c>
      <c r="E810" s="189"/>
      <c r="F810" s="189"/>
      <c r="G810" s="189"/>
      <c r="H810" s="189">
        <v>15</v>
      </c>
      <c r="I810" s="189"/>
      <c r="J810" s="189"/>
      <c r="K810" s="189"/>
      <c r="L810" s="376"/>
      <c r="M810" s="377"/>
      <c r="N810" s="189"/>
      <c r="O810" s="377"/>
      <c r="P810" s="377"/>
      <c r="Q810" s="376"/>
      <c r="R810" s="377"/>
      <c r="S810" s="377"/>
      <c r="T810" s="376"/>
      <c r="U810" s="389"/>
    </row>
    <row r="811" spans="1:21" s="336" customFormat="1" ht="24.75" customHeight="1">
      <c r="A811" s="184">
        <v>2110401</v>
      </c>
      <c r="B811" s="185" t="s">
        <v>508</v>
      </c>
      <c r="C811" s="186">
        <f>D811+H811+I811+J811+K811+L811+M811+N811+O811+P811+Q811+R811+S811+T811</f>
        <v>40</v>
      </c>
      <c r="D811" s="188"/>
      <c r="E811" s="189"/>
      <c r="F811" s="189"/>
      <c r="G811" s="189"/>
      <c r="H811" s="189">
        <v>40</v>
      </c>
      <c r="I811" s="189"/>
      <c r="J811" s="189"/>
      <c r="K811" s="189"/>
      <c r="L811" s="376"/>
      <c r="M811" s="377"/>
      <c r="N811" s="189"/>
      <c r="O811" s="377"/>
      <c r="P811" s="377"/>
      <c r="Q811" s="376"/>
      <c r="R811" s="377"/>
      <c r="S811" s="377"/>
      <c r="T811" s="376"/>
      <c r="U811" s="389"/>
    </row>
    <row r="812" spans="1:21" s="336" customFormat="1" ht="24.75" customHeight="1">
      <c r="A812" s="184">
        <v>2110402</v>
      </c>
      <c r="B812" s="185" t="s">
        <v>509</v>
      </c>
      <c r="C812" s="186">
        <f>D812+H812+I812+J812+K812+L812+M812+N812+O812+P812+Q812+R812+S812+T812</f>
        <v>1195</v>
      </c>
      <c r="D812" s="188"/>
      <c r="E812" s="189"/>
      <c r="F812" s="189"/>
      <c r="G812" s="189"/>
      <c r="H812" s="189"/>
      <c r="I812" s="189">
        <v>1195</v>
      </c>
      <c r="J812" s="189"/>
      <c r="K812" s="189"/>
      <c r="L812" s="376"/>
      <c r="M812" s="377"/>
      <c r="N812" s="189"/>
      <c r="O812" s="377"/>
      <c r="P812" s="377"/>
      <c r="Q812" s="376"/>
      <c r="R812" s="377"/>
      <c r="S812" s="377"/>
      <c r="T812" s="376"/>
      <c r="U812" s="389"/>
    </row>
    <row r="813" spans="1:21" s="336" customFormat="1" ht="24.75" customHeight="1">
      <c r="A813" s="184">
        <v>2110402</v>
      </c>
      <c r="B813" s="185" t="s">
        <v>509</v>
      </c>
      <c r="C813" s="186">
        <f>D813+H813+I813+J813+K813+L813+M813+N813+O813+P813+Q813+R813+S813+T813</f>
        <v>22</v>
      </c>
      <c r="D813" s="188">
        <f>SUM(E813:G813)</f>
        <v>0</v>
      </c>
      <c r="E813" s="189"/>
      <c r="F813" s="189"/>
      <c r="G813" s="189"/>
      <c r="H813" s="189"/>
      <c r="I813" s="189">
        <v>22</v>
      </c>
      <c r="J813" s="189"/>
      <c r="K813" s="189"/>
      <c r="L813" s="376"/>
      <c r="M813" s="377"/>
      <c r="N813" s="189"/>
      <c r="O813" s="377"/>
      <c r="P813" s="377"/>
      <c r="Q813" s="376"/>
      <c r="R813" s="377"/>
      <c r="S813" s="377"/>
      <c r="T813" s="376"/>
      <c r="U813" s="389"/>
    </row>
    <row r="814" spans="1:21" s="161" customFormat="1" ht="24.75" customHeight="1">
      <c r="A814" s="184">
        <v>21105</v>
      </c>
      <c r="B814" s="185" t="s">
        <v>510</v>
      </c>
      <c r="C814" s="186">
        <f aca="true" t="shared" si="198" ref="C814:K814">C815</f>
        <v>106</v>
      </c>
      <c r="D814" s="186">
        <f t="shared" si="198"/>
        <v>0</v>
      </c>
      <c r="E814" s="186">
        <f t="shared" si="198"/>
        <v>0</v>
      </c>
      <c r="F814" s="186">
        <f t="shared" si="198"/>
        <v>0</v>
      </c>
      <c r="G814" s="186">
        <f t="shared" si="198"/>
        <v>0</v>
      </c>
      <c r="H814" s="186">
        <f t="shared" si="198"/>
        <v>0</v>
      </c>
      <c r="I814" s="186">
        <f t="shared" si="198"/>
        <v>0</v>
      </c>
      <c r="J814" s="186">
        <f t="shared" si="198"/>
        <v>0</v>
      </c>
      <c r="K814" s="186">
        <f t="shared" si="198"/>
        <v>0</v>
      </c>
      <c r="L814" s="186">
        <f aca="true" t="shared" si="199" ref="L814:T814">L815</f>
        <v>0</v>
      </c>
      <c r="M814" s="186">
        <f t="shared" si="199"/>
        <v>0</v>
      </c>
      <c r="N814" s="186">
        <f t="shared" si="199"/>
        <v>106</v>
      </c>
      <c r="O814" s="186">
        <f t="shared" si="199"/>
        <v>0</v>
      </c>
      <c r="P814" s="186">
        <f t="shared" si="199"/>
        <v>0</v>
      </c>
      <c r="Q814" s="186">
        <f t="shared" si="199"/>
        <v>0</v>
      </c>
      <c r="R814" s="186">
        <f t="shared" si="199"/>
        <v>0</v>
      </c>
      <c r="S814" s="186">
        <f t="shared" si="199"/>
        <v>0</v>
      </c>
      <c r="T814" s="186">
        <f t="shared" si="199"/>
        <v>0</v>
      </c>
      <c r="U814" s="389"/>
    </row>
    <row r="815" spans="1:21" s="161" customFormat="1" ht="24.75" customHeight="1">
      <c r="A815" s="184">
        <v>2110501</v>
      </c>
      <c r="B815" s="185" t="s">
        <v>511</v>
      </c>
      <c r="C815" s="186">
        <f>D815+H815+I815+J815+K815+L815+M815+N815+O815+P815+Q815+R815+S815+T815</f>
        <v>106</v>
      </c>
      <c r="D815" s="188"/>
      <c r="E815" s="189"/>
      <c r="F815" s="189"/>
      <c r="G815" s="189"/>
      <c r="H815" s="189"/>
      <c r="I815" s="189"/>
      <c r="J815" s="189"/>
      <c r="K815" s="189"/>
      <c r="L815" s="376"/>
      <c r="M815" s="377"/>
      <c r="N815" s="189">
        <v>106</v>
      </c>
      <c r="O815" s="377"/>
      <c r="P815" s="377"/>
      <c r="Q815" s="376"/>
      <c r="R815" s="377"/>
      <c r="S815" s="377"/>
      <c r="T815" s="376"/>
      <c r="U815" s="389"/>
    </row>
    <row r="816" spans="1:21" ht="24.75" customHeight="1">
      <c r="A816" s="197">
        <v>21106</v>
      </c>
      <c r="B816" s="198" t="s">
        <v>512</v>
      </c>
      <c r="C816" s="186">
        <f aca="true" t="shared" si="200" ref="C816:K816">C817</f>
        <v>100</v>
      </c>
      <c r="D816" s="186">
        <f t="shared" si="200"/>
        <v>0</v>
      </c>
      <c r="E816" s="186">
        <f t="shared" si="200"/>
        <v>0</v>
      </c>
      <c r="F816" s="186">
        <f t="shared" si="200"/>
        <v>0</v>
      </c>
      <c r="G816" s="186">
        <f t="shared" si="200"/>
        <v>0</v>
      </c>
      <c r="H816" s="186">
        <f t="shared" si="200"/>
        <v>0</v>
      </c>
      <c r="I816" s="186">
        <f t="shared" si="200"/>
        <v>0</v>
      </c>
      <c r="J816" s="186">
        <f t="shared" si="200"/>
        <v>0</v>
      </c>
      <c r="K816" s="186">
        <f t="shared" si="200"/>
        <v>0</v>
      </c>
      <c r="L816" s="186">
        <f aca="true" t="shared" si="201" ref="L816:T816">L817</f>
        <v>0</v>
      </c>
      <c r="M816" s="186">
        <f t="shared" si="201"/>
        <v>0</v>
      </c>
      <c r="N816" s="186">
        <f t="shared" si="201"/>
        <v>100</v>
      </c>
      <c r="O816" s="186">
        <f t="shared" si="201"/>
        <v>0</v>
      </c>
      <c r="P816" s="186">
        <f t="shared" si="201"/>
        <v>0</v>
      </c>
      <c r="Q816" s="186">
        <f t="shared" si="201"/>
        <v>0</v>
      </c>
      <c r="R816" s="186">
        <f t="shared" si="201"/>
        <v>0</v>
      </c>
      <c r="S816" s="186">
        <f t="shared" si="201"/>
        <v>0</v>
      </c>
      <c r="T816" s="186">
        <f t="shared" si="201"/>
        <v>0</v>
      </c>
      <c r="U816" s="389"/>
    </row>
    <row r="817" spans="1:21" ht="24.75" customHeight="1">
      <c r="A817" s="462">
        <v>2110602</v>
      </c>
      <c r="B817" s="200" t="s">
        <v>513</v>
      </c>
      <c r="C817" s="186">
        <f>D817+H817+I817+J817+K817+L817+M817+N817+O817+P817+Q817+R817+S817+T817</f>
        <v>100</v>
      </c>
      <c r="D817" s="188"/>
      <c r="E817" s="189"/>
      <c r="F817" s="189"/>
      <c r="G817" s="189"/>
      <c r="H817" s="364"/>
      <c r="I817" s="189"/>
      <c r="J817" s="189"/>
      <c r="K817" s="189"/>
      <c r="L817" s="376"/>
      <c r="M817" s="377"/>
      <c r="N817" s="189">
        <v>100</v>
      </c>
      <c r="O817" s="377"/>
      <c r="P817" s="377"/>
      <c r="Q817" s="376"/>
      <c r="R817" s="377"/>
      <c r="S817" s="377"/>
      <c r="T817" s="376"/>
      <c r="U817" s="389"/>
    </row>
    <row r="818" spans="1:21" s="337" customFormat="1" ht="24.75" customHeight="1">
      <c r="A818" s="482">
        <v>212</v>
      </c>
      <c r="B818" s="483" t="s">
        <v>514</v>
      </c>
      <c r="C818" s="361">
        <f aca="true" t="shared" si="202" ref="C818:U818">C819++C856+C860+C866</f>
        <v>4718.36</v>
      </c>
      <c r="D818" s="361">
        <f t="shared" si="202"/>
        <v>526.9300000000001</v>
      </c>
      <c r="E818" s="361">
        <f t="shared" si="202"/>
        <v>456</v>
      </c>
      <c r="F818" s="361">
        <f t="shared" si="202"/>
        <v>0</v>
      </c>
      <c r="G818" s="361">
        <f t="shared" si="202"/>
        <v>70.93</v>
      </c>
      <c r="H818" s="361">
        <f t="shared" si="202"/>
        <v>376.2</v>
      </c>
      <c r="I818" s="361">
        <f t="shared" si="202"/>
        <v>330</v>
      </c>
      <c r="J818" s="361">
        <f t="shared" si="202"/>
        <v>0</v>
      </c>
      <c r="K818" s="361">
        <f t="shared" si="202"/>
        <v>1280.3700000000001</v>
      </c>
      <c r="L818" s="361">
        <f t="shared" si="202"/>
        <v>1098.4</v>
      </c>
      <c r="M818" s="361">
        <f t="shared" si="202"/>
        <v>687</v>
      </c>
      <c r="N818" s="361">
        <f t="shared" si="202"/>
        <v>419.46</v>
      </c>
      <c r="O818" s="361">
        <f t="shared" si="202"/>
        <v>0</v>
      </c>
      <c r="P818" s="361">
        <f t="shared" si="202"/>
        <v>0</v>
      </c>
      <c r="Q818" s="361">
        <f t="shared" si="202"/>
        <v>0</v>
      </c>
      <c r="R818" s="361">
        <f t="shared" si="202"/>
        <v>0</v>
      </c>
      <c r="S818" s="361">
        <f t="shared" si="202"/>
        <v>0</v>
      </c>
      <c r="T818" s="361">
        <f t="shared" si="202"/>
        <v>0</v>
      </c>
      <c r="U818" s="412"/>
    </row>
    <row r="819" spans="1:21" ht="24.75" customHeight="1">
      <c r="A819" s="203">
        <v>21201</v>
      </c>
      <c r="B819" s="196" t="s">
        <v>515</v>
      </c>
      <c r="C819" s="186">
        <f aca="true" t="shared" si="203" ref="C819:U819">SUM(C820:C855)</f>
        <v>3194.0899999999997</v>
      </c>
      <c r="D819" s="186">
        <f t="shared" si="203"/>
        <v>526.9300000000001</v>
      </c>
      <c r="E819" s="186">
        <f t="shared" si="203"/>
        <v>456</v>
      </c>
      <c r="F819" s="186">
        <f t="shared" si="203"/>
        <v>0</v>
      </c>
      <c r="G819" s="186">
        <f t="shared" si="203"/>
        <v>70.93</v>
      </c>
      <c r="H819" s="186">
        <f t="shared" si="203"/>
        <v>236.2</v>
      </c>
      <c r="I819" s="186">
        <f t="shared" si="203"/>
        <v>0</v>
      </c>
      <c r="J819" s="186">
        <f t="shared" si="203"/>
        <v>0</v>
      </c>
      <c r="K819" s="186">
        <f t="shared" si="203"/>
        <v>1185.5000000000002</v>
      </c>
      <c r="L819" s="186">
        <f t="shared" si="203"/>
        <v>526</v>
      </c>
      <c r="M819" s="186">
        <f t="shared" si="203"/>
        <v>300</v>
      </c>
      <c r="N819" s="186">
        <f t="shared" si="203"/>
        <v>419.46</v>
      </c>
      <c r="O819" s="186">
        <f t="shared" si="203"/>
        <v>0</v>
      </c>
      <c r="P819" s="186">
        <f t="shared" si="203"/>
        <v>0</v>
      </c>
      <c r="Q819" s="186">
        <f t="shared" si="203"/>
        <v>0</v>
      </c>
      <c r="R819" s="186">
        <f t="shared" si="203"/>
        <v>0</v>
      </c>
      <c r="S819" s="186">
        <f t="shared" si="203"/>
        <v>0</v>
      </c>
      <c r="T819" s="186">
        <f t="shared" si="203"/>
        <v>0</v>
      </c>
      <c r="U819" s="389"/>
    </row>
    <row r="820" spans="1:21" s="336" customFormat="1" ht="24.75" customHeight="1">
      <c r="A820" s="184">
        <v>2120101</v>
      </c>
      <c r="B820" s="185" t="s">
        <v>317</v>
      </c>
      <c r="C820" s="186">
        <f>D820+H820+I820+J820+K820+L820+M820+N820+O820+P820+Q820+R820+S820+T820</f>
        <v>126</v>
      </c>
      <c r="D820" s="188">
        <f>SUM(E820:G820)</f>
        <v>0</v>
      </c>
      <c r="E820" s="189"/>
      <c r="F820" s="189"/>
      <c r="G820" s="189"/>
      <c r="H820" s="189"/>
      <c r="I820" s="189"/>
      <c r="J820" s="189"/>
      <c r="K820" s="189"/>
      <c r="L820" s="376">
        <v>126</v>
      </c>
      <c r="M820" s="377"/>
      <c r="N820" s="189"/>
      <c r="O820" s="377"/>
      <c r="P820" s="377"/>
      <c r="Q820" s="376"/>
      <c r="R820" s="377"/>
      <c r="S820" s="377"/>
      <c r="T820" s="376"/>
      <c r="U820" s="389"/>
    </row>
    <row r="821" spans="1:21" s="336" customFormat="1" ht="24.75" customHeight="1">
      <c r="A821" s="184">
        <v>2120101</v>
      </c>
      <c r="B821" s="185" t="s">
        <v>317</v>
      </c>
      <c r="C821" s="186">
        <f aca="true" t="shared" si="204" ref="C821:C855">D821+H821+I821+J821+K821+L821+M821+N821+O821+P821+Q821+R821+S821+T821</f>
        <v>10</v>
      </c>
      <c r="D821" s="188">
        <f>SUM(E821:G821)</f>
        <v>0</v>
      </c>
      <c r="E821" s="189"/>
      <c r="F821" s="189"/>
      <c r="G821" s="189"/>
      <c r="H821" s="189"/>
      <c r="I821" s="189"/>
      <c r="J821" s="189"/>
      <c r="K821" s="189"/>
      <c r="L821" s="376">
        <v>10</v>
      </c>
      <c r="M821" s="377"/>
      <c r="N821" s="189"/>
      <c r="O821" s="377"/>
      <c r="P821" s="377"/>
      <c r="Q821" s="376"/>
      <c r="R821" s="377"/>
      <c r="S821" s="377"/>
      <c r="T821" s="376"/>
      <c r="U821" s="389"/>
    </row>
    <row r="822" spans="1:21" s="336" customFormat="1" ht="24.75" customHeight="1">
      <c r="A822" s="184">
        <v>2120101</v>
      </c>
      <c r="B822" s="185" t="s">
        <v>317</v>
      </c>
      <c r="C822" s="186">
        <f t="shared" si="204"/>
        <v>53</v>
      </c>
      <c r="D822" s="188">
        <f>SUM(E822:G822)</f>
        <v>0</v>
      </c>
      <c r="E822" s="189"/>
      <c r="F822" s="189"/>
      <c r="G822" s="189"/>
      <c r="H822" s="189"/>
      <c r="I822" s="189"/>
      <c r="J822" s="189"/>
      <c r="K822" s="189">
        <v>53</v>
      </c>
      <c r="L822" s="376"/>
      <c r="M822" s="377"/>
      <c r="N822" s="189"/>
      <c r="O822" s="377"/>
      <c r="P822" s="377"/>
      <c r="Q822" s="376"/>
      <c r="R822" s="377"/>
      <c r="S822" s="377"/>
      <c r="T822" s="376"/>
      <c r="U822" s="389"/>
    </row>
    <row r="823" spans="1:21" s="336" customFormat="1" ht="24.75" customHeight="1">
      <c r="A823" s="184">
        <v>2120101</v>
      </c>
      <c r="B823" s="185" t="s">
        <v>317</v>
      </c>
      <c r="C823" s="186">
        <f t="shared" si="204"/>
        <v>10</v>
      </c>
      <c r="D823" s="188"/>
      <c r="E823" s="189"/>
      <c r="F823" s="189"/>
      <c r="G823" s="189"/>
      <c r="H823" s="189"/>
      <c r="I823" s="189"/>
      <c r="J823" s="189"/>
      <c r="K823" s="189"/>
      <c r="L823" s="376">
        <v>10</v>
      </c>
      <c r="M823" s="377"/>
      <c r="N823" s="189"/>
      <c r="O823" s="377"/>
      <c r="P823" s="377"/>
      <c r="Q823" s="376"/>
      <c r="R823" s="377"/>
      <c r="S823" s="377"/>
      <c r="T823" s="376"/>
      <c r="U823" s="389"/>
    </row>
    <row r="824" spans="1:21" s="336" customFormat="1" ht="24.75" customHeight="1">
      <c r="A824" s="184">
        <v>2120101</v>
      </c>
      <c r="B824" s="185" t="s">
        <v>317</v>
      </c>
      <c r="C824" s="186">
        <f t="shared" si="204"/>
        <v>10</v>
      </c>
      <c r="D824" s="188"/>
      <c r="E824" s="189"/>
      <c r="F824" s="189"/>
      <c r="G824" s="189"/>
      <c r="H824" s="189"/>
      <c r="I824" s="189"/>
      <c r="J824" s="189"/>
      <c r="K824" s="189"/>
      <c r="L824" s="376">
        <v>10</v>
      </c>
      <c r="M824" s="377"/>
      <c r="N824" s="189"/>
      <c r="O824" s="377"/>
      <c r="P824" s="377"/>
      <c r="Q824" s="376"/>
      <c r="R824" s="377"/>
      <c r="S824" s="377"/>
      <c r="T824" s="376"/>
      <c r="U824" s="389"/>
    </row>
    <row r="825" spans="1:21" s="336" customFormat="1" ht="24.75" customHeight="1">
      <c r="A825" s="184">
        <v>2120101</v>
      </c>
      <c r="B825" s="185" t="s">
        <v>317</v>
      </c>
      <c r="C825" s="186">
        <f t="shared" si="204"/>
        <v>60</v>
      </c>
      <c r="D825" s="188"/>
      <c r="E825" s="189"/>
      <c r="F825" s="189"/>
      <c r="G825" s="189"/>
      <c r="H825" s="189"/>
      <c r="I825" s="189"/>
      <c r="J825" s="189"/>
      <c r="K825" s="189"/>
      <c r="L825" s="376"/>
      <c r="M825" s="377"/>
      <c r="N825" s="189">
        <v>60</v>
      </c>
      <c r="O825" s="377"/>
      <c r="P825" s="377"/>
      <c r="Q825" s="376"/>
      <c r="R825" s="377"/>
      <c r="S825" s="377"/>
      <c r="T825" s="376"/>
      <c r="U825" s="389"/>
    </row>
    <row r="826" spans="1:21" s="336" customFormat="1" ht="24.75" customHeight="1">
      <c r="A826" s="184">
        <v>2120101</v>
      </c>
      <c r="B826" s="185" t="s">
        <v>317</v>
      </c>
      <c r="C826" s="186">
        <f t="shared" si="204"/>
        <v>336.4</v>
      </c>
      <c r="D826" s="188">
        <f>SUM(E826:G826)</f>
        <v>0</v>
      </c>
      <c r="E826" s="189"/>
      <c r="F826" s="189"/>
      <c r="G826" s="189"/>
      <c r="H826" s="189"/>
      <c r="I826" s="189"/>
      <c r="J826" s="189"/>
      <c r="K826" s="189"/>
      <c r="L826" s="376"/>
      <c r="M826" s="377"/>
      <c r="N826" s="189">
        <v>336.4</v>
      </c>
      <c r="O826" s="377"/>
      <c r="P826" s="377"/>
      <c r="Q826" s="376"/>
      <c r="R826" s="377"/>
      <c r="S826" s="377"/>
      <c r="T826" s="376"/>
      <c r="U826" s="191"/>
    </row>
    <row r="827" spans="1:21" s="336" customFormat="1" ht="24.75" customHeight="1">
      <c r="A827" s="184">
        <v>2120101</v>
      </c>
      <c r="B827" s="185" t="s">
        <v>317</v>
      </c>
      <c r="C827" s="186">
        <f t="shared" si="204"/>
        <v>23.06</v>
      </c>
      <c r="D827" s="188">
        <f>SUM(E827:G827)</f>
        <v>0</v>
      </c>
      <c r="E827" s="189"/>
      <c r="F827" s="189"/>
      <c r="G827" s="189"/>
      <c r="H827" s="189"/>
      <c r="I827" s="189"/>
      <c r="J827" s="189"/>
      <c r="K827" s="189"/>
      <c r="L827" s="376"/>
      <c r="M827" s="377"/>
      <c r="N827" s="189">
        <v>23.06</v>
      </c>
      <c r="O827" s="377"/>
      <c r="P827" s="377"/>
      <c r="Q827" s="376"/>
      <c r="R827" s="377"/>
      <c r="S827" s="377"/>
      <c r="T827" s="376"/>
      <c r="U827" s="411"/>
    </row>
    <row r="828" spans="1:21" s="336" customFormat="1" ht="24.75" customHeight="1">
      <c r="A828" s="184">
        <v>2120101</v>
      </c>
      <c r="B828" s="185" t="s">
        <v>317</v>
      </c>
      <c r="C828" s="186">
        <f t="shared" si="204"/>
        <v>10</v>
      </c>
      <c r="D828" s="188">
        <f>SUM(E828:G828)</f>
        <v>0</v>
      </c>
      <c r="E828" s="189"/>
      <c r="F828" s="189"/>
      <c r="G828" s="189"/>
      <c r="H828" s="189"/>
      <c r="I828" s="189"/>
      <c r="J828" s="189"/>
      <c r="K828" s="189"/>
      <c r="L828" s="376">
        <v>10</v>
      </c>
      <c r="M828" s="377"/>
      <c r="N828" s="189"/>
      <c r="O828" s="377"/>
      <c r="P828" s="377"/>
      <c r="Q828" s="376"/>
      <c r="R828" s="377"/>
      <c r="S828" s="377"/>
      <c r="T828" s="376"/>
      <c r="U828" s="411"/>
    </row>
    <row r="829" spans="1:21" s="336" customFormat="1" ht="24.75" customHeight="1">
      <c r="A829" s="184">
        <v>2120101</v>
      </c>
      <c r="B829" s="185" t="s">
        <v>317</v>
      </c>
      <c r="C829" s="186">
        <f t="shared" si="204"/>
        <v>35</v>
      </c>
      <c r="D829" s="188">
        <f aca="true" t="shared" si="205" ref="D829:D839">SUM(E829:G829)</f>
        <v>0</v>
      </c>
      <c r="E829" s="189"/>
      <c r="F829" s="189"/>
      <c r="G829" s="189"/>
      <c r="H829" s="189"/>
      <c r="I829" s="189"/>
      <c r="J829" s="189"/>
      <c r="K829" s="189"/>
      <c r="L829" s="486">
        <v>35</v>
      </c>
      <c r="M829" s="377"/>
      <c r="N829" s="189"/>
      <c r="O829" s="377"/>
      <c r="P829" s="377"/>
      <c r="Q829" s="376"/>
      <c r="R829" s="377"/>
      <c r="S829" s="377"/>
      <c r="T829" s="376"/>
      <c r="U829" s="191"/>
    </row>
    <row r="830" spans="1:21" s="336" customFormat="1" ht="24.75" customHeight="1">
      <c r="A830" s="184">
        <v>2120101</v>
      </c>
      <c r="B830" s="185" t="s">
        <v>317</v>
      </c>
      <c r="C830" s="186">
        <f t="shared" si="204"/>
        <v>20</v>
      </c>
      <c r="D830" s="188">
        <f t="shared" si="205"/>
        <v>0</v>
      </c>
      <c r="E830" s="189"/>
      <c r="F830" s="189"/>
      <c r="G830" s="189"/>
      <c r="H830" s="189"/>
      <c r="I830" s="189"/>
      <c r="J830" s="189"/>
      <c r="K830" s="189"/>
      <c r="L830" s="486">
        <v>20</v>
      </c>
      <c r="M830" s="377"/>
      <c r="N830" s="189"/>
      <c r="O830" s="377"/>
      <c r="P830" s="377"/>
      <c r="Q830" s="376"/>
      <c r="R830" s="377"/>
      <c r="S830" s="377"/>
      <c r="T830" s="376"/>
      <c r="U830" s="191"/>
    </row>
    <row r="831" spans="1:21" s="336" customFormat="1" ht="24.75" customHeight="1">
      <c r="A831" s="184">
        <v>2120101</v>
      </c>
      <c r="B831" s="185" t="s">
        <v>317</v>
      </c>
      <c r="C831" s="186">
        <f t="shared" si="204"/>
        <v>65</v>
      </c>
      <c r="D831" s="188">
        <f t="shared" si="205"/>
        <v>0</v>
      </c>
      <c r="E831" s="189"/>
      <c r="F831" s="189"/>
      <c r="G831" s="189"/>
      <c r="H831" s="189"/>
      <c r="I831" s="189"/>
      <c r="J831" s="189"/>
      <c r="K831" s="189"/>
      <c r="L831" s="486">
        <v>65</v>
      </c>
      <c r="M831" s="377"/>
      <c r="N831" s="189"/>
      <c r="O831" s="377"/>
      <c r="P831" s="377"/>
      <c r="Q831" s="376"/>
      <c r="R831" s="377"/>
      <c r="S831" s="377"/>
      <c r="T831" s="376"/>
      <c r="U831" s="191"/>
    </row>
    <row r="832" spans="1:21" s="336" customFormat="1" ht="24.75" customHeight="1">
      <c r="A832" s="184">
        <v>2120101</v>
      </c>
      <c r="B832" s="185" t="s">
        <v>317</v>
      </c>
      <c r="C832" s="186">
        <f t="shared" si="204"/>
        <v>20</v>
      </c>
      <c r="D832" s="188">
        <f t="shared" si="205"/>
        <v>0</v>
      </c>
      <c r="E832" s="189"/>
      <c r="F832" s="189"/>
      <c r="G832" s="189"/>
      <c r="H832" s="189"/>
      <c r="I832" s="189"/>
      <c r="J832" s="189"/>
      <c r="K832" s="189"/>
      <c r="L832" s="486">
        <v>20</v>
      </c>
      <c r="M832" s="377"/>
      <c r="N832" s="189"/>
      <c r="O832" s="377"/>
      <c r="P832" s="377"/>
      <c r="Q832" s="376"/>
      <c r="R832" s="377"/>
      <c r="S832" s="377"/>
      <c r="T832" s="376"/>
      <c r="U832" s="191"/>
    </row>
    <row r="833" spans="1:21" s="336" customFormat="1" ht="24.75" customHeight="1">
      <c r="A833" s="184">
        <v>2120101</v>
      </c>
      <c r="B833" s="185" t="s">
        <v>317</v>
      </c>
      <c r="C833" s="186">
        <f t="shared" si="204"/>
        <v>50</v>
      </c>
      <c r="D833" s="188">
        <f t="shared" si="205"/>
        <v>0</v>
      </c>
      <c r="E833" s="189"/>
      <c r="F833" s="189"/>
      <c r="G833" s="189"/>
      <c r="H833" s="189"/>
      <c r="I833" s="189"/>
      <c r="J833" s="189"/>
      <c r="K833" s="189"/>
      <c r="L833" s="221">
        <v>50</v>
      </c>
      <c r="M833" s="377"/>
      <c r="N833" s="189"/>
      <c r="O833" s="377"/>
      <c r="P833" s="377"/>
      <c r="Q833" s="376"/>
      <c r="R833" s="377"/>
      <c r="S833" s="377"/>
      <c r="T833" s="376"/>
      <c r="U833" s="191"/>
    </row>
    <row r="834" spans="1:21" s="336" customFormat="1" ht="24.75" customHeight="1">
      <c r="A834" s="184">
        <v>2120101</v>
      </c>
      <c r="B834" s="185" t="s">
        <v>317</v>
      </c>
      <c r="C834" s="186">
        <f t="shared" si="204"/>
        <v>30</v>
      </c>
      <c r="D834" s="188">
        <f t="shared" si="205"/>
        <v>0</v>
      </c>
      <c r="E834" s="189"/>
      <c r="F834" s="189"/>
      <c r="G834" s="189"/>
      <c r="H834" s="189"/>
      <c r="I834" s="189"/>
      <c r="J834" s="189"/>
      <c r="K834" s="189"/>
      <c r="L834" s="221">
        <v>30</v>
      </c>
      <c r="M834" s="377"/>
      <c r="N834" s="189"/>
      <c r="O834" s="377"/>
      <c r="P834" s="377"/>
      <c r="Q834" s="376"/>
      <c r="R834" s="377"/>
      <c r="S834" s="377"/>
      <c r="T834" s="376"/>
      <c r="U834" s="191"/>
    </row>
    <row r="835" spans="1:21" s="336" customFormat="1" ht="24.75" customHeight="1">
      <c r="A835" s="184">
        <v>2120101</v>
      </c>
      <c r="B835" s="185" t="s">
        <v>317</v>
      </c>
      <c r="C835" s="186">
        <f t="shared" si="204"/>
        <v>30</v>
      </c>
      <c r="D835" s="188">
        <f t="shared" si="205"/>
        <v>0</v>
      </c>
      <c r="E835" s="189"/>
      <c r="F835" s="189"/>
      <c r="G835" s="189"/>
      <c r="H835" s="189"/>
      <c r="I835" s="189"/>
      <c r="J835" s="189"/>
      <c r="K835" s="189"/>
      <c r="L835" s="221">
        <v>30</v>
      </c>
      <c r="M835" s="377"/>
      <c r="N835" s="189"/>
      <c r="O835" s="377"/>
      <c r="P835" s="377"/>
      <c r="Q835" s="376"/>
      <c r="R835" s="377"/>
      <c r="S835" s="377"/>
      <c r="T835" s="376"/>
      <c r="U835" s="191"/>
    </row>
    <row r="836" spans="1:21" s="336" customFormat="1" ht="24.75" customHeight="1">
      <c r="A836" s="184">
        <v>2120101</v>
      </c>
      <c r="B836" s="185" t="s">
        <v>317</v>
      </c>
      <c r="C836" s="186">
        <f t="shared" si="204"/>
        <v>39.2</v>
      </c>
      <c r="D836" s="188">
        <f t="shared" si="205"/>
        <v>0</v>
      </c>
      <c r="E836" s="189"/>
      <c r="F836" s="189"/>
      <c r="G836" s="189"/>
      <c r="H836" s="189">
        <v>39.2</v>
      </c>
      <c r="I836" s="189"/>
      <c r="J836" s="189"/>
      <c r="K836" s="189"/>
      <c r="L836" s="376"/>
      <c r="M836" s="377"/>
      <c r="N836" s="189"/>
      <c r="O836" s="377"/>
      <c r="P836" s="377"/>
      <c r="Q836" s="376"/>
      <c r="R836" s="377"/>
      <c r="S836" s="377"/>
      <c r="T836" s="376"/>
      <c r="U836" s="191"/>
    </row>
    <row r="837" spans="1:21" s="336" customFormat="1" ht="24.75" customHeight="1">
      <c r="A837" s="184">
        <v>2120101</v>
      </c>
      <c r="B837" s="185" t="s">
        <v>317</v>
      </c>
      <c r="C837" s="186">
        <f t="shared" si="204"/>
        <v>10</v>
      </c>
      <c r="D837" s="188">
        <f t="shared" si="205"/>
        <v>0</v>
      </c>
      <c r="E837" s="189"/>
      <c r="F837" s="189"/>
      <c r="G837" s="189"/>
      <c r="H837" s="189">
        <v>10</v>
      </c>
      <c r="I837" s="189"/>
      <c r="J837" s="189"/>
      <c r="K837" s="189"/>
      <c r="L837" s="376"/>
      <c r="M837" s="377"/>
      <c r="N837" s="189"/>
      <c r="O837" s="377"/>
      <c r="P837" s="377"/>
      <c r="Q837" s="376"/>
      <c r="R837" s="377"/>
      <c r="S837" s="377"/>
      <c r="T837" s="376"/>
      <c r="U837" s="389"/>
    </row>
    <row r="838" spans="1:21" s="336" customFormat="1" ht="24.75" customHeight="1">
      <c r="A838" s="184">
        <v>2120101</v>
      </c>
      <c r="B838" s="185" t="s">
        <v>317</v>
      </c>
      <c r="C838" s="186">
        <f t="shared" si="204"/>
        <v>10</v>
      </c>
      <c r="D838" s="188">
        <f t="shared" si="205"/>
        <v>0</v>
      </c>
      <c r="E838" s="189"/>
      <c r="F838" s="189"/>
      <c r="G838" s="189"/>
      <c r="H838" s="189">
        <v>10</v>
      </c>
      <c r="I838" s="189"/>
      <c r="J838" s="189"/>
      <c r="K838" s="189"/>
      <c r="L838" s="376"/>
      <c r="M838" s="377"/>
      <c r="N838" s="189"/>
      <c r="O838" s="377"/>
      <c r="P838" s="377"/>
      <c r="Q838" s="376"/>
      <c r="R838" s="377"/>
      <c r="S838" s="377"/>
      <c r="T838" s="376"/>
      <c r="U838" s="389"/>
    </row>
    <row r="839" spans="1:21" s="336" customFormat="1" ht="24.75" customHeight="1">
      <c r="A839" s="184">
        <v>2120101</v>
      </c>
      <c r="B839" s="185" t="s">
        <v>317</v>
      </c>
      <c r="C839" s="186">
        <f t="shared" si="204"/>
        <v>17</v>
      </c>
      <c r="D839" s="188">
        <f t="shared" si="205"/>
        <v>0</v>
      </c>
      <c r="E839" s="189"/>
      <c r="F839" s="189"/>
      <c r="G839" s="189"/>
      <c r="H839" s="189">
        <v>17</v>
      </c>
      <c r="I839" s="189"/>
      <c r="J839" s="189"/>
      <c r="K839" s="189"/>
      <c r="L839" s="376"/>
      <c r="M839" s="377"/>
      <c r="N839" s="189"/>
      <c r="O839" s="377"/>
      <c r="P839" s="377"/>
      <c r="Q839" s="376"/>
      <c r="R839" s="377"/>
      <c r="S839" s="377"/>
      <c r="T839" s="376"/>
      <c r="U839" s="389"/>
    </row>
    <row r="840" spans="1:21" s="336" customFormat="1" ht="24.75" customHeight="1">
      <c r="A840" s="190">
        <v>2120101</v>
      </c>
      <c r="B840" s="191" t="s">
        <v>317</v>
      </c>
      <c r="C840" s="186">
        <f t="shared" si="204"/>
        <v>429.68</v>
      </c>
      <c r="D840" s="188">
        <f aca="true" t="shared" si="206" ref="D840:D855">SUM(E840:G840)</f>
        <v>0</v>
      </c>
      <c r="E840" s="192"/>
      <c r="F840" s="189"/>
      <c r="G840" s="189"/>
      <c r="H840" s="189"/>
      <c r="I840" s="189"/>
      <c r="J840" s="189"/>
      <c r="K840" s="189">
        <v>429.68</v>
      </c>
      <c r="L840" s="378"/>
      <c r="M840" s="379"/>
      <c r="N840" s="189"/>
      <c r="O840" s="379"/>
      <c r="P840" s="379"/>
      <c r="Q840" s="378"/>
      <c r="R840" s="379"/>
      <c r="S840" s="379"/>
      <c r="T840" s="378"/>
      <c r="U840" s="389"/>
    </row>
    <row r="841" spans="1:21" s="336" customFormat="1" ht="24.75" customHeight="1">
      <c r="A841" s="190">
        <v>2120101</v>
      </c>
      <c r="B841" s="191" t="s">
        <v>317</v>
      </c>
      <c r="C841" s="186">
        <f t="shared" si="204"/>
        <v>72</v>
      </c>
      <c r="D841" s="188">
        <f t="shared" si="206"/>
        <v>0</v>
      </c>
      <c r="E841" s="192"/>
      <c r="F841" s="189"/>
      <c r="G841" s="189"/>
      <c r="H841" s="189"/>
      <c r="I841" s="189"/>
      <c r="J841" s="189"/>
      <c r="K841" s="189">
        <v>72</v>
      </c>
      <c r="L841" s="378"/>
      <c r="M841" s="379"/>
      <c r="N841" s="189"/>
      <c r="O841" s="379"/>
      <c r="P841" s="379"/>
      <c r="Q841" s="378"/>
      <c r="R841" s="379"/>
      <c r="S841" s="379"/>
      <c r="T841" s="378"/>
      <c r="U841" s="389"/>
    </row>
    <row r="842" spans="1:21" s="336" customFormat="1" ht="24.75" customHeight="1">
      <c r="A842" s="190">
        <v>2120101</v>
      </c>
      <c r="B842" s="191" t="s">
        <v>317</v>
      </c>
      <c r="C842" s="186">
        <f t="shared" si="204"/>
        <v>44</v>
      </c>
      <c r="D842" s="188">
        <f t="shared" si="206"/>
        <v>44</v>
      </c>
      <c r="E842" s="192">
        <v>44</v>
      </c>
      <c r="F842" s="189"/>
      <c r="G842" s="189"/>
      <c r="H842" s="189"/>
      <c r="I842" s="189"/>
      <c r="J842" s="189"/>
      <c r="K842" s="189"/>
      <c r="L842" s="378"/>
      <c r="M842" s="379"/>
      <c r="N842" s="189"/>
      <c r="O842" s="379"/>
      <c r="P842" s="379"/>
      <c r="Q842" s="378"/>
      <c r="R842" s="379"/>
      <c r="S842" s="379"/>
      <c r="T842" s="378"/>
      <c r="U842" s="389"/>
    </row>
    <row r="843" spans="1:21" s="336" customFormat="1" ht="24.75" customHeight="1">
      <c r="A843" s="190">
        <v>2120101</v>
      </c>
      <c r="B843" s="191" t="s">
        <v>317</v>
      </c>
      <c r="C843" s="186">
        <f t="shared" si="204"/>
        <v>22</v>
      </c>
      <c r="D843" s="188">
        <f t="shared" si="206"/>
        <v>0</v>
      </c>
      <c r="E843" s="192"/>
      <c r="F843" s="189"/>
      <c r="G843" s="189"/>
      <c r="H843" s="189"/>
      <c r="I843" s="189"/>
      <c r="J843" s="189"/>
      <c r="K843" s="189">
        <v>22</v>
      </c>
      <c r="L843" s="378"/>
      <c r="M843" s="379"/>
      <c r="N843" s="189"/>
      <c r="O843" s="379"/>
      <c r="P843" s="379"/>
      <c r="Q843" s="378"/>
      <c r="R843" s="379"/>
      <c r="S843" s="379"/>
      <c r="T843" s="378"/>
      <c r="U843" s="389"/>
    </row>
    <row r="844" spans="1:21" s="336" customFormat="1" ht="24.75" customHeight="1">
      <c r="A844" s="190">
        <v>2120101</v>
      </c>
      <c r="B844" s="191" t="s">
        <v>317</v>
      </c>
      <c r="C844" s="186">
        <f t="shared" si="204"/>
        <v>50</v>
      </c>
      <c r="D844" s="188">
        <f t="shared" si="206"/>
        <v>0</v>
      </c>
      <c r="E844" s="192"/>
      <c r="F844" s="189"/>
      <c r="G844" s="189"/>
      <c r="H844" s="189"/>
      <c r="I844" s="189"/>
      <c r="J844" s="189"/>
      <c r="K844" s="189"/>
      <c r="L844" s="378">
        <v>50</v>
      </c>
      <c r="M844" s="379"/>
      <c r="N844" s="189"/>
      <c r="O844" s="379"/>
      <c r="P844" s="379"/>
      <c r="Q844" s="378"/>
      <c r="R844" s="379"/>
      <c r="S844" s="379"/>
      <c r="T844" s="378"/>
      <c r="U844" s="389"/>
    </row>
    <row r="845" spans="1:21" s="336" customFormat="1" ht="24.75" customHeight="1">
      <c r="A845" s="190">
        <v>2120101</v>
      </c>
      <c r="B845" s="191" t="s">
        <v>317</v>
      </c>
      <c r="C845" s="186">
        <f t="shared" si="204"/>
        <v>300</v>
      </c>
      <c r="D845" s="188">
        <f t="shared" si="206"/>
        <v>0</v>
      </c>
      <c r="E845" s="192"/>
      <c r="F845" s="189"/>
      <c r="G845" s="189"/>
      <c r="H845" s="189"/>
      <c r="I845" s="189"/>
      <c r="J845" s="189"/>
      <c r="K845" s="189"/>
      <c r="L845" s="378"/>
      <c r="M845" s="379">
        <v>300</v>
      </c>
      <c r="N845" s="189"/>
      <c r="O845" s="379"/>
      <c r="P845" s="379"/>
      <c r="Q845" s="378"/>
      <c r="R845" s="379"/>
      <c r="S845" s="379"/>
      <c r="T845" s="378"/>
      <c r="U845" s="389"/>
    </row>
    <row r="846" spans="1:21" s="336" customFormat="1" ht="24.75" customHeight="1">
      <c r="A846" s="190">
        <v>2120101</v>
      </c>
      <c r="B846" s="191" t="s">
        <v>317</v>
      </c>
      <c r="C846" s="186">
        <f t="shared" si="204"/>
        <v>72.36</v>
      </c>
      <c r="D846" s="188">
        <f t="shared" si="206"/>
        <v>0</v>
      </c>
      <c r="E846" s="192"/>
      <c r="F846" s="189"/>
      <c r="G846" s="189"/>
      <c r="H846" s="189"/>
      <c r="I846" s="189"/>
      <c r="J846" s="189"/>
      <c r="K846" s="189">
        <v>72.36</v>
      </c>
      <c r="L846" s="378"/>
      <c r="M846" s="379"/>
      <c r="N846" s="189"/>
      <c r="O846" s="379"/>
      <c r="P846" s="379"/>
      <c r="Q846" s="378"/>
      <c r="R846" s="379"/>
      <c r="S846" s="379"/>
      <c r="T846" s="378"/>
      <c r="U846" s="389"/>
    </row>
    <row r="847" spans="1:21" s="336" customFormat="1" ht="24.75" customHeight="1">
      <c r="A847" s="190">
        <v>2120101</v>
      </c>
      <c r="B847" s="191" t="s">
        <v>317</v>
      </c>
      <c r="C847" s="186">
        <f t="shared" si="204"/>
        <v>13</v>
      </c>
      <c r="D847" s="188">
        <f t="shared" si="206"/>
        <v>0</v>
      </c>
      <c r="E847" s="192"/>
      <c r="F847" s="189"/>
      <c r="G847" s="189"/>
      <c r="H847" s="189"/>
      <c r="I847" s="189"/>
      <c r="J847" s="189"/>
      <c r="K847" s="189">
        <v>13</v>
      </c>
      <c r="L847" s="378"/>
      <c r="M847" s="379"/>
      <c r="N847" s="189"/>
      <c r="O847" s="379"/>
      <c r="P847" s="379"/>
      <c r="Q847" s="378"/>
      <c r="R847" s="379"/>
      <c r="S847" s="379"/>
      <c r="T847" s="378"/>
      <c r="U847" s="389"/>
    </row>
    <row r="848" spans="1:21" s="336" customFormat="1" ht="24.75" customHeight="1">
      <c r="A848" s="190">
        <v>2120101</v>
      </c>
      <c r="B848" s="191" t="s">
        <v>317</v>
      </c>
      <c r="C848" s="186">
        <f t="shared" si="204"/>
        <v>447.97</v>
      </c>
      <c r="D848" s="188">
        <f t="shared" si="206"/>
        <v>0</v>
      </c>
      <c r="E848" s="192"/>
      <c r="F848" s="189"/>
      <c r="G848" s="189"/>
      <c r="H848" s="189"/>
      <c r="I848" s="189"/>
      <c r="J848" s="189"/>
      <c r="K848" s="189">
        <v>447.97</v>
      </c>
      <c r="L848" s="378"/>
      <c r="M848" s="379"/>
      <c r="N848" s="189"/>
      <c r="O848" s="379"/>
      <c r="P848" s="379"/>
      <c r="Q848" s="378"/>
      <c r="R848" s="379"/>
      <c r="S848" s="379"/>
      <c r="T848" s="378"/>
      <c r="U848" s="389"/>
    </row>
    <row r="849" spans="1:21" s="336" customFormat="1" ht="24.75" customHeight="1">
      <c r="A849" s="190">
        <v>2120101</v>
      </c>
      <c r="B849" s="191" t="s">
        <v>317</v>
      </c>
      <c r="C849" s="186">
        <f t="shared" si="204"/>
        <v>75.49</v>
      </c>
      <c r="D849" s="188">
        <f t="shared" si="206"/>
        <v>0</v>
      </c>
      <c r="E849" s="192"/>
      <c r="F849" s="189"/>
      <c r="G849" s="189"/>
      <c r="H849" s="189"/>
      <c r="I849" s="189"/>
      <c r="J849" s="189"/>
      <c r="K849" s="189">
        <v>75.49</v>
      </c>
      <c r="L849" s="378"/>
      <c r="M849" s="379"/>
      <c r="N849" s="189"/>
      <c r="O849" s="379"/>
      <c r="P849" s="379"/>
      <c r="Q849" s="378"/>
      <c r="R849" s="379"/>
      <c r="S849" s="379"/>
      <c r="T849" s="378"/>
      <c r="U849" s="389"/>
    </row>
    <row r="850" spans="1:21" s="336" customFormat="1" ht="24.75" customHeight="1">
      <c r="A850" s="190">
        <v>2120101</v>
      </c>
      <c r="B850" s="191" t="s">
        <v>317</v>
      </c>
      <c r="C850" s="186">
        <f t="shared" si="204"/>
        <v>482.93</v>
      </c>
      <c r="D850" s="188">
        <f t="shared" si="206"/>
        <v>482.93</v>
      </c>
      <c r="E850" s="192">
        <v>412</v>
      </c>
      <c r="F850" s="189"/>
      <c r="G850" s="189">
        <v>70.93</v>
      </c>
      <c r="H850" s="189"/>
      <c r="I850" s="189"/>
      <c r="J850" s="189"/>
      <c r="K850" s="189"/>
      <c r="L850" s="378"/>
      <c r="M850" s="379"/>
      <c r="N850" s="189"/>
      <c r="O850" s="379"/>
      <c r="P850" s="379"/>
      <c r="Q850" s="378"/>
      <c r="R850" s="379"/>
      <c r="S850" s="379"/>
      <c r="T850" s="378"/>
      <c r="U850" s="389"/>
    </row>
    <row r="851" spans="1:21" s="336" customFormat="1" ht="24.75" customHeight="1">
      <c r="A851" s="184">
        <v>2120102</v>
      </c>
      <c r="B851" s="185" t="s">
        <v>318</v>
      </c>
      <c r="C851" s="186">
        <f t="shared" si="204"/>
        <v>60</v>
      </c>
      <c r="D851" s="188">
        <f t="shared" si="206"/>
        <v>0</v>
      </c>
      <c r="E851" s="189"/>
      <c r="F851" s="189"/>
      <c r="G851" s="189"/>
      <c r="H851" s="189"/>
      <c r="I851" s="189"/>
      <c r="J851" s="189"/>
      <c r="K851" s="189"/>
      <c r="L851" s="376">
        <v>60</v>
      </c>
      <c r="M851" s="377"/>
      <c r="N851" s="189"/>
      <c r="O851" s="377"/>
      <c r="P851" s="377"/>
      <c r="Q851" s="376"/>
      <c r="R851" s="377"/>
      <c r="S851" s="377"/>
      <c r="T851" s="376"/>
      <c r="U851" s="389"/>
    </row>
    <row r="852" spans="1:21" s="336" customFormat="1" ht="24.75" customHeight="1">
      <c r="A852" s="184">
        <v>2120102</v>
      </c>
      <c r="B852" s="185" t="s">
        <v>318</v>
      </c>
      <c r="C852" s="186">
        <f t="shared" si="204"/>
        <v>20</v>
      </c>
      <c r="D852" s="188">
        <f t="shared" si="206"/>
        <v>0</v>
      </c>
      <c r="E852" s="189"/>
      <c r="F852" s="189"/>
      <c r="G852" s="189"/>
      <c r="H852" s="189">
        <v>20</v>
      </c>
      <c r="I852" s="189"/>
      <c r="J852" s="189"/>
      <c r="K852" s="189"/>
      <c r="L852" s="376"/>
      <c r="M852" s="377"/>
      <c r="N852" s="189"/>
      <c r="O852" s="377"/>
      <c r="P852" s="377"/>
      <c r="Q852" s="376"/>
      <c r="R852" s="377"/>
      <c r="S852" s="377"/>
      <c r="T852" s="376"/>
      <c r="U852" s="389"/>
    </row>
    <row r="853" spans="1:21" s="336" customFormat="1" ht="24.75" customHeight="1">
      <c r="A853" s="184">
        <v>2120102</v>
      </c>
      <c r="B853" s="185" t="s">
        <v>318</v>
      </c>
      <c r="C853" s="186">
        <f t="shared" si="204"/>
        <v>30</v>
      </c>
      <c r="D853" s="188">
        <f t="shared" si="206"/>
        <v>0</v>
      </c>
      <c r="E853" s="189"/>
      <c r="F853" s="189"/>
      <c r="G853" s="189"/>
      <c r="H853" s="189">
        <v>30</v>
      </c>
      <c r="I853" s="189"/>
      <c r="J853" s="189"/>
      <c r="K853" s="189"/>
      <c r="L853" s="376"/>
      <c r="M853" s="377"/>
      <c r="N853" s="189"/>
      <c r="O853" s="377"/>
      <c r="P853" s="377"/>
      <c r="Q853" s="376"/>
      <c r="R853" s="377"/>
      <c r="S853" s="377"/>
      <c r="T853" s="376"/>
      <c r="U853" s="389"/>
    </row>
    <row r="854" spans="1:21" s="336" customFormat="1" ht="24.75" customHeight="1">
      <c r="A854" s="184">
        <v>2120102</v>
      </c>
      <c r="B854" s="185" t="s">
        <v>318</v>
      </c>
      <c r="C854" s="186">
        <f t="shared" si="204"/>
        <v>10</v>
      </c>
      <c r="D854" s="188">
        <f t="shared" si="206"/>
        <v>0</v>
      </c>
      <c r="E854" s="189"/>
      <c r="F854" s="189"/>
      <c r="G854" s="189"/>
      <c r="H854" s="189">
        <v>10</v>
      </c>
      <c r="I854" s="189"/>
      <c r="J854" s="189"/>
      <c r="K854" s="189"/>
      <c r="L854" s="376"/>
      <c r="M854" s="377"/>
      <c r="N854" s="189"/>
      <c r="O854" s="377"/>
      <c r="P854" s="377"/>
      <c r="Q854" s="376"/>
      <c r="R854" s="377"/>
      <c r="S854" s="377"/>
      <c r="T854" s="376"/>
      <c r="U854" s="389"/>
    </row>
    <row r="855" spans="1:21" s="336" customFormat="1" ht="24.75" customHeight="1">
      <c r="A855" s="184">
        <v>2120106</v>
      </c>
      <c r="B855" s="185" t="s">
        <v>516</v>
      </c>
      <c r="C855" s="186">
        <f t="shared" si="204"/>
        <v>100</v>
      </c>
      <c r="D855" s="188">
        <f t="shared" si="206"/>
        <v>0</v>
      </c>
      <c r="E855" s="189"/>
      <c r="F855" s="189"/>
      <c r="G855" s="189"/>
      <c r="H855" s="189">
        <v>100</v>
      </c>
      <c r="I855" s="189"/>
      <c r="J855" s="189"/>
      <c r="K855" s="189"/>
      <c r="L855" s="376"/>
      <c r="M855" s="377"/>
      <c r="N855" s="189"/>
      <c r="O855" s="377"/>
      <c r="P855" s="377"/>
      <c r="Q855" s="376"/>
      <c r="R855" s="377"/>
      <c r="S855" s="377"/>
      <c r="T855" s="376"/>
      <c r="U855" s="389"/>
    </row>
    <row r="856" spans="1:21" ht="24.75" customHeight="1">
      <c r="A856" s="197">
        <v>21202</v>
      </c>
      <c r="B856" s="198" t="s">
        <v>517</v>
      </c>
      <c r="C856" s="186">
        <f aca="true" t="shared" si="207" ref="C856:K856">SUM(C857:C859)</f>
        <v>243</v>
      </c>
      <c r="D856" s="186">
        <f t="shared" si="207"/>
        <v>0</v>
      </c>
      <c r="E856" s="186">
        <f t="shared" si="207"/>
        <v>0</v>
      </c>
      <c r="F856" s="186">
        <f t="shared" si="207"/>
        <v>0</v>
      </c>
      <c r="G856" s="186">
        <f t="shared" si="207"/>
        <v>0</v>
      </c>
      <c r="H856" s="186">
        <f t="shared" si="207"/>
        <v>60</v>
      </c>
      <c r="I856" s="186">
        <f t="shared" si="207"/>
        <v>120</v>
      </c>
      <c r="J856" s="186">
        <f t="shared" si="207"/>
        <v>0</v>
      </c>
      <c r="K856" s="186">
        <f t="shared" si="207"/>
        <v>63</v>
      </c>
      <c r="L856" s="186">
        <f aca="true" t="shared" si="208" ref="L856:T856">SUM(L857:L859)</f>
        <v>0</v>
      </c>
      <c r="M856" s="186">
        <f t="shared" si="208"/>
        <v>0</v>
      </c>
      <c r="N856" s="186">
        <f t="shared" si="208"/>
        <v>0</v>
      </c>
      <c r="O856" s="186">
        <f t="shared" si="208"/>
        <v>0</v>
      </c>
      <c r="P856" s="186">
        <f t="shared" si="208"/>
        <v>0</v>
      </c>
      <c r="Q856" s="186">
        <f t="shared" si="208"/>
        <v>0</v>
      </c>
      <c r="R856" s="186">
        <f t="shared" si="208"/>
        <v>0</v>
      </c>
      <c r="S856" s="186">
        <f t="shared" si="208"/>
        <v>0</v>
      </c>
      <c r="T856" s="186">
        <f t="shared" si="208"/>
        <v>0</v>
      </c>
      <c r="U856" s="389"/>
    </row>
    <row r="857" spans="1:21" s="336" customFormat="1" ht="24.75" customHeight="1">
      <c r="A857" s="184">
        <v>2120201</v>
      </c>
      <c r="B857" s="185" t="s">
        <v>517</v>
      </c>
      <c r="C857" s="186">
        <f>D857+H857+I857+J857+K857+L857+M857+N857+O857+P857+Q857+R857+S857+T857</f>
        <v>63</v>
      </c>
      <c r="D857" s="188">
        <f aca="true" t="shared" si="209" ref="D857:D865">SUM(E857:G857)</f>
        <v>0</v>
      </c>
      <c r="E857" s="189"/>
      <c r="F857" s="189"/>
      <c r="G857" s="189"/>
      <c r="H857" s="189"/>
      <c r="I857" s="189"/>
      <c r="J857" s="189"/>
      <c r="K857" s="189">
        <v>63</v>
      </c>
      <c r="L857" s="376"/>
      <c r="M857" s="377"/>
      <c r="N857" s="189"/>
      <c r="O857" s="377"/>
      <c r="P857" s="377"/>
      <c r="Q857" s="376"/>
      <c r="R857" s="377"/>
      <c r="S857" s="377"/>
      <c r="T857" s="376"/>
      <c r="U857" s="389"/>
    </row>
    <row r="858" spans="1:21" s="336" customFormat="1" ht="24.75" customHeight="1">
      <c r="A858" s="184">
        <v>2120201</v>
      </c>
      <c r="B858" s="185" t="s">
        <v>517</v>
      </c>
      <c r="C858" s="186">
        <f>D858+H858+I858+J858+K858+L858+M858+N858+O858+P858+Q858+R858+S858+T858</f>
        <v>60</v>
      </c>
      <c r="D858" s="188">
        <f t="shared" si="209"/>
        <v>0</v>
      </c>
      <c r="E858" s="189"/>
      <c r="F858" s="189"/>
      <c r="G858" s="189"/>
      <c r="H858" s="364">
        <v>60</v>
      </c>
      <c r="I858" s="189"/>
      <c r="J858" s="189"/>
      <c r="K858" s="189"/>
      <c r="L858" s="376"/>
      <c r="M858" s="377"/>
      <c r="N858" s="189"/>
      <c r="O858" s="377"/>
      <c r="P858" s="377"/>
      <c r="Q858" s="376"/>
      <c r="R858" s="377"/>
      <c r="S858" s="377"/>
      <c r="T858" s="376"/>
      <c r="U858" s="389"/>
    </row>
    <row r="859" spans="1:21" s="336" customFormat="1" ht="24.75" customHeight="1">
      <c r="A859" s="184">
        <v>2120201</v>
      </c>
      <c r="B859" s="185" t="s">
        <v>517</v>
      </c>
      <c r="C859" s="186">
        <f>D859+H859+I859+J859+K859+L859+M859+N859+O859+P859+Q859+R859+S859+T859</f>
        <v>120</v>
      </c>
      <c r="D859" s="188">
        <f t="shared" si="209"/>
        <v>0</v>
      </c>
      <c r="E859" s="189"/>
      <c r="F859" s="189"/>
      <c r="G859" s="189"/>
      <c r="H859" s="364"/>
      <c r="I859" s="189">
        <v>120</v>
      </c>
      <c r="J859" s="189"/>
      <c r="K859" s="189"/>
      <c r="L859" s="376"/>
      <c r="M859" s="377"/>
      <c r="N859" s="189"/>
      <c r="O859" s="377"/>
      <c r="P859" s="377"/>
      <c r="Q859" s="376"/>
      <c r="R859" s="377"/>
      <c r="S859" s="377"/>
      <c r="T859" s="376"/>
      <c r="U859" s="389"/>
    </row>
    <row r="860" spans="1:21" ht="24.75" customHeight="1">
      <c r="A860" s="203">
        <v>21203</v>
      </c>
      <c r="B860" s="196" t="s">
        <v>518</v>
      </c>
      <c r="C860" s="186">
        <f aca="true" t="shared" si="210" ref="C860:U860">SUM(C861:C865)</f>
        <v>637</v>
      </c>
      <c r="D860" s="186">
        <f t="shared" si="210"/>
        <v>0</v>
      </c>
      <c r="E860" s="186">
        <f t="shared" si="210"/>
        <v>0</v>
      </c>
      <c r="F860" s="186">
        <f t="shared" si="210"/>
        <v>0</v>
      </c>
      <c r="G860" s="186">
        <f t="shared" si="210"/>
        <v>0</v>
      </c>
      <c r="H860" s="186">
        <f t="shared" si="210"/>
        <v>80</v>
      </c>
      <c r="I860" s="186">
        <f t="shared" si="210"/>
        <v>20</v>
      </c>
      <c r="J860" s="186">
        <f t="shared" si="210"/>
        <v>0</v>
      </c>
      <c r="K860" s="186">
        <f t="shared" si="210"/>
        <v>0</v>
      </c>
      <c r="L860" s="186">
        <f t="shared" si="210"/>
        <v>150</v>
      </c>
      <c r="M860" s="186">
        <f t="shared" si="210"/>
        <v>387</v>
      </c>
      <c r="N860" s="186">
        <f t="shared" si="210"/>
        <v>0</v>
      </c>
      <c r="O860" s="186">
        <f t="shared" si="210"/>
        <v>0</v>
      </c>
      <c r="P860" s="186">
        <f t="shared" si="210"/>
        <v>0</v>
      </c>
      <c r="Q860" s="186">
        <f t="shared" si="210"/>
        <v>0</v>
      </c>
      <c r="R860" s="186">
        <f t="shared" si="210"/>
        <v>0</v>
      </c>
      <c r="S860" s="186">
        <f t="shared" si="210"/>
        <v>0</v>
      </c>
      <c r="T860" s="186">
        <f t="shared" si="210"/>
        <v>0</v>
      </c>
      <c r="U860" s="389"/>
    </row>
    <row r="861" spans="1:21" s="336" customFormat="1" ht="24.75" customHeight="1">
      <c r="A861" s="184">
        <v>2120303</v>
      </c>
      <c r="B861" s="185" t="s">
        <v>519</v>
      </c>
      <c r="C861" s="186">
        <f>D861+H861+I861+J861+K861+L861+M861+N861+O861+P861+Q861+R861+S861+T861</f>
        <v>80</v>
      </c>
      <c r="D861" s="188">
        <f t="shared" si="209"/>
        <v>0</v>
      </c>
      <c r="E861" s="189"/>
      <c r="F861" s="189"/>
      <c r="G861" s="189"/>
      <c r="H861" s="189">
        <v>80</v>
      </c>
      <c r="I861" s="189"/>
      <c r="J861" s="189"/>
      <c r="K861" s="189"/>
      <c r="L861" s="376"/>
      <c r="M861" s="377"/>
      <c r="N861" s="189"/>
      <c r="O861" s="377"/>
      <c r="P861" s="377"/>
      <c r="Q861" s="376"/>
      <c r="R861" s="377"/>
      <c r="S861" s="377"/>
      <c r="T861" s="376"/>
      <c r="U861" s="389"/>
    </row>
    <row r="862" spans="1:21" s="336" customFormat="1" ht="24.75" customHeight="1">
      <c r="A862" s="184">
        <v>2120303</v>
      </c>
      <c r="B862" s="185" t="s">
        <v>519</v>
      </c>
      <c r="C862" s="186">
        <f>D862+H862+I862+J862+K862+L862+M862+N862+O862+P862+Q862+R862+S862+T862</f>
        <v>20</v>
      </c>
      <c r="D862" s="188">
        <f t="shared" si="209"/>
        <v>0</v>
      </c>
      <c r="E862" s="189"/>
      <c r="F862" s="189"/>
      <c r="G862" s="189"/>
      <c r="H862" s="189"/>
      <c r="I862" s="189">
        <v>20</v>
      </c>
      <c r="J862" s="189"/>
      <c r="K862" s="189"/>
      <c r="L862" s="376"/>
      <c r="M862" s="377"/>
      <c r="N862" s="189"/>
      <c r="O862" s="377"/>
      <c r="P862" s="377"/>
      <c r="Q862" s="376"/>
      <c r="R862" s="377"/>
      <c r="S862" s="377"/>
      <c r="T862" s="376"/>
      <c r="U862" s="389"/>
    </row>
    <row r="863" spans="1:21" s="336" customFormat="1" ht="24.75" customHeight="1">
      <c r="A863" s="184">
        <v>2120303</v>
      </c>
      <c r="B863" s="185" t="s">
        <v>519</v>
      </c>
      <c r="C863" s="186">
        <f>D863+H863+I863+J863+K863+L863+M863+N863+O863+P863+Q863+R863+S863+T863</f>
        <v>322</v>
      </c>
      <c r="D863" s="188">
        <f t="shared" si="209"/>
        <v>0</v>
      </c>
      <c r="E863" s="189"/>
      <c r="F863" s="189"/>
      <c r="G863" s="189"/>
      <c r="H863" s="189"/>
      <c r="I863" s="189"/>
      <c r="J863" s="189"/>
      <c r="K863" s="189"/>
      <c r="L863" s="376"/>
      <c r="M863" s="376">
        <v>322</v>
      </c>
      <c r="N863" s="189"/>
      <c r="O863" s="377"/>
      <c r="P863" s="377"/>
      <c r="Q863" s="376"/>
      <c r="R863" s="377"/>
      <c r="S863" s="377"/>
      <c r="T863" s="376"/>
      <c r="U863" s="389"/>
    </row>
    <row r="864" spans="1:21" s="336" customFormat="1" ht="24.75" customHeight="1">
      <c r="A864" s="184">
        <v>2120303</v>
      </c>
      <c r="B864" s="185" t="s">
        <v>519</v>
      </c>
      <c r="C864" s="186">
        <f>D864+H864+I864+J864+K864+L864+M864+N864+O864+P864+Q864+R864+S864+T864</f>
        <v>150</v>
      </c>
      <c r="D864" s="188">
        <f t="shared" si="209"/>
        <v>0</v>
      </c>
      <c r="E864" s="189"/>
      <c r="F864" s="189"/>
      <c r="G864" s="189"/>
      <c r="H864" s="189"/>
      <c r="I864" s="189"/>
      <c r="J864" s="189"/>
      <c r="K864" s="189"/>
      <c r="L864" s="376">
        <v>150</v>
      </c>
      <c r="M864" s="377"/>
      <c r="N864" s="189"/>
      <c r="O864" s="377"/>
      <c r="P864" s="377"/>
      <c r="Q864" s="376"/>
      <c r="R864" s="377"/>
      <c r="S864" s="377"/>
      <c r="T864" s="376"/>
      <c r="U864" s="389"/>
    </row>
    <row r="865" spans="1:21" s="336" customFormat="1" ht="24.75" customHeight="1">
      <c r="A865" s="184">
        <v>2120399</v>
      </c>
      <c r="B865" s="185" t="s">
        <v>520</v>
      </c>
      <c r="C865" s="186">
        <f>D865+H865+I865+J865+K865+L865+M865+N865+O865+P865+Q865+R865+S865+T865</f>
        <v>65</v>
      </c>
      <c r="D865" s="188">
        <f t="shared" si="209"/>
        <v>0</v>
      </c>
      <c r="E865" s="189"/>
      <c r="F865" s="189"/>
      <c r="G865" s="189"/>
      <c r="H865" s="189"/>
      <c r="I865" s="189"/>
      <c r="J865" s="189"/>
      <c r="K865" s="189"/>
      <c r="L865" s="376"/>
      <c r="M865" s="377">
        <v>65</v>
      </c>
      <c r="N865" s="189"/>
      <c r="O865" s="377"/>
      <c r="P865" s="377"/>
      <c r="Q865" s="376"/>
      <c r="R865" s="377"/>
      <c r="S865" s="377"/>
      <c r="T865" s="376"/>
      <c r="U865" s="389"/>
    </row>
    <row r="866" spans="1:21" ht="24.75" customHeight="1">
      <c r="A866" s="197">
        <v>21205</v>
      </c>
      <c r="B866" s="198" t="s">
        <v>521</v>
      </c>
      <c r="C866" s="186">
        <f aca="true" t="shared" si="211" ref="C866:K866">SUM(C867:C874)</f>
        <v>644.27</v>
      </c>
      <c r="D866" s="186">
        <f t="shared" si="211"/>
        <v>0</v>
      </c>
      <c r="E866" s="186">
        <f t="shared" si="211"/>
        <v>0</v>
      </c>
      <c r="F866" s="186">
        <f t="shared" si="211"/>
        <v>0</v>
      </c>
      <c r="G866" s="186">
        <f t="shared" si="211"/>
        <v>0</v>
      </c>
      <c r="H866" s="186">
        <f t="shared" si="211"/>
        <v>0</v>
      </c>
      <c r="I866" s="186">
        <f t="shared" si="211"/>
        <v>190</v>
      </c>
      <c r="J866" s="186">
        <f t="shared" si="211"/>
        <v>0</v>
      </c>
      <c r="K866" s="186">
        <f t="shared" si="211"/>
        <v>31.87</v>
      </c>
      <c r="L866" s="186">
        <f aca="true" t="shared" si="212" ref="L866:T866">SUM(L867:L874)</f>
        <v>422.4</v>
      </c>
      <c r="M866" s="186">
        <f t="shared" si="212"/>
        <v>0</v>
      </c>
      <c r="N866" s="186">
        <f t="shared" si="212"/>
        <v>0</v>
      </c>
      <c r="O866" s="186">
        <f t="shared" si="212"/>
        <v>0</v>
      </c>
      <c r="P866" s="186">
        <f t="shared" si="212"/>
        <v>0</v>
      </c>
      <c r="Q866" s="186">
        <f t="shared" si="212"/>
        <v>0</v>
      </c>
      <c r="R866" s="186">
        <f t="shared" si="212"/>
        <v>0</v>
      </c>
      <c r="S866" s="186">
        <f t="shared" si="212"/>
        <v>0</v>
      </c>
      <c r="T866" s="186">
        <f t="shared" si="212"/>
        <v>0</v>
      </c>
      <c r="U866" s="389"/>
    </row>
    <row r="867" spans="1:21" s="336" customFormat="1" ht="24.75" customHeight="1">
      <c r="A867" s="184">
        <v>2120501</v>
      </c>
      <c r="B867" s="185" t="s">
        <v>317</v>
      </c>
      <c r="C867" s="186">
        <f aca="true" t="shared" si="213" ref="C867:C874">D867+H867+I867+J867+K867+L867+M867+N867+O867+P867+Q867+R867+S867+T867</f>
        <v>5</v>
      </c>
      <c r="D867" s="188">
        <f aca="true" t="shared" si="214" ref="D867:D872">SUM(E867:G867)</f>
        <v>0</v>
      </c>
      <c r="E867" s="189"/>
      <c r="F867" s="189"/>
      <c r="G867" s="189"/>
      <c r="H867" s="189"/>
      <c r="I867" s="189"/>
      <c r="J867" s="189"/>
      <c r="K867" s="189"/>
      <c r="L867" s="376">
        <v>5</v>
      </c>
      <c r="M867" s="377"/>
      <c r="N867" s="189"/>
      <c r="O867" s="377"/>
      <c r="P867" s="377"/>
      <c r="Q867" s="376"/>
      <c r="R867" s="377"/>
      <c r="S867" s="377"/>
      <c r="T867" s="376"/>
      <c r="U867" s="389"/>
    </row>
    <row r="868" spans="1:21" s="336" customFormat="1" ht="24.75" customHeight="1">
      <c r="A868" s="184">
        <v>2120501</v>
      </c>
      <c r="B868" s="185" t="s">
        <v>317</v>
      </c>
      <c r="C868" s="186">
        <f t="shared" si="213"/>
        <v>27.3</v>
      </c>
      <c r="D868" s="188">
        <f t="shared" si="214"/>
        <v>0</v>
      </c>
      <c r="E868" s="192"/>
      <c r="F868" s="189"/>
      <c r="G868" s="189"/>
      <c r="H868" s="189"/>
      <c r="I868" s="189"/>
      <c r="J868" s="189"/>
      <c r="K868" s="189">
        <v>27.3</v>
      </c>
      <c r="L868" s="378"/>
      <c r="M868" s="379"/>
      <c r="N868" s="189"/>
      <c r="O868" s="379"/>
      <c r="P868" s="379"/>
      <c r="Q868" s="378"/>
      <c r="R868" s="379"/>
      <c r="S868" s="379"/>
      <c r="T868" s="378"/>
      <c r="U868" s="389"/>
    </row>
    <row r="869" spans="1:21" s="336" customFormat="1" ht="24.75" customHeight="1">
      <c r="A869" s="184">
        <v>2120501</v>
      </c>
      <c r="B869" s="185" t="s">
        <v>317</v>
      </c>
      <c r="C869" s="186">
        <f t="shared" si="213"/>
        <v>4.57</v>
      </c>
      <c r="D869" s="188">
        <f t="shared" si="214"/>
        <v>0</v>
      </c>
      <c r="E869" s="192"/>
      <c r="F869" s="189"/>
      <c r="G869" s="189"/>
      <c r="H869" s="189"/>
      <c r="I869" s="189"/>
      <c r="J869" s="189"/>
      <c r="K869" s="189">
        <v>4.57</v>
      </c>
      <c r="L869" s="378"/>
      <c r="M869" s="379"/>
      <c r="N869" s="189"/>
      <c r="O869" s="379"/>
      <c r="P869" s="379"/>
      <c r="Q869" s="378"/>
      <c r="R869" s="379"/>
      <c r="S869" s="379"/>
      <c r="T869" s="378"/>
      <c r="U869" s="389"/>
    </row>
    <row r="870" spans="1:21" s="336" customFormat="1" ht="24.75" customHeight="1">
      <c r="A870" s="184">
        <v>2120501</v>
      </c>
      <c r="B870" s="185" t="s">
        <v>317</v>
      </c>
      <c r="C870" s="186">
        <f t="shared" si="213"/>
        <v>190</v>
      </c>
      <c r="D870" s="188">
        <f t="shared" si="214"/>
        <v>0</v>
      </c>
      <c r="E870" s="189"/>
      <c r="F870" s="189"/>
      <c r="G870" s="189"/>
      <c r="H870" s="189"/>
      <c r="I870" s="189">
        <v>190</v>
      </c>
      <c r="J870" s="189"/>
      <c r="K870" s="189"/>
      <c r="L870" s="376"/>
      <c r="M870" s="377"/>
      <c r="N870" s="189"/>
      <c r="O870" s="377"/>
      <c r="P870" s="377"/>
      <c r="Q870" s="376"/>
      <c r="R870" s="377"/>
      <c r="S870" s="377"/>
      <c r="T870" s="376"/>
      <c r="U870" s="389"/>
    </row>
    <row r="871" spans="1:21" s="336" customFormat="1" ht="24.75" customHeight="1">
      <c r="A871" s="184">
        <v>2120501</v>
      </c>
      <c r="B871" s="185" t="s">
        <v>521</v>
      </c>
      <c r="C871" s="186">
        <f t="shared" si="213"/>
        <v>297</v>
      </c>
      <c r="D871" s="188">
        <f t="shared" si="214"/>
        <v>0</v>
      </c>
      <c r="E871" s="189"/>
      <c r="F871" s="189"/>
      <c r="G871" s="189"/>
      <c r="H871" s="189"/>
      <c r="I871" s="189"/>
      <c r="J871" s="189"/>
      <c r="K871" s="189"/>
      <c r="L871" s="376">
        <v>297</v>
      </c>
      <c r="M871" s="377"/>
      <c r="N871" s="189"/>
      <c r="O871" s="377"/>
      <c r="P871" s="377"/>
      <c r="Q871" s="376"/>
      <c r="R871" s="377"/>
      <c r="S871" s="377"/>
      <c r="T871" s="376"/>
      <c r="U871" s="389"/>
    </row>
    <row r="872" spans="1:21" s="336" customFormat="1" ht="24.75" customHeight="1">
      <c r="A872" s="184">
        <v>2120501</v>
      </c>
      <c r="B872" s="185" t="s">
        <v>521</v>
      </c>
      <c r="C872" s="186">
        <f t="shared" si="213"/>
        <v>18.4</v>
      </c>
      <c r="D872" s="188">
        <f t="shared" si="214"/>
        <v>0</v>
      </c>
      <c r="E872" s="189"/>
      <c r="F872" s="189"/>
      <c r="G872" s="189"/>
      <c r="H872" s="189"/>
      <c r="I872" s="189"/>
      <c r="J872" s="189"/>
      <c r="K872" s="189"/>
      <c r="L872" s="376">
        <v>18.4</v>
      </c>
      <c r="M872" s="377"/>
      <c r="N872" s="189"/>
      <c r="O872" s="377"/>
      <c r="P872" s="377"/>
      <c r="Q872" s="376"/>
      <c r="R872" s="377"/>
      <c r="S872" s="377"/>
      <c r="T872" s="376"/>
      <c r="U872" s="389"/>
    </row>
    <row r="873" spans="1:21" s="336" customFormat="1" ht="24.75" customHeight="1">
      <c r="A873" s="184">
        <v>2120501</v>
      </c>
      <c r="B873" s="408" t="s">
        <v>521</v>
      </c>
      <c r="C873" s="186">
        <f t="shared" si="213"/>
        <v>10</v>
      </c>
      <c r="D873" s="188"/>
      <c r="E873" s="189"/>
      <c r="F873" s="189"/>
      <c r="G873" s="189"/>
      <c r="H873" s="189"/>
      <c r="I873" s="189"/>
      <c r="J873" s="189"/>
      <c r="K873" s="189"/>
      <c r="L873" s="376">
        <v>10</v>
      </c>
      <c r="M873" s="377"/>
      <c r="N873" s="189"/>
      <c r="O873" s="377"/>
      <c r="P873" s="377"/>
      <c r="Q873" s="376"/>
      <c r="R873" s="377"/>
      <c r="S873" s="377"/>
      <c r="T873" s="376"/>
      <c r="U873" s="389"/>
    </row>
    <row r="874" spans="1:21" s="336" customFormat="1" ht="24.75" customHeight="1">
      <c r="A874" s="184">
        <v>2120501</v>
      </c>
      <c r="B874" s="185" t="s">
        <v>521</v>
      </c>
      <c r="C874" s="186">
        <f t="shared" si="213"/>
        <v>92</v>
      </c>
      <c r="D874" s="188">
        <f aca="true" t="shared" si="215" ref="D874:D936">SUM(E874:G874)</f>
        <v>0</v>
      </c>
      <c r="E874" s="189"/>
      <c r="F874" s="189"/>
      <c r="G874" s="189"/>
      <c r="H874" s="189"/>
      <c r="I874" s="189"/>
      <c r="J874" s="189"/>
      <c r="K874" s="189"/>
      <c r="L874" s="376">
        <v>92</v>
      </c>
      <c r="M874" s="377"/>
      <c r="N874" s="189"/>
      <c r="O874" s="377"/>
      <c r="P874" s="377"/>
      <c r="Q874" s="376"/>
      <c r="R874" s="377"/>
      <c r="S874" s="377"/>
      <c r="T874" s="376"/>
      <c r="U874" s="389"/>
    </row>
    <row r="875" spans="1:21" s="337" customFormat="1" ht="24.75" customHeight="1">
      <c r="A875" s="409">
        <v>213</v>
      </c>
      <c r="B875" s="410" t="s">
        <v>522</v>
      </c>
      <c r="C875" s="361">
        <f aca="true" t="shared" si="216" ref="C875:U875">C876+C943+C978+C1004+C1023+C1029+C1036+C1038</f>
        <v>35943</v>
      </c>
      <c r="D875" s="361">
        <f t="shared" si="216"/>
        <v>5371.9400000000005</v>
      </c>
      <c r="E875" s="361">
        <f t="shared" si="216"/>
        <v>4476.62</v>
      </c>
      <c r="F875" s="361">
        <f t="shared" si="216"/>
        <v>156.1</v>
      </c>
      <c r="G875" s="361">
        <f t="shared" si="216"/>
        <v>739.22</v>
      </c>
      <c r="H875" s="361">
        <f t="shared" si="216"/>
        <v>5972.9</v>
      </c>
      <c r="I875" s="361">
        <f t="shared" si="216"/>
        <v>13471</v>
      </c>
      <c r="J875" s="361">
        <f t="shared" si="216"/>
        <v>0</v>
      </c>
      <c r="K875" s="361">
        <f t="shared" si="216"/>
        <v>1893.97</v>
      </c>
      <c r="L875" s="361">
        <f t="shared" si="216"/>
        <v>1687.3</v>
      </c>
      <c r="M875" s="361">
        <f t="shared" si="216"/>
        <v>1354</v>
      </c>
      <c r="N875" s="361">
        <f t="shared" si="216"/>
        <v>6191.89</v>
      </c>
      <c r="O875" s="361">
        <f t="shared" si="216"/>
        <v>0</v>
      </c>
      <c r="P875" s="361">
        <f t="shared" si="216"/>
        <v>0</v>
      </c>
      <c r="Q875" s="361">
        <f t="shared" si="216"/>
        <v>0</v>
      </c>
      <c r="R875" s="361">
        <f t="shared" si="216"/>
        <v>0</v>
      </c>
      <c r="S875" s="361">
        <f t="shared" si="216"/>
        <v>0</v>
      </c>
      <c r="T875" s="361">
        <f t="shared" si="216"/>
        <v>0</v>
      </c>
      <c r="U875" s="412"/>
    </row>
    <row r="876" spans="1:21" ht="24.75" customHeight="1">
      <c r="A876" s="197">
        <v>21301</v>
      </c>
      <c r="B876" s="198" t="s">
        <v>523</v>
      </c>
      <c r="C876" s="186">
        <f aca="true" t="shared" si="217" ref="C876:U876">SUM(C877:C942)</f>
        <v>14862.37</v>
      </c>
      <c r="D876" s="186">
        <f t="shared" si="217"/>
        <v>2859.28</v>
      </c>
      <c r="E876" s="186">
        <f t="shared" si="217"/>
        <v>2336.05</v>
      </c>
      <c r="F876" s="186">
        <f t="shared" si="217"/>
        <v>130</v>
      </c>
      <c r="G876" s="186">
        <f t="shared" si="217"/>
        <v>393.23</v>
      </c>
      <c r="H876" s="186">
        <f t="shared" si="217"/>
        <v>3402</v>
      </c>
      <c r="I876" s="186">
        <f t="shared" si="217"/>
        <v>5909</v>
      </c>
      <c r="J876" s="186">
        <f t="shared" si="217"/>
        <v>0</v>
      </c>
      <c r="K876" s="186">
        <f t="shared" si="217"/>
        <v>501.59</v>
      </c>
      <c r="L876" s="186">
        <f t="shared" si="217"/>
        <v>459.5</v>
      </c>
      <c r="M876" s="186">
        <f t="shared" si="217"/>
        <v>550</v>
      </c>
      <c r="N876" s="186">
        <f t="shared" si="217"/>
        <v>1181</v>
      </c>
      <c r="O876" s="186">
        <f t="shared" si="217"/>
        <v>0</v>
      </c>
      <c r="P876" s="186">
        <f t="shared" si="217"/>
        <v>0</v>
      </c>
      <c r="Q876" s="186">
        <f t="shared" si="217"/>
        <v>0</v>
      </c>
      <c r="R876" s="186">
        <f t="shared" si="217"/>
        <v>0</v>
      </c>
      <c r="S876" s="186">
        <f t="shared" si="217"/>
        <v>0</v>
      </c>
      <c r="T876" s="186">
        <f t="shared" si="217"/>
        <v>0</v>
      </c>
      <c r="U876" s="389"/>
    </row>
    <row r="877" spans="1:21" s="336" customFormat="1" ht="24.75" customHeight="1">
      <c r="A877" s="184">
        <v>2130101</v>
      </c>
      <c r="B877" s="185" t="s">
        <v>317</v>
      </c>
      <c r="C877" s="186">
        <f>D877+H877+I877+J877+K877+L877+M877+N877+O877+P877+Q877+R877+S877+T877</f>
        <v>26</v>
      </c>
      <c r="D877" s="188">
        <f t="shared" si="215"/>
        <v>0</v>
      </c>
      <c r="E877" s="189"/>
      <c r="F877" s="189"/>
      <c r="G877" s="189"/>
      <c r="H877" s="189"/>
      <c r="I877" s="189"/>
      <c r="J877" s="189"/>
      <c r="K877" s="189"/>
      <c r="L877" s="376">
        <v>26</v>
      </c>
      <c r="M877" s="377"/>
      <c r="N877" s="189"/>
      <c r="O877" s="377"/>
      <c r="P877" s="377"/>
      <c r="Q877" s="376"/>
      <c r="R877" s="377"/>
      <c r="S877" s="377"/>
      <c r="T877" s="376"/>
      <c r="U877" s="389"/>
    </row>
    <row r="878" spans="1:21" s="336" customFormat="1" ht="24.75" customHeight="1">
      <c r="A878" s="184">
        <v>2130101</v>
      </c>
      <c r="B878" s="185" t="s">
        <v>317</v>
      </c>
      <c r="C878" s="186">
        <f aca="true" t="shared" si="218" ref="C878:C942">D878+H878+I878+J878+K878+L878+M878+N878+O878+P878+Q878+R878+S878+T878</f>
        <v>8</v>
      </c>
      <c r="D878" s="188">
        <f t="shared" si="215"/>
        <v>0</v>
      </c>
      <c r="E878" s="189"/>
      <c r="F878" s="189"/>
      <c r="G878" s="189"/>
      <c r="H878" s="189"/>
      <c r="I878" s="189"/>
      <c r="J878" s="189"/>
      <c r="K878" s="189"/>
      <c r="L878" s="376">
        <v>8</v>
      </c>
      <c r="M878" s="377"/>
      <c r="N878" s="189"/>
      <c r="O878" s="377"/>
      <c r="P878" s="377"/>
      <c r="Q878" s="376"/>
      <c r="R878" s="377"/>
      <c r="S878" s="377"/>
      <c r="T878" s="376"/>
      <c r="U878" s="389"/>
    </row>
    <row r="879" spans="1:21" s="336" customFormat="1" ht="24.75" customHeight="1">
      <c r="A879" s="184">
        <v>2130101</v>
      </c>
      <c r="B879" s="185" t="s">
        <v>317</v>
      </c>
      <c r="C879" s="186">
        <f t="shared" si="218"/>
        <v>8</v>
      </c>
      <c r="D879" s="188">
        <f t="shared" si="215"/>
        <v>0</v>
      </c>
      <c r="E879" s="189"/>
      <c r="F879" s="189"/>
      <c r="G879" s="189"/>
      <c r="H879" s="189">
        <v>8</v>
      </c>
      <c r="I879" s="189"/>
      <c r="J879" s="189"/>
      <c r="K879" s="189"/>
      <c r="L879" s="376"/>
      <c r="M879" s="377"/>
      <c r="N879" s="189"/>
      <c r="O879" s="377"/>
      <c r="P879" s="377"/>
      <c r="Q879" s="376"/>
      <c r="R879" s="377"/>
      <c r="S879" s="377"/>
      <c r="T879" s="376"/>
      <c r="U879" s="389"/>
    </row>
    <row r="880" spans="1:21" s="336" customFormat="1" ht="24.75" customHeight="1">
      <c r="A880" s="184">
        <v>2130101</v>
      </c>
      <c r="B880" s="185" t="s">
        <v>317</v>
      </c>
      <c r="C880" s="186">
        <f t="shared" si="218"/>
        <v>64</v>
      </c>
      <c r="D880" s="188">
        <f t="shared" si="215"/>
        <v>0</v>
      </c>
      <c r="E880" s="189"/>
      <c r="F880" s="189"/>
      <c r="G880" s="189"/>
      <c r="H880" s="189">
        <v>64</v>
      </c>
      <c r="I880" s="189"/>
      <c r="J880" s="189"/>
      <c r="K880" s="189"/>
      <c r="L880" s="376"/>
      <c r="M880" s="377"/>
      <c r="N880" s="189"/>
      <c r="O880" s="377"/>
      <c r="P880" s="377"/>
      <c r="Q880" s="376"/>
      <c r="R880" s="377"/>
      <c r="S880" s="377"/>
      <c r="T880" s="376"/>
      <c r="U880" s="389"/>
    </row>
    <row r="881" spans="1:21" s="336" customFormat="1" ht="24.75" customHeight="1">
      <c r="A881" s="184">
        <v>2130101</v>
      </c>
      <c r="B881" s="185" t="s">
        <v>317</v>
      </c>
      <c r="C881" s="186">
        <f t="shared" si="218"/>
        <v>10</v>
      </c>
      <c r="D881" s="188">
        <f t="shared" si="215"/>
        <v>0</v>
      </c>
      <c r="E881" s="189"/>
      <c r="F881" s="189"/>
      <c r="G881" s="189"/>
      <c r="H881" s="189">
        <v>10</v>
      </c>
      <c r="I881" s="189"/>
      <c r="J881" s="189"/>
      <c r="K881" s="189"/>
      <c r="L881" s="376"/>
      <c r="M881" s="377"/>
      <c r="N881" s="189"/>
      <c r="O881" s="377"/>
      <c r="P881" s="377"/>
      <c r="Q881" s="376"/>
      <c r="R881" s="377"/>
      <c r="S881" s="377"/>
      <c r="T881" s="376"/>
      <c r="U881" s="389"/>
    </row>
    <row r="882" spans="1:21" s="336" customFormat="1" ht="24.75" customHeight="1">
      <c r="A882" s="184">
        <v>2130101</v>
      </c>
      <c r="B882" s="185" t="s">
        <v>317</v>
      </c>
      <c r="C882" s="186">
        <f t="shared" si="218"/>
        <v>10</v>
      </c>
      <c r="D882" s="188">
        <f t="shared" si="215"/>
        <v>0</v>
      </c>
      <c r="E882" s="189"/>
      <c r="F882" s="189"/>
      <c r="G882" s="189"/>
      <c r="H882" s="189">
        <v>10</v>
      </c>
      <c r="I882" s="189"/>
      <c r="J882" s="189"/>
      <c r="K882" s="189"/>
      <c r="L882" s="376"/>
      <c r="M882" s="377"/>
      <c r="N882" s="189"/>
      <c r="O882" s="377"/>
      <c r="P882" s="377"/>
      <c r="Q882" s="376"/>
      <c r="R882" s="377"/>
      <c r="S882" s="377"/>
      <c r="T882" s="376"/>
      <c r="U882" s="389"/>
    </row>
    <row r="883" spans="1:21" s="336" customFormat="1" ht="24.75" customHeight="1">
      <c r="A883" s="184">
        <v>2130101</v>
      </c>
      <c r="B883" s="185" t="s">
        <v>317</v>
      </c>
      <c r="C883" s="186">
        <f t="shared" si="218"/>
        <v>20</v>
      </c>
      <c r="D883" s="188">
        <f t="shared" si="215"/>
        <v>0</v>
      </c>
      <c r="E883" s="189"/>
      <c r="F883" s="189"/>
      <c r="G883" s="189"/>
      <c r="H883" s="189">
        <v>20</v>
      </c>
      <c r="I883" s="189"/>
      <c r="J883" s="189"/>
      <c r="K883" s="189"/>
      <c r="L883" s="376"/>
      <c r="M883" s="377"/>
      <c r="N883" s="189"/>
      <c r="O883" s="377"/>
      <c r="P883" s="377"/>
      <c r="Q883" s="376"/>
      <c r="R883" s="377"/>
      <c r="S883" s="377"/>
      <c r="T883" s="376"/>
      <c r="U883" s="389"/>
    </row>
    <row r="884" spans="1:21" s="336" customFormat="1" ht="24.75" customHeight="1">
      <c r="A884" s="184">
        <v>2130101</v>
      </c>
      <c r="B884" s="185" t="s">
        <v>317</v>
      </c>
      <c r="C884" s="186">
        <f t="shared" si="218"/>
        <v>10</v>
      </c>
      <c r="D884" s="188">
        <f t="shared" si="215"/>
        <v>0</v>
      </c>
      <c r="E884" s="189"/>
      <c r="F884" s="189"/>
      <c r="G884" s="189"/>
      <c r="H884" s="189"/>
      <c r="I884" s="189"/>
      <c r="J884" s="189"/>
      <c r="K884" s="189"/>
      <c r="L884" s="376">
        <v>10</v>
      </c>
      <c r="M884" s="377"/>
      <c r="N884" s="189"/>
      <c r="O884" s="377"/>
      <c r="P884" s="377"/>
      <c r="Q884" s="376"/>
      <c r="R884" s="377"/>
      <c r="S884" s="377"/>
      <c r="T884" s="376"/>
      <c r="U884" s="389"/>
    </row>
    <row r="885" spans="1:21" s="336" customFormat="1" ht="24.75" customHeight="1">
      <c r="A885" s="190">
        <v>2130104</v>
      </c>
      <c r="B885" s="191" t="s">
        <v>524</v>
      </c>
      <c r="C885" s="186">
        <f t="shared" si="218"/>
        <v>67.5</v>
      </c>
      <c r="D885" s="188">
        <f t="shared" si="215"/>
        <v>0</v>
      </c>
      <c r="E885" s="192"/>
      <c r="F885" s="189"/>
      <c r="G885" s="189"/>
      <c r="H885" s="189"/>
      <c r="I885" s="189"/>
      <c r="J885" s="189"/>
      <c r="K885" s="189">
        <v>67.5</v>
      </c>
      <c r="L885" s="378"/>
      <c r="M885" s="379"/>
      <c r="N885" s="189"/>
      <c r="O885" s="379"/>
      <c r="P885" s="379"/>
      <c r="Q885" s="378"/>
      <c r="R885" s="379"/>
      <c r="S885" s="379"/>
      <c r="T885" s="378"/>
      <c r="U885" s="389"/>
    </row>
    <row r="886" spans="1:21" s="336" customFormat="1" ht="24.75" customHeight="1">
      <c r="A886" s="190">
        <v>2130104</v>
      </c>
      <c r="B886" s="191" t="s">
        <v>524</v>
      </c>
      <c r="C886" s="186">
        <f t="shared" si="218"/>
        <v>12</v>
      </c>
      <c r="D886" s="188">
        <f t="shared" si="215"/>
        <v>0</v>
      </c>
      <c r="E886" s="192"/>
      <c r="F886" s="189"/>
      <c r="G886" s="189"/>
      <c r="H886" s="189"/>
      <c r="I886" s="189"/>
      <c r="J886" s="189"/>
      <c r="K886" s="189">
        <v>12</v>
      </c>
      <c r="L886" s="378"/>
      <c r="M886" s="379"/>
      <c r="N886" s="189"/>
      <c r="O886" s="379"/>
      <c r="P886" s="379"/>
      <c r="Q886" s="378"/>
      <c r="R886" s="379"/>
      <c r="S886" s="379"/>
      <c r="T886" s="378"/>
      <c r="U886" s="389"/>
    </row>
    <row r="887" spans="1:21" s="336" customFormat="1" ht="24.75" customHeight="1">
      <c r="A887" s="190">
        <v>2130101</v>
      </c>
      <c r="B887" s="191" t="s">
        <v>317</v>
      </c>
      <c r="C887" s="186">
        <f t="shared" si="218"/>
        <v>126.6</v>
      </c>
      <c r="D887" s="188">
        <f t="shared" si="215"/>
        <v>126.6</v>
      </c>
      <c r="E887" s="192">
        <v>108.6</v>
      </c>
      <c r="F887" s="189"/>
      <c r="G887" s="189">
        <v>18</v>
      </c>
      <c r="H887" s="189"/>
      <c r="I887" s="189"/>
      <c r="J887" s="189"/>
      <c r="K887" s="189"/>
      <c r="L887" s="378"/>
      <c r="M887" s="379"/>
      <c r="N887" s="189"/>
      <c r="O887" s="379"/>
      <c r="P887" s="379"/>
      <c r="Q887" s="378"/>
      <c r="R887" s="379"/>
      <c r="S887" s="379"/>
      <c r="T887" s="378"/>
      <c r="U887" s="389"/>
    </row>
    <row r="888" spans="1:21" s="336" customFormat="1" ht="24.75" customHeight="1">
      <c r="A888" s="190">
        <v>2130101</v>
      </c>
      <c r="B888" s="191" t="s">
        <v>317</v>
      </c>
      <c r="C888" s="186">
        <f t="shared" si="218"/>
        <v>580.88</v>
      </c>
      <c r="D888" s="188">
        <f t="shared" si="215"/>
        <v>580.88</v>
      </c>
      <c r="E888" s="192">
        <v>533.22</v>
      </c>
      <c r="F888" s="189"/>
      <c r="G888" s="189">
        <v>47.66</v>
      </c>
      <c r="H888" s="189"/>
      <c r="I888" s="189"/>
      <c r="J888" s="189"/>
      <c r="K888" s="189"/>
      <c r="L888" s="378"/>
      <c r="M888" s="379"/>
      <c r="N888" s="189"/>
      <c r="O888" s="379"/>
      <c r="P888" s="379"/>
      <c r="Q888" s="378"/>
      <c r="R888" s="379"/>
      <c r="S888" s="379"/>
      <c r="T888" s="378"/>
      <c r="U888" s="389"/>
    </row>
    <row r="889" spans="1:21" s="336" customFormat="1" ht="24.75" customHeight="1">
      <c r="A889" s="190">
        <v>2130101</v>
      </c>
      <c r="B889" s="191" t="s">
        <v>317</v>
      </c>
      <c r="C889" s="186">
        <f t="shared" si="218"/>
        <v>182.42000000000002</v>
      </c>
      <c r="D889" s="188">
        <f t="shared" si="215"/>
        <v>182.42000000000002</v>
      </c>
      <c r="E889" s="192">
        <v>158.05</v>
      </c>
      <c r="F889" s="189"/>
      <c r="G889" s="189">
        <v>24.37</v>
      </c>
      <c r="H889" s="189"/>
      <c r="I889" s="189"/>
      <c r="J889" s="189"/>
      <c r="K889" s="189"/>
      <c r="L889" s="378"/>
      <c r="M889" s="379"/>
      <c r="N889" s="189"/>
      <c r="O889" s="379"/>
      <c r="P889" s="379"/>
      <c r="Q889" s="378"/>
      <c r="R889" s="379"/>
      <c r="S889" s="379"/>
      <c r="T889" s="378"/>
      <c r="U889" s="389"/>
    </row>
    <row r="890" spans="1:21" s="336" customFormat="1" ht="24.75" customHeight="1">
      <c r="A890" s="190">
        <v>2130101</v>
      </c>
      <c r="B890" s="191" t="s">
        <v>317</v>
      </c>
      <c r="C890" s="186">
        <f t="shared" si="218"/>
        <v>259.2</v>
      </c>
      <c r="D890" s="188">
        <f t="shared" si="215"/>
        <v>259.2</v>
      </c>
      <c r="E890" s="192">
        <v>216</v>
      </c>
      <c r="F890" s="189"/>
      <c r="G890" s="189">
        <v>43.2</v>
      </c>
      <c r="H890" s="189"/>
      <c r="I890" s="189"/>
      <c r="J890" s="189"/>
      <c r="K890" s="189"/>
      <c r="L890" s="378"/>
      <c r="M890" s="379"/>
      <c r="N890" s="189"/>
      <c r="O890" s="379"/>
      <c r="P890" s="379"/>
      <c r="Q890" s="378"/>
      <c r="R890" s="379"/>
      <c r="S890" s="379"/>
      <c r="T890" s="378"/>
      <c r="U890" s="389"/>
    </row>
    <row r="891" spans="1:21" s="336" customFormat="1" ht="24.75" customHeight="1">
      <c r="A891" s="190">
        <v>2130101</v>
      </c>
      <c r="B891" s="191" t="s">
        <v>317</v>
      </c>
      <c r="C891" s="186">
        <f t="shared" si="218"/>
        <v>1580.18</v>
      </c>
      <c r="D891" s="188">
        <f t="shared" si="215"/>
        <v>1580.18</v>
      </c>
      <c r="E891" s="192">
        <v>1320.18</v>
      </c>
      <c r="F891" s="189"/>
      <c r="G891" s="189">
        <v>260</v>
      </c>
      <c r="H891" s="189"/>
      <c r="I891" s="189"/>
      <c r="J891" s="189"/>
      <c r="K891" s="189"/>
      <c r="L891" s="378"/>
      <c r="M891" s="379"/>
      <c r="N891" s="189"/>
      <c r="O891" s="379"/>
      <c r="P891" s="379"/>
      <c r="Q891" s="378"/>
      <c r="R891" s="379"/>
      <c r="S891" s="379"/>
      <c r="T891" s="378"/>
      <c r="U891" s="389"/>
    </row>
    <row r="892" spans="1:21" s="336" customFormat="1" ht="24.75" customHeight="1">
      <c r="A892" s="190">
        <v>2130101</v>
      </c>
      <c r="B892" s="191" t="s">
        <v>317</v>
      </c>
      <c r="C892" s="186">
        <f t="shared" si="218"/>
        <v>215.22</v>
      </c>
      <c r="D892" s="188">
        <f t="shared" si="215"/>
        <v>0</v>
      </c>
      <c r="E892" s="192"/>
      <c r="F892" s="189"/>
      <c r="G892" s="189"/>
      <c r="H892" s="189"/>
      <c r="I892" s="189"/>
      <c r="J892" s="189"/>
      <c r="K892" s="189">
        <v>215.22</v>
      </c>
      <c r="L892" s="378"/>
      <c r="M892" s="379"/>
      <c r="N892" s="189"/>
      <c r="O892" s="379"/>
      <c r="P892" s="379"/>
      <c r="Q892" s="378"/>
      <c r="R892" s="379"/>
      <c r="S892" s="379"/>
      <c r="T892" s="378"/>
      <c r="U892" s="389"/>
    </row>
    <row r="893" spans="1:21" s="336" customFormat="1" ht="24.75" customHeight="1">
      <c r="A893" s="190">
        <v>2130101</v>
      </c>
      <c r="B893" s="191" t="s">
        <v>317</v>
      </c>
      <c r="C893" s="186">
        <f t="shared" si="218"/>
        <v>42.4</v>
      </c>
      <c r="D893" s="188">
        <f t="shared" si="215"/>
        <v>0</v>
      </c>
      <c r="E893" s="192"/>
      <c r="F893" s="189"/>
      <c r="G893" s="189"/>
      <c r="H893" s="189"/>
      <c r="I893" s="189"/>
      <c r="J893" s="189"/>
      <c r="K893" s="189">
        <v>42.4</v>
      </c>
      <c r="L893" s="378"/>
      <c r="M893" s="379"/>
      <c r="N893" s="189"/>
      <c r="O893" s="379"/>
      <c r="P893" s="379"/>
      <c r="Q893" s="378"/>
      <c r="R893" s="379"/>
      <c r="S893" s="379"/>
      <c r="T893" s="378"/>
      <c r="U893" s="389"/>
    </row>
    <row r="894" spans="1:21" s="336" customFormat="1" ht="24.75" customHeight="1">
      <c r="A894" s="190">
        <v>2130101</v>
      </c>
      <c r="B894" s="185" t="s">
        <v>317</v>
      </c>
      <c r="C894" s="186">
        <f t="shared" si="218"/>
        <v>70</v>
      </c>
      <c r="D894" s="188">
        <f t="shared" si="215"/>
        <v>0</v>
      </c>
      <c r="E894" s="189"/>
      <c r="F894" s="189"/>
      <c r="G894" s="189"/>
      <c r="H894" s="189"/>
      <c r="I894" s="189"/>
      <c r="J894" s="189"/>
      <c r="K894" s="189"/>
      <c r="L894" s="376">
        <v>70</v>
      </c>
      <c r="M894" s="377"/>
      <c r="N894" s="189"/>
      <c r="O894" s="377"/>
      <c r="P894" s="377"/>
      <c r="Q894" s="376"/>
      <c r="R894" s="377"/>
      <c r="S894" s="377"/>
      <c r="T894" s="376"/>
      <c r="U894" s="389"/>
    </row>
    <row r="895" spans="1:21" s="336" customFormat="1" ht="24.75" customHeight="1">
      <c r="A895" s="190">
        <v>2130101</v>
      </c>
      <c r="B895" s="185" t="s">
        <v>317</v>
      </c>
      <c r="C895" s="186">
        <f t="shared" si="218"/>
        <v>31.38</v>
      </c>
      <c r="D895" s="188">
        <f t="shared" si="215"/>
        <v>0</v>
      </c>
      <c r="E895" s="189"/>
      <c r="F895" s="189"/>
      <c r="G895" s="189"/>
      <c r="H895" s="189"/>
      <c r="I895" s="189"/>
      <c r="J895" s="189"/>
      <c r="K895" s="189">
        <v>31.38</v>
      </c>
      <c r="L895" s="376"/>
      <c r="M895" s="377"/>
      <c r="N895" s="189"/>
      <c r="O895" s="377"/>
      <c r="P895" s="377"/>
      <c r="Q895" s="376"/>
      <c r="R895" s="377"/>
      <c r="S895" s="377"/>
      <c r="T895" s="376"/>
      <c r="U895" s="389"/>
    </row>
    <row r="896" spans="1:21" s="336" customFormat="1" ht="24.75" customHeight="1">
      <c r="A896" s="184">
        <v>2130102</v>
      </c>
      <c r="B896" s="185" t="s">
        <v>318</v>
      </c>
      <c r="C896" s="186">
        <f t="shared" si="218"/>
        <v>15</v>
      </c>
      <c r="D896" s="188">
        <f t="shared" si="215"/>
        <v>0</v>
      </c>
      <c r="E896" s="189"/>
      <c r="F896" s="189"/>
      <c r="G896" s="189"/>
      <c r="H896" s="189">
        <v>15</v>
      </c>
      <c r="I896" s="189"/>
      <c r="J896" s="189"/>
      <c r="K896" s="189"/>
      <c r="L896" s="376"/>
      <c r="M896" s="377"/>
      <c r="N896" s="189"/>
      <c r="O896" s="377"/>
      <c r="P896" s="377"/>
      <c r="Q896" s="376"/>
      <c r="R896" s="377"/>
      <c r="S896" s="377"/>
      <c r="T896" s="376"/>
      <c r="U896" s="389"/>
    </row>
    <row r="897" spans="1:21" s="336" customFormat="1" ht="24.75" customHeight="1">
      <c r="A897" s="184">
        <v>2130102</v>
      </c>
      <c r="B897" s="185" t="s">
        <v>318</v>
      </c>
      <c r="C897" s="186">
        <f t="shared" si="218"/>
        <v>5</v>
      </c>
      <c r="D897" s="188">
        <f t="shared" si="215"/>
        <v>0</v>
      </c>
      <c r="E897" s="189"/>
      <c r="F897" s="189"/>
      <c r="G897" s="189"/>
      <c r="H897" s="189">
        <v>5</v>
      </c>
      <c r="I897" s="189"/>
      <c r="J897" s="189"/>
      <c r="K897" s="189"/>
      <c r="L897" s="376"/>
      <c r="M897" s="377"/>
      <c r="N897" s="189"/>
      <c r="O897" s="377"/>
      <c r="P897" s="377"/>
      <c r="Q897" s="376"/>
      <c r="R897" s="377"/>
      <c r="S897" s="377"/>
      <c r="T897" s="376"/>
      <c r="U897" s="389"/>
    </row>
    <row r="898" spans="1:21" s="336" customFormat="1" ht="24.75" customHeight="1">
      <c r="A898" s="184">
        <v>2130102</v>
      </c>
      <c r="B898" s="185" t="s">
        <v>318</v>
      </c>
      <c r="C898" s="186">
        <f t="shared" si="218"/>
        <v>14</v>
      </c>
      <c r="D898" s="188">
        <f t="shared" si="215"/>
        <v>0</v>
      </c>
      <c r="E898" s="189"/>
      <c r="F898" s="189"/>
      <c r="G898" s="189"/>
      <c r="H898" s="189">
        <v>14</v>
      </c>
      <c r="I898" s="189"/>
      <c r="J898" s="189"/>
      <c r="K898" s="189"/>
      <c r="L898" s="376"/>
      <c r="M898" s="377"/>
      <c r="N898" s="189"/>
      <c r="O898" s="377"/>
      <c r="P898" s="377"/>
      <c r="Q898" s="376"/>
      <c r="R898" s="377"/>
      <c r="S898" s="377"/>
      <c r="T898" s="376"/>
      <c r="U898" s="389"/>
    </row>
    <row r="899" spans="1:21" s="336" customFormat="1" ht="24.75" customHeight="1">
      <c r="A899" s="184">
        <v>2130102</v>
      </c>
      <c r="B899" s="185" t="s">
        <v>318</v>
      </c>
      <c r="C899" s="186">
        <f t="shared" si="218"/>
        <v>10</v>
      </c>
      <c r="D899" s="188">
        <f t="shared" si="215"/>
        <v>0</v>
      </c>
      <c r="E899" s="189"/>
      <c r="F899" s="189"/>
      <c r="G899" s="189"/>
      <c r="H899" s="189">
        <v>10</v>
      </c>
      <c r="I899" s="189"/>
      <c r="J899" s="189"/>
      <c r="K899" s="189"/>
      <c r="L899" s="376"/>
      <c r="M899" s="377"/>
      <c r="N899" s="189"/>
      <c r="O899" s="377"/>
      <c r="P899" s="377"/>
      <c r="Q899" s="376"/>
      <c r="R899" s="377"/>
      <c r="S899" s="377"/>
      <c r="T899" s="376"/>
      <c r="U899" s="389"/>
    </row>
    <row r="900" spans="1:21" s="336" customFormat="1" ht="24.75" customHeight="1">
      <c r="A900" s="184">
        <v>2130102</v>
      </c>
      <c r="B900" s="185" t="s">
        <v>318</v>
      </c>
      <c r="C900" s="186">
        <f t="shared" si="218"/>
        <v>5</v>
      </c>
      <c r="D900" s="188">
        <f t="shared" si="215"/>
        <v>0</v>
      </c>
      <c r="E900" s="189"/>
      <c r="F900" s="189"/>
      <c r="G900" s="189"/>
      <c r="H900" s="189">
        <v>5</v>
      </c>
      <c r="I900" s="189"/>
      <c r="J900" s="189"/>
      <c r="K900" s="189"/>
      <c r="L900" s="376"/>
      <c r="M900" s="377"/>
      <c r="N900" s="189"/>
      <c r="O900" s="377"/>
      <c r="P900" s="377"/>
      <c r="Q900" s="376"/>
      <c r="R900" s="377"/>
      <c r="S900" s="377"/>
      <c r="T900" s="376"/>
      <c r="U900" s="389"/>
    </row>
    <row r="901" spans="1:21" s="336" customFormat="1" ht="24.75" customHeight="1">
      <c r="A901" s="184">
        <v>2130102</v>
      </c>
      <c r="B901" s="185" t="s">
        <v>318</v>
      </c>
      <c r="C901" s="186">
        <f t="shared" si="218"/>
        <v>5</v>
      </c>
      <c r="D901" s="188">
        <f t="shared" si="215"/>
        <v>0</v>
      </c>
      <c r="E901" s="189"/>
      <c r="F901" s="189"/>
      <c r="G901" s="189"/>
      <c r="H901" s="189">
        <v>5</v>
      </c>
      <c r="I901" s="189"/>
      <c r="J901" s="189"/>
      <c r="K901" s="189"/>
      <c r="L901" s="376"/>
      <c r="M901" s="377"/>
      <c r="N901" s="189"/>
      <c r="O901" s="377"/>
      <c r="P901" s="377"/>
      <c r="Q901" s="376"/>
      <c r="R901" s="377"/>
      <c r="S901" s="377"/>
      <c r="T901" s="376"/>
      <c r="U901" s="389"/>
    </row>
    <row r="902" spans="1:21" s="336" customFormat="1" ht="24.75" customHeight="1">
      <c r="A902" s="184">
        <v>2130102</v>
      </c>
      <c r="B902" s="185" t="s">
        <v>318</v>
      </c>
      <c r="C902" s="186">
        <f t="shared" si="218"/>
        <v>18</v>
      </c>
      <c r="D902" s="188">
        <f t="shared" si="215"/>
        <v>0</v>
      </c>
      <c r="E902" s="189"/>
      <c r="F902" s="189"/>
      <c r="G902" s="189"/>
      <c r="H902" s="189">
        <v>18</v>
      </c>
      <c r="I902" s="189"/>
      <c r="J902" s="189"/>
      <c r="K902" s="189"/>
      <c r="L902" s="376"/>
      <c r="M902" s="377"/>
      <c r="N902" s="189"/>
      <c r="O902" s="377"/>
      <c r="P902" s="377"/>
      <c r="Q902" s="376"/>
      <c r="R902" s="377"/>
      <c r="S902" s="377"/>
      <c r="T902" s="376"/>
      <c r="U902" s="389"/>
    </row>
    <row r="903" spans="1:21" s="336" customFormat="1" ht="24.75" customHeight="1">
      <c r="A903" s="184">
        <v>2130102</v>
      </c>
      <c r="B903" s="185" t="s">
        <v>318</v>
      </c>
      <c r="C903" s="186">
        <f t="shared" si="218"/>
        <v>5</v>
      </c>
      <c r="D903" s="188">
        <f t="shared" si="215"/>
        <v>0</v>
      </c>
      <c r="E903" s="189"/>
      <c r="F903" s="189"/>
      <c r="G903" s="189"/>
      <c r="H903" s="189">
        <v>5</v>
      </c>
      <c r="I903" s="189"/>
      <c r="J903" s="189"/>
      <c r="K903" s="189"/>
      <c r="L903" s="376"/>
      <c r="M903" s="377"/>
      <c r="N903" s="189"/>
      <c r="O903" s="377"/>
      <c r="P903" s="377"/>
      <c r="Q903" s="376"/>
      <c r="R903" s="377"/>
      <c r="S903" s="377"/>
      <c r="T903" s="376"/>
      <c r="U903" s="389"/>
    </row>
    <row r="904" spans="1:21" s="336" customFormat="1" ht="24.75" customHeight="1">
      <c r="A904" s="184">
        <v>2130102</v>
      </c>
      <c r="B904" s="185" t="s">
        <v>318</v>
      </c>
      <c r="C904" s="186">
        <f t="shared" si="218"/>
        <v>12</v>
      </c>
      <c r="D904" s="188">
        <f t="shared" si="215"/>
        <v>0</v>
      </c>
      <c r="E904" s="189"/>
      <c r="F904" s="189"/>
      <c r="G904" s="189"/>
      <c r="H904" s="189"/>
      <c r="I904" s="189"/>
      <c r="J904" s="189"/>
      <c r="K904" s="189"/>
      <c r="L904" s="376">
        <v>12</v>
      </c>
      <c r="M904" s="377"/>
      <c r="N904" s="189"/>
      <c r="O904" s="377"/>
      <c r="P904" s="377"/>
      <c r="Q904" s="376"/>
      <c r="R904" s="377"/>
      <c r="S904" s="377"/>
      <c r="T904" s="376"/>
      <c r="U904" s="389"/>
    </row>
    <row r="905" spans="1:21" s="336" customFormat="1" ht="24.75" customHeight="1">
      <c r="A905" s="184">
        <v>2130102</v>
      </c>
      <c r="B905" s="487" t="s">
        <v>343</v>
      </c>
      <c r="C905" s="186">
        <f t="shared" si="218"/>
        <v>28</v>
      </c>
      <c r="D905" s="188">
        <f t="shared" si="215"/>
        <v>0</v>
      </c>
      <c r="E905" s="189"/>
      <c r="F905" s="189"/>
      <c r="G905" s="189"/>
      <c r="H905" s="364">
        <v>28</v>
      </c>
      <c r="I905" s="189"/>
      <c r="J905" s="189"/>
      <c r="K905" s="189"/>
      <c r="L905" s="392"/>
      <c r="M905" s="393"/>
      <c r="N905" s="189"/>
      <c r="O905" s="393"/>
      <c r="P905" s="393"/>
      <c r="Q905" s="392"/>
      <c r="R905" s="393"/>
      <c r="S905" s="393"/>
      <c r="T905" s="392"/>
      <c r="U905" s="389"/>
    </row>
    <row r="906" spans="1:21" s="336" customFormat="1" ht="24.75" customHeight="1">
      <c r="A906" s="184">
        <v>2130102</v>
      </c>
      <c r="B906" s="408" t="s">
        <v>343</v>
      </c>
      <c r="C906" s="186">
        <f t="shared" si="218"/>
        <v>50</v>
      </c>
      <c r="D906" s="188">
        <f t="shared" si="215"/>
        <v>0</v>
      </c>
      <c r="E906" s="189"/>
      <c r="F906" s="189"/>
      <c r="G906" s="189"/>
      <c r="H906" s="364"/>
      <c r="I906" s="189"/>
      <c r="J906" s="189"/>
      <c r="K906" s="189"/>
      <c r="L906" s="392"/>
      <c r="M906" s="393">
        <v>50</v>
      </c>
      <c r="N906" s="189"/>
      <c r="O906" s="393"/>
      <c r="P906" s="393"/>
      <c r="Q906" s="392"/>
      <c r="R906" s="393"/>
      <c r="S906" s="393"/>
      <c r="T906" s="392"/>
      <c r="U906" s="389"/>
    </row>
    <row r="907" spans="1:21" s="336" customFormat="1" ht="24.75" customHeight="1">
      <c r="A907" s="488">
        <v>2130102</v>
      </c>
      <c r="B907" s="368" t="s">
        <v>318</v>
      </c>
      <c r="C907" s="186">
        <f t="shared" si="218"/>
        <v>300</v>
      </c>
      <c r="D907" s="188">
        <f t="shared" si="215"/>
        <v>0</v>
      </c>
      <c r="E907" s="189"/>
      <c r="F907" s="189"/>
      <c r="G907" s="189"/>
      <c r="H907" s="364"/>
      <c r="I907" s="189"/>
      <c r="J907" s="189"/>
      <c r="K907" s="189"/>
      <c r="L907" s="376"/>
      <c r="M907" s="377">
        <v>300</v>
      </c>
      <c r="N907" s="189"/>
      <c r="O907" s="377"/>
      <c r="P907" s="377"/>
      <c r="Q907" s="376"/>
      <c r="R907" s="377"/>
      <c r="S907" s="377"/>
      <c r="T907" s="376"/>
      <c r="U907" s="389"/>
    </row>
    <row r="908" spans="1:21" s="336" customFormat="1" ht="24.75" customHeight="1">
      <c r="A908" s="488">
        <v>2130102</v>
      </c>
      <c r="B908" s="368" t="s">
        <v>318</v>
      </c>
      <c r="C908" s="186">
        <f>D908+H908+I908+J908+K908+L908+M908+N908+O908+P908+Q908+S908+T908</f>
        <v>300</v>
      </c>
      <c r="D908" s="188">
        <f>E908+F908+G908</f>
        <v>0</v>
      </c>
      <c r="E908" s="189"/>
      <c r="F908" s="189"/>
      <c r="G908" s="189"/>
      <c r="H908" s="189"/>
      <c r="I908" s="189">
        <v>300</v>
      </c>
      <c r="J908" s="189"/>
      <c r="K908" s="189"/>
      <c r="L908" s="376"/>
      <c r="M908" s="377"/>
      <c r="N908" s="189"/>
      <c r="O908" s="377"/>
      <c r="P908" s="377"/>
      <c r="Q908" s="376"/>
      <c r="R908" s="377"/>
      <c r="S908" s="377"/>
      <c r="T908" s="376"/>
      <c r="U908" s="389"/>
    </row>
    <row r="909" spans="1:21" s="336" customFormat="1" ht="24.75" customHeight="1">
      <c r="A909" s="184">
        <v>2130104</v>
      </c>
      <c r="B909" s="185" t="s">
        <v>524</v>
      </c>
      <c r="C909" s="186">
        <f t="shared" si="218"/>
        <v>10</v>
      </c>
      <c r="D909" s="188">
        <f t="shared" si="215"/>
        <v>0</v>
      </c>
      <c r="E909" s="189"/>
      <c r="F909" s="189"/>
      <c r="G909" s="189"/>
      <c r="H909" s="189">
        <v>10</v>
      </c>
      <c r="I909" s="189"/>
      <c r="J909" s="189"/>
      <c r="K909" s="189"/>
      <c r="L909" s="376"/>
      <c r="M909" s="377"/>
      <c r="N909" s="189"/>
      <c r="O909" s="377"/>
      <c r="P909" s="377"/>
      <c r="Q909" s="376"/>
      <c r="R909" s="377"/>
      <c r="S909" s="377"/>
      <c r="T909" s="376"/>
      <c r="U909" s="389"/>
    </row>
    <row r="910" spans="1:21" s="336" customFormat="1" ht="24.75" customHeight="1">
      <c r="A910" s="184">
        <v>2130104</v>
      </c>
      <c r="B910" s="185" t="s">
        <v>524</v>
      </c>
      <c r="C910" s="186">
        <f t="shared" si="218"/>
        <v>19</v>
      </c>
      <c r="D910" s="188">
        <f t="shared" si="215"/>
        <v>0</v>
      </c>
      <c r="E910" s="189"/>
      <c r="F910" s="189"/>
      <c r="G910" s="189"/>
      <c r="H910" s="189"/>
      <c r="I910" s="189"/>
      <c r="J910" s="189"/>
      <c r="K910" s="189"/>
      <c r="L910" s="376">
        <v>19</v>
      </c>
      <c r="M910" s="377"/>
      <c r="N910" s="189"/>
      <c r="O910" s="377"/>
      <c r="P910" s="377"/>
      <c r="Q910" s="376"/>
      <c r="R910" s="377"/>
      <c r="S910" s="377"/>
      <c r="T910" s="376"/>
      <c r="U910" s="389"/>
    </row>
    <row r="911" spans="1:21" s="336" customFormat="1" ht="24.75" customHeight="1">
      <c r="A911" s="184">
        <v>2130104</v>
      </c>
      <c r="B911" s="185" t="s">
        <v>524</v>
      </c>
      <c r="C911" s="186">
        <f t="shared" si="218"/>
        <v>13.69</v>
      </c>
      <c r="D911" s="188">
        <f t="shared" si="215"/>
        <v>0</v>
      </c>
      <c r="E911" s="189"/>
      <c r="F911" s="189"/>
      <c r="G911" s="189"/>
      <c r="H911" s="189"/>
      <c r="I911" s="189"/>
      <c r="J911" s="189"/>
      <c r="K911" s="189">
        <v>13.69</v>
      </c>
      <c r="L911" s="376"/>
      <c r="M911" s="377"/>
      <c r="N911" s="189"/>
      <c r="O911" s="377"/>
      <c r="P911" s="377"/>
      <c r="Q911" s="376"/>
      <c r="R911" s="377"/>
      <c r="S911" s="377"/>
      <c r="T911" s="376"/>
      <c r="U911" s="389"/>
    </row>
    <row r="912" spans="1:21" s="336" customFormat="1" ht="24.75" customHeight="1">
      <c r="A912" s="184">
        <v>2130104</v>
      </c>
      <c r="B912" s="185" t="s">
        <v>524</v>
      </c>
      <c r="C912" s="186">
        <f t="shared" si="218"/>
        <v>2.35</v>
      </c>
      <c r="D912" s="188">
        <f t="shared" si="215"/>
        <v>0</v>
      </c>
      <c r="E912" s="189"/>
      <c r="F912" s="189"/>
      <c r="G912" s="189"/>
      <c r="H912" s="189"/>
      <c r="I912" s="189"/>
      <c r="J912" s="189"/>
      <c r="K912" s="189">
        <v>2.35</v>
      </c>
      <c r="L912" s="376"/>
      <c r="M912" s="377"/>
      <c r="N912" s="189"/>
      <c r="O912" s="377"/>
      <c r="P912" s="377"/>
      <c r="Q912" s="376"/>
      <c r="R912" s="377"/>
      <c r="S912" s="377"/>
      <c r="T912" s="376"/>
      <c r="U912" s="389"/>
    </row>
    <row r="913" spans="1:21" s="336" customFormat="1" ht="24.75" customHeight="1">
      <c r="A913" s="184">
        <v>2130104</v>
      </c>
      <c r="B913" s="185" t="s">
        <v>524</v>
      </c>
      <c r="C913" s="186">
        <f t="shared" si="218"/>
        <v>55</v>
      </c>
      <c r="D913" s="188">
        <f t="shared" si="215"/>
        <v>0</v>
      </c>
      <c r="E913" s="189"/>
      <c r="F913" s="189"/>
      <c r="G913" s="189"/>
      <c r="H913" s="189"/>
      <c r="I913" s="189"/>
      <c r="J913" s="189"/>
      <c r="K913" s="189"/>
      <c r="L913" s="376">
        <v>55</v>
      </c>
      <c r="M913" s="377"/>
      <c r="N913" s="189"/>
      <c r="O913" s="377"/>
      <c r="P913" s="377"/>
      <c r="Q913" s="376"/>
      <c r="R913" s="377"/>
      <c r="S913" s="377"/>
      <c r="T913" s="376"/>
      <c r="U913" s="389"/>
    </row>
    <row r="914" spans="1:21" s="336" customFormat="1" ht="24.75" customHeight="1">
      <c r="A914" s="184">
        <v>2130104</v>
      </c>
      <c r="B914" s="185" t="s">
        <v>524</v>
      </c>
      <c r="C914" s="186">
        <f t="shared" si="218"/>
        <v>32.5</v>
      </c>
      <c r="D914" s="188">
        <f t="shared" si="215"/>
        <v>0</v>
      </c>
      <c r="E914" s="189"/>
      <c r="F914" s="189"/>
      <c r="G914" s="189"/>
      <c r="H914" s="189"/>
      <c r="I914" s="189"/>
      <c r="J914" s="189"/>
      <c r="K914" s="189"/>
      <c r="L914" s="376">
        <v>32.5</v>
      </c>
      <c r="M914" s="377"/>
      <c r="N914" s="189"/>
      <c r="O914" s="377"/>
      <c r="P914" s="377"/>
      <c r="Q914" s="376"/>
      <c r="R914" s="377"/>
      <c r="S914" s="377"/>
      <c r="T914" s="376"/>
      <c r="U914" s="389"/>
    </row>
    <row r="915" spans="1:21" s="336" customFormat="1" ht="24.75" customHeight="1">
      <c r="A915" s="184">
        <v>2130104</v>
      </c>
      <c r="B915" s="185" t="s">
        <v>524</v>
      </c>
      <c r="C915" s="186">
        <f t="shared" si="218"/>
        <v>10</v>
      </c>
      <c r="D915" s="188">
        <f t="shared" si="215"/>
        <v>0</v>
      </c>
      <c r="E915" s="189"/>
      <c r="F915" s="189"/>
      <c r="G915" s="189"/>
      <c r="H915" s="189"/>
      <c r="I915" s="189"/>
      <c r="J915" s="189"/>
      <c r="K915" s="189"/>
      <c r="L915" s="376">
        <v>10</v>
      </c>
      <c r="M915" s="377"/>
      <c r="N915" s="189"/>
      <c r="O915" s="377"/>
      <c r="P915" s="377"/>
      <c r="Q915" s="376"/>
      <c r="R915" s="377"/>
      <c r="S915" s="377"/>
      <c r="T915" s="376"/>
      <c r="U915" s="389"/>
    </row>
    <row r="916" spans="1:21" s="336" customFormat="1" ht="24.75" customHeight="1">
      <c r="A916" s="184">
        <v>2130105</v>
      </c>
      <c r="B916" s="185" t="s">
        <v>525</v>
      </c>
      <c r="C916" s="186">
        <f t="shared" si="218"/>
        <v>19</v>
      </c>
      <c r="D916" s="188">
        <f t="shared" si="215"/>
        <v>0</v>
      </c>
      <c r="E916" s="189"/>
      <c r="F916" s="189"/>
      <c r="G916" s="189"/>
      <c r="H916" s="189"/>
      <c r="I916" s="189"/>
      <c r="J916" s="189"/>
      <c r="K916" s="189"/>
      <c r="L916" s="376">
        <v>19</v>
      </c>
      <c r="M916" s="377"/>
      <c r="N916" s="189"/>
      <c r="O916" s="377"/>
      <c r="P916" s="377"/>
      <c r="Q916" s="376"/>
      <c r="R916" s="377"/>
      <c r="S916" s="377"/>
      <c r="T916" s="376"/>
      <c r="U916" s="389"/>
    </row>
    <row r="917" spans="1:21" s="336" customFormat="1" ht="24.75" customHeight="1">
      <c r="A917" s="184">
        <v>2130105</v>
      </c>
      <c r="B917" s="185" t="s">
        <v>525</v>
      </c>
      <c r="C917" s="186">
        <f t="shared" si="218"/>
        <v>25</v>
      </c>
      <c r="D917" s="188">
        <f t="shared" si="215"/>
        <v>0</v>
      </c>
      <c r="E917" s="189"/>
      <c r="F917" s="189"/>
      <c r="G917" s="189"/>
      <c r="H917" s="189"/>
      <c r="I917" s="189"/>
      <c r="J917" s="189"/>
      <c r="K917" s="189"/>
      <c r="L917" s="376">
        <v>25</v>
      </c>
      <c r="M917" s="377"/>
      <c r="N917" s="189"/>
      <c r="O917" s="377"/>
      <c r="P917" s="377"/>
      <c r="Q917" s="376"/>
      <c r="R917" s="377"/>
      <c r="S917" s="377"/>
      <c r="T917" s="376"/>
      <c r="U917" s="389"/>
    </row>
    <row r="918" spans="1:21" s="336" customFormat="1" ht="24.75" customHeight="1">
      <c r="A918" s="184">
        <v>2130105</v>
      </c>
      <c r="B918" s="185" t="s">
        <v>525</v>
      </c>
      <c r="C918" s="186">
        <f t="shared" si="218"/>
        <v>131</v>
      </c>
      <c r="D918" s="188">
        <f t="shared" si="215"/>
        <v>0</v>
      </c>
      <c r="E918" s="189"/>
      <c r="F918" s="189"/>
      <c r="G918" s="189"/>
      <c r="H918" s="189"/>
      <c r="I918" s="189"/>
      <c r="J918" s="189"/>
      <c r="K918" s="189"/>
      <c r="L918" s="376">
        <v>131</v>
      </c>
      <c r="M918" s="377"/>
      <c r="N918" s="189"/>
      <c r="O918" s="377"/>
      <c r="P918" s="377"/>
      <c r="Q918" s="376"/>
      <c r="R918" s="377"/>
      <c r="S918" s="377"/>
      <c r="T918" s="376"/>
      <c r="U918" s="389"/>
    </row>
    <row r="919" spans="1:21" s="336" customFormat="1" ht="24.75" customHeight="1">
      <c r="A919" s="190">
        <v>2130105</v>
      </c>
      <c r="B919" s="191" t="s">
        <v>525</v>
      </c>
      <c r="C919" s="186">
        <f t="shared" si="218"/>
        <v>89.6</v>
      </c>
      <c r="D919" s="188">
        <f t="shared" si="215"/>
        <v>0</v>
      </c>
      <c r="E919" s="192"/>
      <c r="F919" s="189"/>
      <c r="G919" s="189"/>
      <c r="H919" s="189"/>
      <c r="I919" s="189"/>
      <c r="J919" s="189"/>
      <c r="K919" s="189">
        <v>89.6</v>
      </c>
      <c r="L919" s="378"/>
      <c r="M919" s="379"/>
      <c r="N919" s="189"/>
      <c r="O919" s="379"/>
      <c r="P919" s="379"/>
      <c r="Q919" s="378"/>
      <c r="R919" s="379"/>
      <c r="S919" s="379"/>
      <c r="T919" s="378"/>
      <c r="U919" s="389"/>
    </row>
    <row r="920" spans="1:21" s="336" customFormat="1" ht="24.75" customHeight="1">
      <c r="A920" s="190">
        <v>2130105</v>
      </c>
      <c r="B920" s="191" t="s">
        <v>525</v>
      </c>
      <c r="C920" s="186">
        <f t="shared" si="218"/>
        <v>15.45</v>
      </c>
      <c r="D920" s="188">
        <f t="shared" si="215"/>
        <v>0</v>
      </c>
      <c r="E920" s="192"/>
      <c r="F920" s="189"/>
      <c r="G920" s="189"/>
      <c r="H920" s="189"/>
      <c r="I920" s="189"/>
      <c r="J920" s="189"/>
      <c r="K920" s="189">
        <v>15.45</v>
      </c>
      <c r="L920" s="378"/>
      <c r="M920" s="379"/>
      <c r="N920" s="189"/>
      <c r="O920" s="379"/>
      <c r="P920" s="379"/>
      <c r="Q920" s="378"/>
      <c r="R920" s="379"/>
      <c r="S920" s="379"/>
      <c r="T920" s="378"/>
      <c r="U920" s="389"/>
    </row>
    <row r="921" spans="1:21" s="336" customFormat="1" ht="24.75" customHeight="1">
      <c r="A921" s="190">
        <v>2130105</v>
      </c>
      <c r="B921" s="191" t="s">
        <v>525</v>
      </c>
      <c r="C921" s="186">
        <f t="shared" si="218"/>
        <v>12</v>
      </c>
      <c r="D921" s="188">
        <f t="shared" si="215"/>
        <v>0</v>
      </c>
      <c r="E921" s="192"/>
      <c r="F921" s="189"/>
      <c r="G921" s="189"/>
      <c r="H921" s="189"/>
      <c r="I921" s="189"/>
      <c r="J921" s="189"/>
      <c r="K921" s="189">
        <v>12</v>
      </c>
      <c r="L921" s="378"/>
      <c r="M921" s="379"/>
      <c r="N921" s="189"/>
      <c r="O921" s="379"/>
      <c r="P921" s="379"/>
      <c r="Q921" s="378"/>
      <c r="R921" s="379"/>
      <c r="S921" s="379"/>
      <c r="T921" s="378"/>
      <c r="U921" s="389"/>
    </row>
    <row r="922" spans="1:21" s="336" customFormat="1" ht="24.75" customHeight="1">
      <c r="A922" s="184">
        <v>2130106</v>
      </c>
      <c r="B922" s="185" t="s">
        <v>526</v>
      </c>
      <c r="C922" s="186">
        <f t="shared" si="218"/>
        <v>6</v>
      </c>
      <c r="D922" s="188">
        <f t="shared" si="215"/>
        <v>0</v>
      </c>
      <c r="E922" s="192"/>
      <c r="F922" s="189"/>
      <c r="G922" s="189"/>
      <c r="H922" s="189">
        <v>6</v>
      </c>
      <c r="I922" s="189"/>
      <c r="J922" s="189"/>
      <c r="K922" s="189"/>
      <c r="L922" s="378"/>
      <c r="M922" s="379"/>
      <c r="N922" s="189"/>
      <c r="O922" s="379"/>
      <c r="P922" s="379"/>
      <c r="Q922" s="378"/>
      <c r="R922" s="379"/>
      <c r="S922" s="379"/>
      <c r="T922" s="378"/>
      <c r="U922" s="389"/>
    </row>
    <row r="923" spans="1:21" s="336" customFormat="1" ht="24.75" customHeight="1">
      <c r="A923" s="184">
        <v>2130106</v>
      </c>
      <c r="B923" s="185" t="s">
        <v>526</v>
      </c>
      <c r="C923" s="186">
        <f t="shared" si="218"/>
        <v>5</v>
      </c>
      <c r="D923" s="188">
        <f t="shared" si="215"/>
        <v>0</v>
      </c>
      <c r="E923" s="189"/>
      <c r="F923" s="189"/>
      <c r="G923" s="189"/>
      <c r="H923" s="189"/>
      <c r="I923" s="189"/>
      <c r="J923" s="189"/>
      <c r="K923" s="189"/>
      <c r="L923" s="376">
        <v>5</v>
      </c>
      <c r="M923" s="377"/>
      <c r="N923" s="189"/>
      <c r="O923" s="377"/>
      <c r="P923" s="377"/>
      <c r="Q923" s="376"/>
      <c r="R923" s="377"/>
      <c r="S923" s="377"/>
      <c r="T923" s="376"/>
      <c r="U923" s="389"/>
    </row>
    <row r="924" spans="1:21" s="336" customFormat="1" ht="24.75" customHeight="1">
      <c r="A924" s="184">
        <v>2130106</v>
      </c>
      <c r="B924" s="185" t="s">
        <v>526</v>
      </c>
      <c r="C924" s="186">
        <f t="shared" si="218"/>
        <v>9</v>
      </c>
      <c r="D924" s="188">
        <f t="shared" si="215"/>
        <v>0</v>
      </c>
      <c r="E924" s="189"/>
      <c r="F924" s="189"/>
      <c r="G924" s="189"/>
      <c r="H924" s="189">
        <v>9</v>
      </c>
      <c r="I924" s="189"/>
      <c r="J924" s="189"/>
      <c r="K924" s="189"/>
      <c r="L924" s="376"/>
      <c r="M924" s="377"/>
      <c r="N924" s="189"/>
      <c r="O924" s="377"/>
      <c r="P924" s="377"/>
      <c r="Q924" s="376"/>
      <c r="R924" s="377"/>
      <c r="S924" s="377"/>
      <c r="T924" s="376"/>
      <c r="U924" s="389"/>
    </row>
    <row r="925" spans="1:21" s="336" customFormat="1" ht="24.75" customHeight="1">
      <c r="A925" s="184">
        <v>2130106</v>
      </c>
      <c r="B925" s="185" t="s">
        <v>526</v>
      </c>
      <c r="C925" s="186">
        <f t="shared" si="218"/>
        <v>5</v>
      </c>
      <c r="D925" s="188">
        <f t="shared" si="215"/>
        <v>0</v>
      </c>
      <c r="E925" s="189"/>
      <c r="F925" s="189"/>
      <c r="G925" s="189"/>
      <c r="H925" s="189"/>
      <c r="I925" s="189"/>
      <c r="J925" s="189"/>
      <c r="K925" s="189"/>
      <c r="L925" s="376">
        <v>5</v>
      </c>
      <c r="M925" s="377"/>
      <c r="N925" s="189"/>
      <c r="O925" s="377"/>
      <c r="P925" s="377"/>
      <c r="Q925" s="376"/>
      <c r="R925" s="377"/>
      <c r="S925" s="377"/>
      <c r="T925" s="376"/>
      <c r="U925" s="389"/>
    </row>
    <row r="926" spans="1:21" s="161" customFormat="1" ht="24.75" customHeight="1">
      <c r="A926" s="462">
        <v>2130106</v>
      </c>
      <c r="B926" s="200" t="s">
        <v>526</v>
      </c>
      <c r="C926" s="186">
        <f t="shared" si="218"/>
        <v>400</v>
      </c>
      <c r="D926" s="188">
        <f t="shared" si="215"/>
        <v>0</v>
      </c>
      <c r="E926" s="189"/>
      <c r="F926" s="189"/>
      <c r="G926" s="189"/>
      <c r="H926" s="189">
        <v>400</v>
      </c>
      <c r="I926" s="189"/>
      <c r="J926" s="189"/>
      <c r="K926" s="189"/>
      <c r="L926" s="376"/>
      <c r="M926" s="377"/>
      <c r="N926" s="189"/>
      <c r="O926" s="377"/>
      <c r="P926" s="377"/>
      <c r="Q926" s="376"/>
      <c r="R926" s="377"/>
      <c r="S926" s="377"/>
      <c r="T926" s="376"/>
      <c r="U926" s="389"/>
    </row>
    <row r="927" spans="1:21" s="336" customFormat="1" ht="24.75" customHeight="1">
      <c r="A927" s="462">
        <v>2130106</v>
      </c>
      <c r="B927" s="200" t="s">
        <v>526</v>
      </c>
      <c r="C927" s="186">
        <f t="shared" si="218"/>
        <v>5</v>
      </c>
      <c r="D927" s="188">
        <f t="shared" si="215"/>
        <v>0</v>
      </c>
      <c r="E927" s="189"/>
      <c r="F927" s="189"/>
      <c r="G927" s="189"/>
      <c r="H927" s="189"/>
      <c r="I927" s="189"/>
      <c r="J927" s="189"/>
      <c r="K927" s="189"/>
      <c r="L927" s="376">
        <v>5</v>
      </c>
      <c r="M927" s="377"/>
      <c r="N927" s="189"/>
      <c r="O927" s="377"/>
      <c r="P927" s="377"/>
      <c r="Q927" s="376"/>
      <c r="R927" s="377"/>
      <c r="S927" s="377"/>
      <c r="T927" s="376"/>
      <c r="U927" s="389"/>
    </row>
    <row r="928" spans="1:21" s="161" customFormat="1" ht="24.75" customHeight="1">
      <c r="A928" s="184">
        <v>2130108</v>
      </c>
      <c r="B928" s="185" t="s">
        <v>527</v>
      </c>
      <c r="C928" s="186">
        <f t="shared" si="218"/>
        <v>100</v>
      </c>
      <c r="D928" s="188">
        <f t="shared" si="215"/>
        <v>0</v>
      </c>
      <c r="E928" s="189"/>
      <c r="F928" s="189"/>
      <c r="G928" s="189"/>
      <c r="H928" s="189">
        <v>100</v>
      </c>
      <c r="I928" s="189"/>
      <c r="J928" s="189"/>
      <c r="K928" s="189"/>
      <c r="L928" s="376"/>
      <c r="M928" s="377"/>
      <c r="N928" s="189"/>
      <c r="O928" s="377"/>
      <c r="P928" s="377"/>
      <c r="Q928" s="376"/>
      <c r="R928" s="377"/>
      <c r="S928" s="377"/>
      <c r="T928" s="376"/>
      <c r="U928" s="389"/>
    </row>
    <row r="929" spans="1:21" s="336" customFormat="1" ht="24.75" customHeight="1">
      <c r="A929" s="184">
        <v>2130108</v>
      </c>
      <c r="B929" s="185" t="s">
        <v>527</v>
      </c>
      <c r="C929" s="186">
        <f t="shared" si="218"/>
        <v>2</v>
      </c>
      <c r="D929" s="188">
        <f t="shared" si="215"/>
        <v>0</v>
      </c>
      <c r="E929" s="189"/>
      <c r="F929" s="189"/>
      <c r="G929" s="189"/>
      <c r="H929" s="189"/>
      <c r="I929" s="189"/>
      <c r="J929" s="189"/>
      <c r="K929" s="189"/>
      <c r="L929" s="376">
        <v>2</v>
      </c>
      <c r="M929" s="377"/>
      <c r="N929" s="189"/>
      <c r="O929" s="377"/>
      <c r="P929" s="377"/>
      <c r="Q929" s="376"/>
      <c r="R929" s="377"/>
      <c r="S929" s="377"/>
      <c r="T929" s="376"/>
      <c r="U929" s="389"/>
    </row>
    <row r="930" spans="1:21" s="336" customFormat="1" ht="24.75" customHeight="1">
      <c r="A930" s="184">
        <v>2130108</v>
      </c>
      <c r="B930" s="185" t="s">
        <v>527</v>
      </c>
      <c r="C930" s="186">
        <f t="shared" si="218"/>
        <v>10</v>
      </c>
      <c r="D930" s="188">
        <f t="shared" si="215"/>
        <v>0</v>
      </c>
      <c r="E930" s="189"/>
      <c r="F930" s="189"/>
      <c r="G930" s="189"/>
      <c r="H930" s="189"/>
      <c r="I930" s="189"/>
      <c r="J930" s="189"/>
      <c r="K930" s="189"/>
      <c r="L930" s="376">
        <v>10</v>
      </c>
      <c r="M930" s="377"/>
      <c r="N930" s="189"/>
      <c r="O930" s="377"/>
      <c r="P930" s="377"/>
      <c r="Q930" s="376"/>
      <c r="R930" s="377"/>
      <c r="S930" s="377"/>
      <c r="T930" s="376"/>
      <c r="U930" s="389"/>
    </row>
    <row r="931" spans="1:21" s="336" customFormat="1" ht="24.75" customHeight="1">
      <c r="A931" s="184">
        <v>2130108</v>
      </c>
      <c r="B931" s="185" t="s">
        <v>527</v>
      </c>
      <c r="C931" s="186">
        <f t="shared" si="218"/>
        <v>15</v>
      </c>
      <c r="D931" s="188">
        <f t="shared" si="215"/>
        <v>0</v>
      </c>
      <c r="E931" s="189"/>
      <c r="F931" s="189"/>
      <c r="G931" s="189"/>
      <c r="H931" s="189"/>
      <c r="I931" s="189"/>
      <c r="J931" s="189"/>
      <c r="K931" s="189"/>
      <c r="L931" s="376">
        <v>15</v>
      </c>
      <c r="M931" s="377"/>
      <c r="N931" s="189"/>
      <c r="O931" s="377"/>
      <c r="P931" s="377"/>
      <c r="Q931" s="376"/>
      <c r="R931" s="377"/>
      <c r="S931" s="377"/>
      <c r="T931" s="376"/>
      <c r="U931" s="389"/>
    </row>
    <row r="932" spans="1:21" s="336" customFormat="1" ht="24.75" customHeight="1">
      <c r="A932" s="184">
        <v>2130109</v>
      </c>
      <c r="B932" s="185" t="s">
        <v>528</v>
      </c>
      <c r="C932" s="186">
        <f t="shared" si="218"/>
        <v>10</v>
      </c>
      <c r="D932" s="188">
        <f t="shared" si="215"/>
        <v>0</v>
      </c>
      <c r="E932" s="189"/>
      <c r="F932" s="189"/>
      <c r="G932" s="189"/>
      <c r="H932" s="189">
        <v>10</v>
      </c>
      <c r="I932" s="189"/>
      <c r="J932" s="189"/>
      <c r="K932" s="189"/>
      <c r="L932" s="376"/>
      <c r="M932" s="377"/>
      <c r="N932" s="189"/>
      <c r="O932" s="377"/>
      <c r="P932" s="377"/>
      <c r="Q932" s="376"/>
      <c r="R932" s="377"/>
      <c r="S932" s="377"/>
      <c r="T932" s="376"/>
      <c r="U932" s="389"/>
    </row>
    <row r="933" spans="1:21" s="336" customFormat="1" ht="24.75" customHeight="1">
      <c r="A933" s="184">
        <v>2130110</v>
      </c>
      <c r="B933" s="185" t="s">
        <v>529</v>
      </c>
      <c r="C933" s="186">
        <f t="shared" si="218"/>
        <v>5</v>
      </c>
      <c r="D933" s="188">
        <f t="shared" si="215"/>
        <v>0</v>
      </c>
      <c r="E933" s="189"/>
      <c r="F933" s="189"/>
      <c r="G933" s="189"/>
      <c r="H933" s="189">
        <v>5</v>
      </c>
      <c r="I933" s="189"/>
      <c r="J933" s="189"/>
      <c r="K933" s="189"/>
      <c r="L933" s="376"/>
      <c r="M933" s="377"/>
      <c r="N933" s="189"/>
      <c r="O933" s="377"/>
      <c r="P933" s="377"/>
      <c r="Q933" s="376"/>
      <c r="R933" s="377"/>
      <c r="S933" s="377"/>
      <c r="T933" s="376"/>
      <c r="U933" s="389"/>
    </row>
    <row r="934" spans="1:21" s="336" customFormat="1" ht="24.75" customHeight="1">
      <c r="A934" s="184">
        <v>2130121</v>
      </c>
      <c r="B934" s="408" t="s">
        <v>530</v>
      </c>
      <c r="C934" s="186">
        <f t="shared" si="218"/>
        <v>209</v>
      </c>
      <c r="D934" s="188">
        <f t="shared" si="215"/>
        <v>0</v>
      </c>
      <c r="E934" s="189"/>
      <c r="F934" s="189"/>
      <c r="G934" s="189"/>
      <c r="H934" s="364"/>
      <c r="I934" s="364">
        <v>209</v>
      </c>
      <c r="J934" s="364"/>
      <c r="K934" s="189"/>
      <c r="L934" s="376"/>
      <c r="M934" s="377"/>
      <c r="N934" s="189"/>
      <c r="O934" s="377"/>
      <c r="P934" s="377"/>
      <c r="Q934" s="376"/>
      <c r="R934" s="377"/>
      <c r="S934" s="377"/>
      <c r="T934" s="376"/>
      <c r="U934" s="389"/>
    </row>
    <row r="935" spans="1:21" ht="24.75" customHeight="1">
      <c r="A935" s="462">
        <v>2130122</v>
      </c>
      <c r="B935" s="200" t="s">
        <v>531</v>
      </c>
      <c r="C935" s="186">
        <f t="shared" si="218"/>
        <v>700</v>
      </c>
      <c r="D935" s="188">
        <f t="shared" si="215"/>
        <v>0</v>
      </c>
      <c r="E935" s="189"/>
      <c r="F935" s="189"/>
      <c r="G935" s="189"/>
      <c r="H935" s="364"/>
      <c r="I935" s="189"/>
      <c r="J935" s="189"/>
      <c r="K935" s="189"/>
      <c r="L935" s="376"/>
      <c r="M935" s="377"/>
      <c r="N935" s="189">
        <v>700</v>
      </c>
      <c r="O935" s="377"/>
      <c r="P935" s="377"/>
      <c r="Q935" s="376"/>
      <c r="R935" s="377"/>
      <c r="S935" s="377"/>
      <c r="T935" s="376"/>
      <c r="U935" s="389"/>
    </row>
    <row r="936" spans="1:21" s="336" customFormat="1" ht="24.75" customHeight="1">
      <c r="A936" s="184">
        <v>2130122</v>
      </c>
      <c r="B936" s="200" t="s">
        <v>531</v>
      </c>
      <c r="C936" s="186">
        <f t="shared" si="218"/>
        <v>481</v>
      </c>
      <c r="D936" s="188">
        <f t="shared" si="215"/>
        <v>0</v>
      </c>
      <c r="E936" s="189"/>
      <c r="F936" s="189"/>
      <c r="G936" s="189"/>
      <c r="H936" s="364"/>
      <c r="I936" s="189"/>
      <c r="J936" s="189"/>
      <c r="K936" s="189"/>
      <c r="L936" s="400"/>
      <c r="M936" s="401"/>
      <c r="N936" s="189">
        <v>481</v>
      </c>
      <c r="O936" s="401"/>
      <c r="P936" s="401"/>
      <c r="Q936" s="400"/>
      <c r="R936" s="401"/>
      <c r="S936" s="401"/>
      <c r="T936" s="400"/>
      <c r="U936" s="389"/>
    </row>
    <row r="937" spans="1:21" ht="24.75" customHeight="1">
      <c r="A937" s="462">
        <v>2130124</v>
      </c>
      <c r="B937" s="200" t="s">
        <v>532</v>
      </c>
      <c r="C937" s="186">
        <f t="shared" si="218"/>
        <v>400</v>
      </c>
      <c r="D937" s="188">
        <f aca="true" t="shared" si="219" ref="D937:D942">SUM(E937:G937)</f>
        <v>0</v>
      </c>
      <c r="E937" s="189"/>
      <c r="F937" s="189"/>
      <c r="G937" s="189"/>
      <c r="H937" s="364"/>
      <c r="I937" s="189">
        <v>400</v>
      </c>
      <c r="J937" s="189"/>
      <c r="K937" s="189"/>
      <c r="L937" s="400"/>
      <c r="M937" s="401"/>
      <c r="N937" s="189"/>
      <c r="O937" s="401"/>
      <c r="P937" s="401"/>
      <c r="Q937" s="400"/>
      <c r="R937" s="401"/>
      <c r="S937" s="401"/>
      <c r="T937" s="400"/>
      <c r="U937" s="389"/>
    </row>
    <row r="938" spans="1:21" s="336" customFormat="1" ht="24.75" customHeight="1">
      <c r="A938" s="184">
        <v>2130124</v>
      </c>
      <c r="B938" s="185" t="s">
        <v>532</v>
      </c>
      <c r="C938" s="186">
        <f t="shared" si="218"/>
        <v>10</v>
      </c>
      <c r="D938" s="188">
        <f t="shared" si="219"/>
        <v>0</v>
      </c>
      <c r="E938" s="189"/>
      <c r="F938" s="189"/>
      <c r="G938" s="189"/>
      <c r="H938" s="189">
        <v>10</v>
      </c>
      <c r="I938" s="189"/>
      <c r="J938" s="189"/>
      <c r="K938" s="189"/>
      <c r="L938" s="376"/>
      <c r="M938" s="377"/>
      <c r="N938" s="189"/>
      <c r="O938" s="377"/>
      <c r="P938" s="377"/>
      <c r="Q938" s="376"/>
      <c r="R938" s="377"/>
      <c r="S938" s="377"/>
      <c r="T938" s="376"/>
      <c r="U938" s="389"/>
    </row>
    <row r="939" spans="1:21" s="341" customFormat="1" ht="24.75" customHeight="1">
      <c r="A939" s="184">
        <v>2130125</v>
      </c>
      <c r="B939" s="185" t="s">
        <v>533</v>
      </c>
      <c r="C939" s="186">
        <f t="shared" si="218"/>
        <v>200</v>
      </c>
      <c r="D939" s="188">
        <f t="shared" si="219"/>
        <v>0</v>
      </c>
      <c r="E939" s="189"/>
      <c r="F939" s="189"/>
      <c r="G939" s="189"/>
      <c r="H939" s="189"/>
      <c r="I939" s="189"/>
      <c r="J939" s="189"/>
      <c r="K939" s="189"/>
      <c r="L939" s="376"/>
      <c r="M939" s="377">
        <v>200</v>
      </c>
      <c r="N939" s="189"/>
      <c r="O939" s="377"/>
      <c r="P939" s="377"/>
      <c r="Q939" s="376"/>
      <c r="R939" s="377"/>
      <c r="S939" s="377"/>
      <c r="T939" s="376"/>
      <c r="U939" s="389"/>
    </row>
    <row r="940" spans="1:21" s="341" customFormat="1" ht="24.75" customHeight="1">
      <c r="A940" s="184">
        <v>2130199</v>
      </c>
      <c r="B940" s="185" t="s">
        <v>534</v>
      </c>
      <c r="C940" s="186">
        <f t="shared" si="218"/>
        <v>130</v>
      </c>
      <c r="D940" s="188">
        <f t="shared" si="219"/>
        <v>130</v>
      </c>
      <c r="E940" s="189"/>
      <c r="F940" s="189">
        <v>130</v>
      </c>
      <c r="G940" s="189"/>
      <c r="H940" s="189"/>
      <c r="I940" s="189"/>
      <c r="J940" s="189"/>
      <c r="K940" s="189"/>
      <c r="L940" s="376"/>
      <c r="M940" s="377"/>
      <c r="N940" s="189"/>
      <c r="O940" s="377"/>
      <c r="P940" s="377"/>
      <c r="Q940" s="376"/>
      <c r="R940" s="377"/>
      <c r="S940" s="377"/>
      <c r="T940" s="376"/>
      <c r="U940" s="389"/>
    </row>
    <row r="941" spans="1:21" s="336" customFormat="1" ht="24.75" customHeight="1">
      <c r="A941" s="184">
        <v>2130199</v>
      </c>
      <c r="B941" s="185" t="s">
        <v>534</v>
      </c>
      <c r="C941" s="186">
        <f t="shared" si="218"/>
        <v>2635</v>
      </c>
      <c r="D941" s="188">
        <f t="shared" si="219"/>
        <v>0</v>
      </c>
      <c r="E941" s="189"/>
      <c r="F941" s="189"/>
      <c r="G941" s="189"/>
      <c r="H941" s="364">
        <v>2635</v>
      </c>
      <c r="I941" s="189"/>
      <c r="J941" s="189"/>
      <c r="K941" s="189"/>
      <c r="L941" s="400"/>
      <c r="M941" s="401"/>
      <c r="N941" s="189"/>
      <c r="O941" s="401"/>
      <c r="P941" s="401"/>
      <c r="Q941" s="400"/>
      <c r="R941" s="401"/>
      <c r="S941" s="401"/>
      <c r="T941" s="400"/>
      <c r="U941" s="389"/>
    </row>
    <row r="942" spans="1:21" s="336" customFormat="1" ht="24.75" customHeight="1">
      <c r="A942" s="184">
        <v>2130199</v>
      </c>
      <c r="B942" s="185" t="s">
        <v>534</v>
      </c>
      <c r="C942" s="186">
        <f t="shared" si="218"/>
        <v>5000</v>
      </c>
      <c r="D942" s="188">
        <f t="shared" si="219"/>
        <v>0</v>
      </c>
      <c r="E942" s="189"/>
      <c r="F942" s="189"/>
      <c r="G942" s="189"/>
      <c r="H942" s="364"/>
      <c r="I942" s="364">
        <v>5000</v>
      </c>
      <c r="J942" s="364"/>
      <c r="K942" s="189"/>
      <c r="L942" s="400"/>
      <c r="M942" s="401"/>
      <c r="N942" s="189"/>
      <c r="O942" s="401"/>
      <c r="P942" s="401"/>
      <c r="Q942" s="400"/>
      <c r="R942" s="401"/>
      <c r="S942" s="401"/>
      <c r="T942" s="400"/>
      <c r="U942" s="389"/>
    </row>
    <row r="943" spans="1:21" ht="24.75" customHeight="1">
      <c r="A943" s="197">
        <v>21302</v>
      </c>
      <c r="B943" s="198" t="s">
        <v>535</v>
      </c>
      <c r="C943" s="186">
        <f aca="true" t="shared" si="220" ref="C943:U943">SUM(C944:C977)</f>
        <v>5870.2300000000005</v>
      </c>
      <c r="D943" s="186">
        <f t="shared" si="220"/>
        <v>1932.6</v>
      </c>
      <c r="E943" s="186">
        <f t="shared" si="220"/>
        <v>1656.36</v>
      </c>
      <c r="F943" s="186">
        <f t="shared" si="220"/>
        <v>10</v>
      </c>
      <c r="G943" s="186">
        <f t="shared" si="220"/>
        <v>266.24</v>
      </c>
      <c r="H943" s="186">
        <f t="shared" si="220"/>
        <v>1595</v>
      </c>
      <c r="I943" s="186">
        <f t="shared" si="220"/>
        <v>100</v>
      </c>
      <c r="J943" s="186">
        <f t="shared" si="220"/>
        <v>0</v>
      </c>
      <c r="K943" s="186">
        <f t="shared" si="220"/>
        <v>994.94</v>
      </c>
      <c r="L943" s="186">
        <f t="shared" si="220"/>
        <v>95.8</v>
      </c>
      <c r="M943" s="186">
        <f t="shared" si="220"/>
        <v>0</v>
      </c>
      <c r="N943" s="186">
        <f t="shared" si="220"/>
        <v>1151.89</v>
      </c>
      <c r="O943" s="186">
        <f t="shared" si="220"/>
        <v>0</v>
      </c>
      <c r="P943" s="186">
        <f t="shared" si="220"/>
        <v>0</v>
      </c>
      <c r="Q943" s="186">
        <f t="shared" si="220"/>
        <v>0</v>
      </c>
      <c r="R943" s="186">
        <f t="shared" si="220"/>
        <v>0</v>
      </c>
      <c r="S943" s="186">
        <f t="shared" si="220"/>
        <v>0</v>
      </c>
      <c r="T943" s="186">
        <f t="shared" si="220"/>
        <v>0</v>
      </c>
      <c r="U943" s="389"/>
    </row>
    <row r="944" spans="1:21" s="336" customFormat="1" ht="24.75" customHeight="1">
      <c r="A944" s="184">
        <v>2130201</v>
      </c>
      <c r="B944" s="185" t="s">
        <v>317</v>
      </c>
      <c r="C944" s="186">
        <f>D944+H944+I944+J944+K944+L944+M944+N944+O944+P944+Q944+R944+S944+T944</f>
        <v>156</v>
      </c>
      <c r="D944" s="188">
        <f>SUM(E944:G944)</f>
        <v>0</v>
      </c>
      <c r="E944" s="189"/>
      <c r="F944" s="189"/>
      <c r="G944" s="189"/>
      <c r="H944" s="189">
        <v>156</v>
      </c>
      <c r="I944" s="189"/>
      <c r="J944" s="189"/>
      <c r="K944" s="189"/>
      <c r="L944" s="376"/>
      <c r="M944" s="377"/>
      <c r="N944" s="189"/>
      <c r="O944" s="377"/>
      <c r="P944" s="377"/>
      <c r="Q944" s="376"/>
      <c r="R944" s="377"/>
      <c r="S944" s="377"/>
      <c r="T944" s="376"/>
      <c r="U944" s="389"/>
    </row>
    <row r="945" spans="1:21" s="336" customFormat="1" ht="24.75" customHeight="1">
      <c r="A945" s="184">
        <v>2130201</v>
      </c>
      <c r="B945" s="185" t="s">
        <v>317</v>
      </c>
      <c r="C945" s="186">
        <f aca="true" t="shared" si="221" ref="C945:C977">D945+H945+I945+J945+K945+L945+M945+N945+O945+P945+Q945+R945+S945+T945</f>
        <v>36</v>
      </c>
      <c r="D945" s="188">
        <f aca="true" t="shared" si="222" ref="D945:D977">SUM(E945:G945)</f>
        <v>0</v>
      </c>
      <c r="E945" s="189"/>
      <c r="F945" s="189"/>
      <c r="G945" s="189"/>
      <c r="H945" s="189">
        <v>36</v>
      </c>
      <c r="I945" s="189"/>
      <c r="J945" s="189"/>
      <c r="K945" s="189"/>
      <c r="L945" s="376"/>
      <c r="M945" s="377"/>
      <c r="N945" s="189"/>
      <c r="O945" s="377"/>
      <c r="P945" s="377"/>
      <c r="Q945" s="376"/>
      <c r="R945" s="377"/>
      <c r="S945" s="377"/>
      <c r="T945" s="376"/>
      <c r="U945" s="389"/>
    </row>
    <row r="946" spans="1:21" s="336" customFormat="1" ht="24.75" customHeight="1">
      <c r="A946" s="184">
        <v>2130201</v>
      </c>
      <c r="B946" s="185" t="s">
        <v>317</v>
      </c>
      <c r="C946" s="186">
        <f t="shared" si="221"/>
        <v>15</v>
      </c>
      <c r="D946" s="188">
        <f t="shared" si="222"/>
        <v>0</v>
      </c>
      <c r="E946" s="189"/>
      <c r="F946" s="189"/>
      <c r="G946" s="189"/>
      <c r="H946" s="189">
        <v>15</v>
      </c>
      <c r="I946" s="189"/>
      <c r="J946" s="189"/>
      <c r="K946" s="189"/>
      <c r="L946" s="376"/>
      <c r="M946" s="377"/>
      <c r="N946" s="189"/>
      <c r="O946" s="377"/>
      <c r="P946" s="377"/>
      <c r="Q946" s="376"/>
      <c r="R946" s="377"/>
      <c r="S946" s="377"/>
      <c r="T946" s="376"/>
      <c r="U946" s="389"/>
    </row>
    <row r="947" spans="1:21" s="336" customFormat="1" ht="24.75" customHeight="1">
      <c r="A947" s="184">
        <v>2130201</v>
      </c>
      <c r="B947" s="185" t="s">
        <v>317</v>
      </c>
      <c r="C947" s="186">
        <f t="shared" si="221"/>
        <v>5</v>
      </c>
      <c r="D947" s="188">
        <f t="shared" si="222"/>
        <v>0</v>
      </c>
      <c r="E947" s="189"/>
      <c r="F947" s="189"/>
      <c r="G947" s="189"/>
      <c r="H947" s="189">
        <v>5</v>
      </c>
      <c r="I947" s="189"/>
      <c r="J947" s="189"/>
      <c r="K947" s="189"/>
      <c r="L947" s="376"/>
      <c r="M947" s="377"/>
      <c r="N947" s="189"/>
      <c r="O947" s="377"/>
      <c r="P947" s="377"/>
      <c r="Q947" s="376"/>
      <c r="R947" s="377"/>
      <c r="S947" s="377"/>
      <c r="T947" s="376"/>
      <c r="U947" s="389"/>
    </row>
    <row r="948" spans="1:21" s="336" customFormat="1" ht="24.75" customHeight="1">
      <c r="A948" s="184">
        <v>2130201</v>
      </c>
      <c r="B948" s="185" t="s">
        <v>317</v>
      </c>
      <c r="C948" s="186">
        <f t="shared" si="221"/>
        <v>10</v>
      </c>
      <c r="D948" s="188">
        <f t="shared" si="222"/>
        <v>0</v>
      </c>
      <c r="E948" s="189"/>
      <c r="F948" s="189"/>
      <c r="G948" s="189"/>
      <c r="H948" s="189">
        <v>10</v>
      </c>
      <c r="I948" s="189"/>
      <c r="J948" s="189"/>
      <c r="K948" s="189"/>
      <c r="L948" s="376"/>
      <c r="M948" s="377"/>
      <c r="N948" s="189"/>
      <c r="O948" s="377"/>
      <c r="P948" s="377"/>
      <c r="Q948" s="376"/>
      <c r="R948" s="377"/>
      <c r="S948" s="377"/>
      <c r="T948" s="376"/>
      <c r="U948" s="389"/>
    </row>
    <row r="949" spans="1:21" s="336" customFormat="1" ht="24.75" customHeight="1">
      <c r="A949" s="184">
        <v>2130201</v>
      </c>
      <c r="B949" s="185" t="s">
        <v>317</v>
      </c>
      <c r="C949" s="186">
        <f t="shared" si="221"/>
        <v>14</v>
      </c>
      <c r="D949" s="188">
        <f t="shared" si="222"/>
        <v>0</v>
      </c>
      <c r="E949" s="189"/>
      <c r="F949" s="189"/>
      <c r="G949" s="189"/>
      <c r="H949" s="189">
        <v>14</v>
      </c>
      <c r="I949" s="189"/>
      <c r="J949" s="189"/>
      <c r="K949" s="189"/>
      <c r="L949" s="376"/>
      <c r="M949" s="377"/>
      <c r="N949" s="189"/>
      <c r="O949" s="377"/>
      <c r="P949" s="377"/>
      <c r="Q949" s="376"/>
      <c r="R949" s="377"/>
      <c r="S949" s="377"/>
      <c r="T949" s="376"/>
      <c r="U949" s="389"/>
    </row>
    <row r="950" spans="1:21" s="336" customFormat="1" ht="24.75" customHeight="1">
      <c r="A950" s="184">
        <v>2130201</v>
      </c>
      <c r="B950" s="185" t="s">
        <v>317</v>
      </c>
      <c r="C950" s="186">
        <f t="shared" si="221"/>
        <v>10</v>
      </c>
      <c r="D950" s="188">
        <f t="shared" si="222"/>
        <v>0</v>
      </c>
      <c r="E950" s="189"/>
      <c r="F950" s="189"/>
      <c r="G950" s="189"/>
      <c r="H950" s="189">
        <v>10</v>
      </c>
      <c r="I950" s="189"/>
      <c r="J950" s="189"/>
      <c r="K950" s="189"/>
      <c r="L950" s="376"/>
      <c r="M950" s="377"/>
      <c r="N950" s="189"/>
      <c r="O950" s="377"/>
      <c r="P950" s="377"/>
      <c r="Q950" s="376"/>
      <c r="R950" s="377"/>
      <c r="S950" s="377"/>
      <c r="T950" s="376"/>
      <c r="U950" s="389"/>
    </row>
    <row r="951" spans="1:21" s="336" customFormat="1" ht="24.75" customHeight="1">
      <c r="A951" s="184">
        <v>2130201</v>
      </c>
      <c r="B951" s="185" t="s">
        <v>317</v>
      </c>
      <c r="C951" s="186">
        <f t="shared" si="221"/>
        <v>10</v>
      </c>
      <c r="D951" s="188">
        <f t="shared" si="222"/>
        <v>0</v>
      </c>
      <c r="E951" s="189"/>
      <c r="F951" s="189"/>
      <c r="G951" s="189"/>
      <c r="H951" s="189">
        <v>10</v>
      </c>
      <c r="I951" s="189"/>
      <c r="J951" s="189"/>
      <c r="K951" s="189"/>
      <c r="L951" s="376"/>
      <c r="M951" s="377"/>
      <c r="N951" s="189"/>
      <c r="O951" s="377"/>
      <c r="P951" s="377"/>
      <c r="Q951" s="376"/>
      <c r="R951" s="377"/>
      <c r="S951" s="377"/>
      <c r="T951" s="376"/>
      <c r="U951" s="389"/>
    </row>
    <row r="952" spans="1:21" s="336" customFormat="1" ht="24.75" customHeight="1">
      <c r="A952" s="184">
        <v>2130201</v>
      </c>
      <c r="B952" s="185" t="s">
        <v>317</v>
      </c>
      <c r="C952" s="186">
        <f t="shared" si="221"/>
        <v>15</v>
      </c>
      <c r="D952" s="188">
        <f t="shared" si="222"/>
        <v>0</v>
      </c>
      <c r="E952" s="189"/>
      <c r="F952" s="189"/>
      <c r="G952" s="189"/>
      <c r="H952" s="189">
        <v>15</v>
      </c>
      <c r="I952" s="189"/>
      <c r="J952" s="189"/>
      <c r="K952" s="189"/>
      <c r="L952" s="376"/>
      <c r="M952" s="377"/>
      <c r="N952" s="189"/>
      <c r="O952" s="377"/>
      <c r="P952" s="377"/>
      <c r="Q952" s="376"/>
      <c r="R952" s="377"/>
      <c r="S952" s="377"/>
      <c r="T952" s="376"/>
      <c r="U952" s="389"/>
    </row>
    <row r="953" spans="1:21" s="336" customFormat="1" ht="24.75" customHeight="1">
      <c r="A953" s="184">
        <v>2130201</v>
      </c>
      <c r="B953" s="185" t="s">
        <v>317</v>
      </c>
      <c r="C953" s="186">
        <f t="shared" si="221"/>
        <v>15</v>
      </c>
      <c r="D953" s="188">
        <f t="shared" si="222"/>
        <v>0</v>
      </c>
      <c r="E953" s="189"/>
      <c r="F953" s="189"/>
      <c r="G953" s="189"/>
      <c r="H953" s="189">
        <v>15</v>
      </c>
      <c r="I953" s="189"/>
      <c r="J953" s="189"/>
      <c r="K953" s="189"/>
      <c r="L953" s="376"/>
      <c r="M953" s="377"/>
      <c r="N953" s="189"/>
      <c r="O953" s="377"/>
      <c r="P953" s="377"/>
      <c r="Q953" s="376"/>
      <c r="R953" s="377"/>
      <c r="S953" s="377"/>
      <c r="T953" s="376"/>
      <c r="U953" s="389"/>
    </row>
    <row r="954" spans="1:21" s="336" customFormat="1" ht="24.75" customHeight="1">
      <c r="A954" s="184">
        <v>2130201</v>
      </c>
      <c r="B954" s="185" t="s">
        <v>317</v>
      </c>
      <c r="C954" s="186">
        <f t="shared" si="221"/>
        <v>20</v>
      </c>
      <c r="D954" s="188">
        <f t="shared" si="222"/>
        <v>0</v>
      </c>
      <c r="E954" s="189"/>
      <c r="F954" s="189"/>
      <c r="G954" s="189"/>
      <c r="H954" s="189">
        <v>20</v>
      </c>
      <c r="I954" s="189"/>
      <c r="J954" s="189"/>
      <c r="K954" s="189"/>
      <c r="L954" s="376"/>
      <c r="M954" s="377"/>
      <c r="N954" s="189"/>
      <c r="O954" s="377"/>
      <c r="P954" s="377"/>
      <c r="Q954" s="376"/>
      <c r="R954" s="377"/>
      <c r="S954" s="377"/>
      <c r="T954" s="376"/>
      <c r="U954" s="389"/>
    </row>
    <row r="955" spans="1:21" s="336" customFormat="1" ht="24.75" customHeight="1">
      <c r="A955" s="184">
        <v>2130201</v>
      </c>
      <c r="B955" s="185" t="s">
        <v>317</v>
      </c>
      <c r="C955" s="186">
        <f t="shared" si="221"/>
        <v>10</v>
      </c>
      <c r="D955" s="188">
        <f t="shared" si="222"/>
        <v>0</v>
      </c>
      <c r="E955" s="189"/>
      <c r="F955" s="189"/>
      <c r="G955" s="189"/>
      <c r="H955" s="189">
        <v>10</v>
      </c>
      <c r="I955" s="189"/>
      <c r="J955" s="189"/>
      <c r="K955" s="189"/>
      <c r="L955" s="376"/>
      <c r="M955" s="377"/>
      <c r="N955" s="189"/>
      <c r="O955" s="377"/>
      <c r="P955" s="377"/>
      <c r="Q955" s="376"/>
      <c r="R955" s="377"/>
      <c r="S955" s="377"/>
      <c r="T955" s="376"/>
      <c r="U955" s="389"/>
    </row>
    <row r="956" spans="1:21" s="336" customFormat="1" ht="24.75" customHeight="1">
      <c r="A956" s="184">
        <v>2130201</v>
      </c>
      <c r="B956" s="185" t="s">
        <v>317</v>
      </c>
      <c r="C956" s="186">
        <f t="shared" si="221"/>
        <v>10</v>
      </c>
      <c r="D956" s="188">
        <f t="shared" si="222"/>
        <v>0</v>
      </c>
      <c r="E956" s="189"/>
      <c r="F956" s="189"/>
      <c r="G956" s="189"/>
      <c r="H956" s="189">
        <v>10</v>
      </c>
      <c r="I956" s="189"/>
      <c r="J956" s="189"/>
      <c r="K956" s="189"/>
      <c r="L956" s="376"/>
      <c r="M956" s="377"/>
      <c r="N956" s="189"/>
      <c r="O956" s="377"/>
      <c r="P956" s="377"/>
      <c r="Q956" s="376"/>
      <c r="R956" s="377"/>
      <c r="S956" s="377"/>
      <c r="T956" s="376"/>
      <c r="U956" s="389"/>
    </row>
    <row r="957" spans="1:21" s="336" customFormat="1" ht="24.75" customHeight="1">
      <c r="A957" s="190">
        <v>2130201</v>
      </c>
      <c r="B957" s="191" t="s">
        <v>317</v>
      </c>
      <c r="C957" s="186">
        <f t="shared" si="221"/>
        <v>1378.86</v>
      </c>
      <c r="D957" s="188">
        <f t="shared" si="222"/>
        <v>1378.86</v>
      </c>
      <c r="E957" s="192">
        <v>1180.86</v>
      </c>
      <c r="F957" s="189"/>
      <c r="G957" s="189">
        <v>198</v>
      </c>
      <c r="H957" s="189"/>
      <c r="I957" s="189"/>
      <c r="J957" s="189"/>
      <c r="K957" s="189"/>
      <c r="L957" s="378"/>
      <c r="M957" s="379"/>
      <c r="N957" s="189"/>
      <c r="O957" s="379"/>
      <c r="P957" s="379"/>
      <c r="Q957" s="378"/>
      <c r="R957" s="379"/>
      <c r="S957" s="379"/>
      <c r="T957" s="378"/>
      <c r="U957" s="389"/>
    </row>
    <row r="958" spans="1:21" s="336" customFormat="1" ht="24.75" customHeight="1">
      <c r="A958" s="184">
        <v>2130201</v>
      </c>
      <c r="B958" s="185" t="s">
        <v>317</v>
      </c>
      <c r="C958" s="186">
        <f t="shared" si="221"/>
        <v>72.6</v>
      </c>
      <c r="D958" s="188">
        <f t="shared" si="222"/>
        <v>0</v>
      </c>
      <c r="E958" s="189"/>
      <c r="F958" s="189"/>
      <c r="G958" s="189"/>
      <c r="H958" s="189"/>
      <c r="I958" s="189"/>
      <c r="J958" s="189"/>
      <c r="K958" s="189"/>
      <c r="L958" s="376">
        <v>72.6</v>
      </c>
      <c r="M958" s="377"/>
      <c r="N958" s="189"/>
      <c r="O958" s="377"/>
      <c r="P958" s="377"/>
      <c r="Q958" s="376"/>
      <c r="R958" s="377"/>
      <c r="S958" s="377"/>
      <c r="T958" s="376"/>
      <c r="U958" s="389"/>
    </row>
    <row r="959" spans="1:21" s="336" customFormat="1" ht="24.75" customHeight="1">
      <c r="A959" s="190">
        <v>2130201</v>
      </c>
      <c r="B959" s="191" t="s">
        <v>317</v>
      </c>
      <c r="C959" s="186">
        <f t="shared" si="221"/>
        <v>846.14</v>
      </c>
      <c r="D959" s="188">
        <f t="shared" si="222"/>
        <v>0</v>
      </c>
      <c r="E959" s="192"/>
      <c r="F959" s="189"/>
      <c r="G959" s="189"/>
      <c r="H959" s="189"/>
      <c r="I959" s="189"/>
      <c r="J959" s="189"/>
      <c r="K959" s="189">
        <v>846.14</v>
      </c>
      <c r="L959" s="378"/>
      <c r="M959" s="379"/>
      <c r="N959" s="189"/>
      <c r="O959" s="379"/>
      <c r="P959" s="379"/>
      <c r="Q959" s="378"/>
      <c r="R959" s="379"/>
      <c r="S959" s="379"/>
      <c r="T959" s="378"/>
      <c r="U959" s="389"/>
    </row>
    <row r="960" spans="1:21" s="336" customFormat="1" ht="24.75" customHeight="1">
      <c r="A960" s="190">
        <v>2130201</v>
      </c>
      <c r="B960" s="191" t="s">
        <v>317</v>
      </c>
      <c r="C960" s="186">
        <f t="shared" si="221"/>
        <v>148.8</v>
      </c>
      <c r="D960" s="188">
        <f t="shared" si="222"/>
        <v>0</v>
      </c>
      <c r="E960" s="192"/>
      <c r="F960" s="189"/>
      <c r="G960" s="189"/>
      <c r="H960" s="189"/>
      <c r="I960" s="189"/>
      <c r="J960" s="189"/>
      <c r="K960" s="189">
        <v>148.8</v>
      </c>
      <c r="L960" s="378"/>
      <c r="M960" s="379"/>
      <c r="N960" s="189"/>
      <c r="O960" s="379"/>
      <c r="P960" s="379"/>
      <c r="Q960" s="378"/>
      <c r="R960" s="379"/>
      <c r="S960" s="379"/>
      <c r="T960" s="378"/>
      <c r="U960" s="389"/>
    </row>
    <row r="961" spans="1:21" s="336" customFormat="1" ht="24.75" customHeight="1">
      <c r="A961" s="190">
        <v>2130201</v>
      </c>
      <c r="B961" s="191" t="s">
        <v>317</v>
      </c>
      <c r="C961" s="186">
        <f t="shared" si="221"/>
        <v>13</v>
      </c>
      <c r="D961" s="188">
        <f t="shared" si="222"/>
        <v>0</v>
      </c>
      <c r="E961" s="192"/>
      <c r="F961" s="189"/>
      <c r="G961" s="189"/>
      <c r="H961" s="189"/>
      <c r="I961" s="189"/>
      <c r="J961" s="189"/>
      <c r="K961" s="189"/>
      <c r="L961" s="378">
        <v>13</v>
      </c>
      <c r="M961" s="379"/>
      <c r="N961" s="189"/>
      <c r="O961" s="379"/>
      <c r="P961" s="379"/>
      <c r="Q961" s="378"/>
      <c r="R961" s="379"/>
      <c r="S961" s="379"/>
      <c r="T961" s="378"/>
      <c r="U961" s="389"/>
    </row>
    <row r="962" spans="1:21" s="336" customFormat="1" ht="24.75" customHeight="1">
      <c r="A962" s="184">
        <v>2130201</v>
      </c>
      <c r="B962" s="185" t="s">
        <v>317</v>
      </c>
      <c r="C962" s="186">
        <f t="shared" si="221"/>
        <v>8</v>
      </c>
      <c r="D962" s="188">
        <f t="shared" si="222"/>
        <v>0</v>
      </c>
      <c r="E962" s="192"/>
      <c r="F962" s="189"/>
      <c r="G962" s="189"/>
      <c r="H962" s="189"/>
      <c r="I962" s="189"/>
      <c r="J962" s="189"/>
      <c r="K962" s="189"/>
      <c r="L962" s="378"/>
      <c r="M962" s="379"/>
      <c r="N962" s="189">
        <v>8</v>
      </c>
      <c r="O962" s="379"/>
      <c r="P962" s="379"/>
      <c r="Q962" s="378"/>
      <c r="R962" s="379"/>
      <c r="S962" s="379"/>
      <c r="T962" s="378"/>
      <c r="U962" s="489"/>
    </row>
    <row r="963" spans="1:21" s="336" customFormat="1" ht="24.75" customHeight="1">
      <c r="A963" s="190">
        <v>2130201</v>
      </c>
      <c r="B963" s="191" t="s">
        <v>317</v>
      </c>
      <c r="C963" s="186">
        <f t="shared" si="221"/>
        <v>10.2</v>
      </c>
      <c r="D963" s="188">
        <f t="shared" si="222"/>
        <v>0</v>
      </c>
      <c r="E963" s="192"/>
      <c r="F963" s="189"/>
      <c r="G963" s="189"/>
      <c r="H963" s="189"/>
      <c r="I963" s="189"/>
      <c r="J963" s="189"/>
      <c r="K963" s="189"/>
      <c r="L963" s="378">
        <v>10.2</v>
      </c>
      <c r="M963" s="379"/>
      <c r="N963" s="189"/>
      <c r="O963" s="379"/>
      <c r="P963" s="379"/>
      <c r="Q963" s="378"/>
      <c r="R963" s="379"/>
      <c r="S963" s="379"/>
      <c r="T963" s="378"/>
      <c r="U963" s="489"/>
    </row>
    <row r="964" spans="1:21" ht="24.75" customHeight="1">
      <c r="A964" s="190">
        <v>2130205</v>
      </c>
      <c r="B964" s="476" t="s">
        <v>536</v>
      </c>
      <c r="C964" s="186">
        <f t="shared" si="221"/>
        <v>800</v>
      </c>
      <c r="D964" s="188">
        <f t="shared" si="222"/>
        <v>0</v>
      </c>
      <c r="E964" s="192"/>
      <c r="F964" s="189"/>
      <c r="G964" s="189"/>
      <c r="H964" s="189">
        <v>800</v>
      </c>
      <c r="I964" s="189"/>
      <c r="J964" s="189"/>
      <c r="K964" s="189"/>
      <c r="L964" s="378"/>
      <c r="M964" s="379"/>
      <c r="N964" s="189"/>
      <c r="O964" s="379"/>
      <c r="P964" s="379"/>
      <c r="Q964" s="378"/>
      <c r="R964" s="379"/>
      <c r="S964" s="379"/>
      <c r="T964" s="378"/>
      <c r="U964" s="389"/>
    </row>
    <row r="965" spans="1:21" s="336" customFormat="1" ht="24.75" customHeight="1">
      <c r="A965" s="190">
        <v>2130206</v>
      </c>
      <c r="B965" s="476" t="s">
        <v>537</v>
      </c>
      <c r="C965" s="186">
        <f t="shared" si="221"/>
        <v>10</v>
      </c>
      <c r="D965" s="188">
        <f t="shared" si="222"/>
        <v>0</v>
      </c>
      <c r="E965" s="192"/>
      <c r="F965" s="189"/>
      <c r="G965" s="189"/>
      <c r="H965" s="189">
        <v>10</v>
      </c>
      <c r="I965" s="189"/>
      <c r="J965" s="189"/>
      <c r="K965" s="189"/>
      <c r="L965" s="378"/>
      <c r="M965" s="379"/>
      <c r="N965" s="189"/>
      <c r="O965" s="379"/>
      <c r="P965" s="379"/>
      <c r="Q965" s="378"/>
      <c r="R965" s="379"/>
      <c r="S965" s="379"/>
      <c r="T965" s="378"/>
      <c r="U965" s="389"/>
    </row>
    <row r="966" spans="1:21" ht="24.75" customHeight="1">
      <c r="A966" s="190">
        <v>2130209</v>
      </c>
      <c r="B966" s="476" t="s">
        <v>538</v>
      </c>
      <c r="C966" s="186">
        <f t="shared" si="221"/>
        <v>800</v>
      </c>
      <c r="D966" s="188">
        <f t="shared" si="222"/>
        <v>0</v>
      </c>
      <c r="E966" s="476"/>
      <c r="F966" s="476"/>
      <c r="G966" s="189"/>
      <c r="H966" s="189"/>
      <c r="I966" s="189"/>
      <c r="J966" s="189"/>
      <c r="K966" s="189"/>
      <c r="L966" s="378"/>
      <c r="M966" s="379"/>
      <c r="N966" s="189">
        <v>800</v>
      </c>
      <c r="O966" s="379"/>
      <c r="P966" s="379"/>
      <c r="Q966" s="378"/>
      <c r="R966" s="379"/>
      <c r="S966" s="379"/>
      <c r="T966" s="378"/>
      <c r="U966" s="389"/>
    </row>
    <row r="967" spans="1:21" s="336" customFormat="1" ht="24.75" customHeight="1">
      <c r="A967" s="190">
        <v>2130209</v>
      </c>
      <c r="B967" s="476" t="s">
        <v>538</v>
      </c>
      <c r="C967" s="186">
        <f t="shared" si="221"/>
        <v>303</v>
      </c>
      <c r="D967" s="188">
        <f t="shared" si="222"/>
        <v>0</v>
      </c>
      <c r="E967" s="476"/>
      <c r="F967" s="476"/>
      <c r="G967" s="189"/>
      <c r="H967" s="189"/>
      <c r="I967" s="189"/>
      <c r="J967" s="189"/>
      <c r="K967" s="189"/>
      <c r="L967" s="378"/>
      <c r="M967" s="379"/>
      <c r="N967" s="189">
        <v>303</v>
      </c>
      <c r="O967" s="379"/>
      <c r="P967" s="379"/>
      <c r="Q967" s="378"/>
      <c r="R967" s="379"/>
      <c r="S967" s="379"/>
      <c r="T967" s="378"/>
      <c r="U967" s="389"/>
    </row>
    <row r="968" spans="1:21" ht="24.75" customHeight="1">
      <c r="A968" s="190">
        <v>2130212</v>
      </c>
      <c r="B968" s="476" t="s">
        <v>539</v>
      </c>
      <c r="C968" s="186">
        <f t="shared" si="221"/>
        <v>100</v>
      </c>
      <c r="D968" s="188">
        <f t="shared" si="222"/>
        <v>0</v>
      </c>
      <c r="E968" s="476"/>
      <c r="F968" s="476"/>
      <c r="G968" s="189"/>
      <c r="H968" s="189"/>
      <c r="I968" s="189">
        <v>100</v>
      </c>
      <c r="J968" s="189"/>
      <c r="K968" s="189"/>
      <c r="L968" s="378"/>
      <c r="M968" s="379"/>
      <c r="N968" s="189"/>
      <c r="O968" s="379"/>
      <c r="P968" s="379"/>
      <c r="Q968" s="378"/>
      <c r="R968" s="379"/>
      <c r="S968" s="379"/>
      <c r="T968" s="378"/>
      <c r="U968" s="389"/>
    </row>
    <row r="969" spans="1:21" s="336" customFormat="1" ht="24.75" customHeight="1">
      <c r="A969" s="184">
        <v>2130234</v>
      </c>
      <c r="B969" s="185" t="s">
        <v>540</v>
      </c>
      <c r="C969" s="186">
        <f t="shared" si="221"/>
        <v>129</v>
      </c>
      <c r="D969" s="188">
        <f t="shared" si="222"/>
        <v>0</v>
      </c>
      <c r="E969" s="189"/>
      <c r="F969" s="189"/>
      <c r="G969" s="189"/>
      <c r="H969" s="189">
        <v>129</v>
      </c>
      <c r="I969" s="189"/>
      <c r="J969" s="189"/>
      <c r="K969" s="189"/>
      <c r="L969" s="392"/>
      <c r="M969" s="393"/>
      <c r="N969" s="189"/>
      <c r="O969" s="393"/>
      <c r="P969" s="393"/>
      <c r="Q969" s="392"/>
      <c r="R969" s="393"/>
      <c r="S969" s="393"/>
      <c r="T969" s="392"/>
      <c r="U969" s="389"/>
    </row>
    <row r="970" spans="1:21" s="336" customFormat="1" ht="24.75" customHeight="1">
      <c r="A970" s="184">
        <v>2130234</v>
      </c>
      <c r="B970" s="185" t="s">
        <v>540</v>
      </c>
      <c r="C970" s="186">
        <f t="shared" si="221"/>
        <v>543.74</v>
      </c>
      <c r="D970" s="188">
        <f t="shared" si="222"/>
        <v>543.74</v>
      </c>
      <c r="E970" s="192">
        <v>475.5</v>
      </c>
      <c r="F970" s="189"/>
      <c r="G970" s="189">
        <v>68.24</v>
      </c>
      <c r="H970" s="189"/>
      <c r="I970" s="189"/>
      <c r="J970" s="189"/>
      <c r="K970" s="189"/>
      <c r="L970" s="378"/>
      <c r="M970" s="379"/>
      <c r="N970" s="189"/>
      <c r="O970" s="379"/>
      <c r="P970" s="379"/>
      <c r="Q970" s="378"/>
      <c r="R970" s="379"/>
      <c r="S970" s="379"/>
      <c r="T970" s="378"/>
      <c r="U970" s="389"/>
    </row>
    <row r="971" spans="1:21" s="336" customFormat="1" ht="24.75" customHeight="1">
      <c r="A971" s="184">
        <v>2130234</v>
      </c>
      <c r="B971" s="185" t="s">
        <v>540</v>
      </c>
      <c r="C971" s="186">
        <f t="shared" si="221"/>
        <v>40.89</v>
      </c>
      <c r="D971" s="188">
        <f t="shared" si="222"/>
        <v>0</v>
      </c>
      <c r="E971" s="192"/>
      <c r="F971" s="189"/>
      <c r="G971" s="189"/>
      <c r="H971" s="189"/>
      <c r="I971" s="189"/>
      <c r="J971" s="189"/>
      <c r="K971" s="189"/>
      <c r="L971" s="378"/>
      <c r="M971" s="379"/>
      <c r="N971" s="189">
        <v>40.89</v>
      </c>
      <c r="O971" s="379"/>
      <c r="P971" s="379"/>
      <c r="Q971" s="378"/>
      <c r="R971" s="379"/>
      <c r="S971" s="379"/>
      <c r="T971" s="378"/>
      <c r="U971" s="389"/>
    </row>
    <row r="972" spans="1:21" s="336" customFormat="1" ht="24.75" customHeight="1">
      <c r="A972" s="184">
        <v>2130234</v>
      </c>
      <c r="B972" s="185" t="s">
        <v>540</v>
      </c>
      <c r="C972" s="186">
        <f t="shared" si="221"/>
        <v>10</v>
      </c>
      <c r="D972" s="188">
        <f t="shared" si="222"/>
        <v>10</v>
      </c>
      <c r="E972" s="189"/>
      <c r="F972" s="189">
        <v>10</v>
      </c>
      <c r="G972" s="189"/>
      <c r="H972" s="189"/>
      <c r="I972" s="189"/>
      <c r="J972" s="189"/>
      <c r="K972" s="189"/>
      <c r="L972" s="380"/>
      <c r="M972" s="381"/>
      <c r="N972" s="189"/>
      <c r="O972" s="381"/>
      <c r="P972" s="381"/>
      <c r="Q972" s="380"/>
      <c r="R972" s="381"/>
      <c r="S972" s="381"/>
      <c r="T972" s="380"/>
      <c r="U972" s="389"/>
    </row>
    <row r="973" spans="1:21" s="336" customFormat="1" ht="24.75" customHeight="1">
      <c r="A973" s="184">
        <v>2130234</v>
      </c>
      <c r="B973" s="185" t="s">
        <v>540</v>
      </c>
      <c r="C973" s="186">
        <f t="shared" si="221"/>
        <v>40</v>
      </c>
      <c r="D973" s="188">
        <f t="shared" si="222"/>
        <v>0</v>
      </c>
      <c r="E973" s="189"/>
      <c r="F973" s="189"/>
      <c r="G973" s="189"/>
      <c r="H973" s="189">
        <v>40</v>
      </c>
      <c r="I973" s="189"/>
      <c r="J973" s="189"/>
      <c r="K973" s="189"/>
      <c r="L973" s="380"/>
      <c r="M973" s="381"/>
      <c r="N973" s="189"/>
      <c r="O973" s="381"/>
      <c r="P973" s="381"/>
      <c r="Q973" s="380"/>
      <c r="R973" s="381"/>
      <c r="S973" s="381"/>
      <c r="T973" s="380"/>
      <c r="U973" s="389"/>
    </row>
    <row r="974" spans="1:21" s="336" customFormat="1" ht="24.75" customHeight="1">
      <c r="A974" s="184">
        <v>2130234</v>
      </c>
      <c r="B974" s="185" t="s">
        <v>540</v>
      </c>
      <c r="C974" s="186">
        <f t="shared" si="221"/>
        <v>40</v>
      </c>
      <c r="D974" s="188">
        <f t="shared" si="222"/>
        <v>0</v>
      </c>
      <c r="E974" s="189"/>
      <c r="F974" s="189"/>
      <c r="G974" s="189"/>
      <c r="H974" s="189">
        <v>40</v>
      </c>
      <c r="I974" s="189"/>
      <c r="J974" s="189"/>
      <c r="K974" s="189"/>
      <c r="L974" s="376"/>
      <c r="M974" s="377"/>
      <c r="N974" s="189"/>
      <c r="O974" s="377"/>
      <c r="P974" s="377"/>
      <c r="Q974" s="376"/>
      <c r="R974" s="377"/>
      <c r="S974" s="377"/>
      <c r="T974" s="376"/>
      <c r="U974" s="389"/>
    </row>
    <row r="975" spans="1:21" s="336" customFormat="1" ht="24.75" customHeight="1">
      <c r="A975" s="184">
        <v>2130234</v>
      </c>
      <c r="B975" s="185" t="s">
        <v>540</v>
      </c>
      <c r="C975" s="186">
        <f t="shared" si="221"/>
        <v>40</v>
      </c>
      <c r="D975" s="188">
        <f t="shared" si="222"/>
        <v>0</v>
      </c>
      <c r="E975" s="189"/>
      <c r="F975" s="189"/>
      <c r="G975" s="189"/>
      <c r="H975" s="189">
        <v>40</v>
      </c>
      <c r="I975" s="189"/>
      <c r="J975" s="189"/>
      <c r="K975" s="189"/>
      <c r="L975" s="380"/>
      <c r="M975" s="381"/>
      <c r="N975" s="189"/>
      <c r="O975" s="381"/>
      <c r="P975" s="381"/>
      <c r="Q975" s="380"/>
      <c r="R975" s="381"/>
      <c r="S975" s="381"/>
      <c r="T975" s="380"/>
      <c r="U975" s="389"/>
    </row>
    <row r="976" spans="1:21" s="336" customFormat="1" ht="24.75" customHeight="1">
      <c r="A976" s="184">
        <v>2130234</v>
      </c>
      <c r="B976" s="185" t="s">
        <v>540</v>
      </c>
      <c r="C976" s="186">
        <f t="shared" si="221"/>
        <v>10</v>
      </c>
      <c r="D976" s="188">
        <f t="shared" si="222"/>
        <v>0</v>
      </c>
      <c r="E976" s="189"/>
      <c r="F976" s="189"/>
      <c r="G976" s="189"/>
      <c r="H976" s="189">
        <v>10</v>
      </c>
      <c r="I976" s="189"/>
      <c r="J976" s="189"/>
      <c r="K976" s="189"/>
      <c r="L976" s="380"/>
      <c r="M976" s="381"/>
      <c r="N976" s="189"/>
      <c r="O976" s="381"/>
      <c r="P976" s="381"/>
      <c r="Q976" s="380"/>
      <c r="R976" s="381"/>
      <c r="S976" s="381"/>
      <c r="T976" s="380"/>
      <c r="U976" s="389"/>
    </row>
    <row r="977" spans="1:21" ht="24.75" customHeight="1">
      <c r="A977" s="462">
        <v>2130299</v>
      </c>
      <c r="B977" s="200" t="s">
        <v>541</v>
      </c>
      <c r="C977" s="186">
        <f t="shared" si="221"/>
        <v>200</v>
      </c>
      <c r="D977" s="188">
        <f t="shared" si="222"/>
        <v>0</v>
      </c>
      <c r="E977" s="189"/>
      <c r="F977" s="189"/>
      <c r="G977" s="189"/>
      <c r="H977" s="189">
        <v>200</v>
      </c>
      <c r="I977" s="189"/>
      <c r="J977" s="189"/>
      <c r="K977" s="189"/>
      <c r="L977" s="380"/>
      <c r="M977" s="381"/>
      <c r="N977" s="189"/>
      <c r="O977" s="381"/>
      <c r="P977" s="381"/>
      <c r="Q977" s="380"/>
      <c r="R977" s="381"/>
      <c r="S977" s="381"/>
      <c r="T977" s="380"/>
      <c r="U977" s="389"/>
    </row>
    <row r="978" spans="1:21" ht="24.75" customHeight="1">
      <c r="A978" s="197">
        <v>21303</v>
      </c>
      <c r="B978" s="198" t="s">
        <v>542</v>
      </c>
      <c r="C978" s="186">
        <f aca="true" t="shared" si="223" ref="C978:U978">SUM(C979:C1003)</f>
        <v>3247.88</v>
      </c>
      <c r="D978" s="186">
        <f t="shared" si="223"/>
        <v>403.98</v>
      </c>
      <c r="E978" s="186">
        <f t="shared" si="223"/>
        <v>330.88</v>
      </c>
      <c r="F978" s="186">
        <f t="shared" si="223"/>
        <v>16.1</v>
      </c>
      <c r="G978" s="186">
        <f t="shared" si="223"/>
        <v>57</v>
      </c>
      <c r="H978" s="186">
        <f t="shared" si="223"/>
        <v>528.9</v>
      </c>
      <c r="I978" s="186">
        <f t="shared" si="223"/>
        <v>2200</v>
      </c>
      <c r="J978" s="186">
        <f t="shared" si="223"/>
        <v>0</v>
      </c>
      <c r="K978" s="186">
        <f t="shared" si="223"/>
        <v>0</v>
      </c>
      <c r="L978" s="186">
        <f t="shared" si="223"/>
        <v>0</v>
      </c>
      <c r="M978" s="186">
        <f t="shared" si="223"/>
        <v>0</v>
      </c>
      <c r="N978" s="186">
        <f t="shared" si="223"/>
        <v>115</v>
      </c>
      <c r="O978" s="186">
        <f t="shared" si="223"/>
        <v>0</v>
      </c>
      <c r="P978" s="186">
        <f t="shared" si="223"/>
        <v>0</v>
      </c>
      <c r="Q978" s="186">
        <f t="shared" si="223"/>
        <v>0</v>
      </c>
      <c r="R978" s="186">
        <f t="shared" si="223"/>
        <v>0</v>
      </c>
      <c r="S978" s="186">
        <f t="shared" si="223"/>
        <v>0</v>
      </c>
      <c r="T978" s="186">
        <f t="shared" si="223"/>
        <v>0</v>
      </c>
      <c r="U978" s="389"/>
    </row>
    <row r="979" spans="1:21" s="336" customFormat="1" ht="24.75" customHeight="1">
      <c r="A979" s="184">
        <v>2130301</v>
      </c>
      <c r="B979" s="185" t="s">
        <v>317</v>
      </c>
      <c r="C979" s="186">
        <f>D979+H979+I979+J979+K979+L979+M979+N979+O979+P979+Q979+R979+S979+T979</f>
        <v>46</v>
      </c>
      <c r="D979" s="188">
        <f aca="true" t="shared" si="224" ref="D979:D989">SUM(E979:G979)</f>
        <v>0</v>
      </c>
      <c r="E979" s="189"/>
      <c r="F979" s="189"/>
      <c r="G979" s="189"/>
      <c r="H979" s="189">
        <v>46</v>
      </c>
      <c r="I979" s="189"/>
      <c r="J979" s="189"/>
      <c r="K979" s="189"/>
      <c r="L979" s="429"/>
      <c r="M979" s="430"/>
      <c r="N979" s="189"/>
      <c r="O979" s="430"/>
      <c r="P979" s="430"/>
      <c r="Q979" s="429"/>
      <c r="R979" s="430"/>
      <c r="S979" s="430"/>
      <c r="T979" s="429"/>
      <c r="U979" s="389"/>
    </row>
    <row r="980" spans="1:21" s="336" customFormat="1" ht="24.75" customHeight="1">
      <c r="A980" s="184">
        <v>2130301</v>
      </c>
      <c r="B980" s="185" t="s">
        <v>317</v>
      </c>
      <c r="C980" s="186">
        <f>D980+H980+I980+J980+K980+L980+M980+N980+O980+P980+Q980+R980+S980+T980</f>
        <v>2</v>
      </c>
      <c r="D980" s="188">
        <f t="shared" si="224"/>
        <v>0</v>
      </c>
      <c r="E980" s="189"/>
      <c r="F980" s="189"/>
      <c r="G980" s="189"/>
      <c r="H980" s="189">
        <v>2</v>
      </c>
      <c r="I980" s="189"/>
      <c r="J980" s="189"/>
      <c r="K980" s="189"/>
      <c r="L980" s="376"/>
      <c r="M980" s="377"/>
      <c r="N980" s="189"/>
      <c r="O980" s="377"/>
      <c r="P980" s="377"/>
      <c r="Q980" s="376"/>
      <c r="R980" s="377"/>
      <c r="S980" s="377"/>
      <c r="T980" s="376"/>
      <c r="U980" s="389"/>
    </row>
    <row r="981" spans="1:21" s="336" customFormat="1" ht="24.75" customHeight="1">
      <c r="A981" s="184">
        <v>2130301</v>
      </c>
      <c r="B981" s="185" t="s">
        <v>317</v>
      </c>
      <c r="C981" s="186">
        <f aca="true" t="shared" si="225" ref="C981:C1003">D981+H981+I981+J981+K981+L981+M981+N981+O981+P981+Q981+R981+S981+T981</f>
        <v>6</v>
      </c>
      <c r="D981" s="188">
        <f t="shared" si="224"/>
        <v>0</v>
      </c>
      <c r="E981" s="189"/>
      <c r="F981" s="189"/>
      <c r="G981" s="189"/>
      <c r="H981" s="189">
        <v>6</v>
      </c>
      <c r="I981" s="189"/>
      <c r="J981" s="189"/>
      <c r="K981" s="189"/>
      <c r="L981" s="376"/>
      <c r="M981" s="377"/>
      <c r="N981" s="189"/>
      <c r="O981" s="377"/>
      <c r="P981" s="377"/>
      <c r="Q981" s="376"/>
      <c r="R981" s="377"/>
      <c r="S981" s="377"/>
      <c r="T981" s="376"/>
      <c r="U981" s="389"/>
    </row>
    <row r="982" spans="1:21" s="336" customFormat="1" ht="24.75" customHeight="1">
      <c r="A982" s="184">
        <v>2130301</v>
      </c>
      <c r="B982" s="185" t="s">
        <v>317</v>
      </c>
      <c r="C982" s="186">
        <f t="shared" si="225"/>
        <v>7</v>
      </c>
      <c r="D982" s="188">
        <f t="shared" si="224"/>
        <v>0</v>
      </c>
      <c r="E982" s="189"/>
      <c r="F982" s="189"/>
      <c r="G982" s="189"/>
      <c r="H982" s="189">
        <v>7</v>
      </c>
      <c r="I982" s="189"/>
      <c r="J982" s="189"/>
      <c r="K982" s="189"/>
      <c r="L982" s="376"/>
      <c r="M982" s="377"/>
      <c r="N982" s="189"/>
      <c r="O982" s="377"/>
      <c r="P982" s="377"/>
      <c r="Q982" s="376"/>
      <c r="R982" s="377"/>
      <c r="S982" s="377"/>
      <c r="T982" s="376"/>
      <c r="U982" s="389"/>
    </row>
    <row r="983" spans="1:21" s="336" customFormat="1" ht="24.75" customHeight="1">
      <c r="A983" s="184">
        <v>2130301</v>
      </c>
      <c r="B983" s="185" t="s">
        <v>317</v>
      </c>
      <c r="C983" s="186">
        <f t="shared" si="225"/>
        <v>6</v>
      </c>
      <c r="D983" s="188">
        <f t="shared" si="224"/>
        <v>0</v>
      </c>
      <c r="E983" s="189"/>
      <c r="F983" s="189"/>
      <c r="G983" s="189"/>
      <c r="H983" s="189">
        <v>6</v>
      </c>
      <c r="I983" s="189"/>
      <c r="J983" s="189"/>
      <c r="K983" s="189"/>
      <c r="L983" s="376"/>
      <c r="M983" s="377"/>
      <c r="N983" s="189"/>
      <c r="O983" s="377"/>
      <c r="P983" s="377"/>
      <c r="Q983" s="376"/>
      <c r="R983" s="377"/>
      <c r="S983" s="377"/>
      <c r="T983" s="376"/>
      <c r="U983" s="389"/>
    </row>
    <row r="984" spans="1:21" s="336" customFormat="1" ht="24.75" customHeight="1">
      <c r="A984" s="184">
        <v>2130301</v>
      </c>
      <c r="B984" s="185" t="s">
        <v>317</v>
      </c>
      <c r="C984" s="186">
        <f t="shared" si="225"/>
        <v>12</v>
      </c>
      <c r="D984" s="188">
        <f t="shared" si="224"/>
        <v>12</v>
      </c>
      <c r="E984" s="189"/>
      <c r="F984" s="189">
        <v>12</v>
      </c>
      <c r="G984" s="189"/>
      <c r="H984" s="189"/>
      <c r="I984" s="189"/>
      <c r="J984" s="189"/>
      <c r="K984" s="189"/>
      <c r="L984" s="376"/>
      <c r="M984" s="377"/>
      <c r="N984" s="189"/>
      <c r="O984" s="377"/>
      <c r="P984" s="377"/>
      <c r="Q984" s="376"/>
      <c r="R984" s="377"/>
      <c r="S984" s="377"/>
      <c r="T984" s="376"/>
      <c r="U984" s="389"/>
    </row>
    <row r="985" spans="1:21" s="336" customFormat="1" ht="24.75" customHeight="1">
      <c r="A985" s="184">
        <v>2130301</v>
      </c>
      <c r="B985" s="185" t="s">
        <v>317</v>
      </c>
      <c r="C985" s="186">
        <f t="shared" si="225"/>
        <v>4.1</v>
      </c>
      <c r="D985" s="188">
        <f t="shared" si="224"/>
        <v>4.1</v>
      </c>
      <c r="E985" s="189"/>
      <c r="F985" s="189">
        <v>4.1</v>
      </c>
      <c r="G985" s="189"/>
      <c r="H985" s="189"/>
      <c r="I985" s="189"/>
      <c r="J985" s="189"/>
      <c r="K985" s="189"/>
      <c r="L985" s="376"/>
      <c r="M985" s="377"/>
      <c r="N985" s="189"/>
      <c r="O985" s="377"/>
      <c r="P985" s="377"/>
      <c r="Q985" s="376"/>
      <c r="R985" s="377"/>
      <c r="S985" s="377"/>
      <c r="T985" s="376"/>
      <c r="U985" s="389"/>
    </row>
    <row r="986" spans="1:21" s="336" customFormat="1" ht="24.75" customHeight="1">
      <c r="A986" s="190">
        <v>2130301</v>
      </c>
      <c r="B986" s="191" t="s">
        <v>317</v>
      </c>
      <c r="C986" s="186">
        <f t="shared" si="225"/>
        <v>387.88</v>
      </c>
      <c r="D986" s="188">
        <f t="shared" si="224"/>
        <v>387.88</v>
      </c>
      <c r="E986" s="192">
        <v>330.88</v>
      </c>
      <c r="F986" s="189"/>
      <c r="G986" s="189">
        <v>57</v>
      </c>
      <c r="H986" s="189"/>
      <c r="I986" s="189"/>
      <c r="J986" s="189"/>
      <c r="K986" s="189"/>
      <c r="L986" s="378"/>
      <c r="M986" s="379"/>
      <c r="N986" s="189"/>
      <c r="O986" s="379"/>
      <c r="P986" s="379"/>
      <c r="Q986" s="378"/>
      <c r="R986" s="379"/>
      <c r="S986" s="379"/>
      <c r="T986" s="378"/>
      <c r="U986" s="389"/>
    </row>
    <row r="987" spans="1:21" s="336" customFormat="1" ht="24.75" customHeight="1">
      <c r="A987" s="190">
        <v>2130301</v>
      </c>
      <c r="B987" s="191" t="s">
        <v>317</v>
      </c>
      <c r="C987" s="186">
        <f t="shared" si="225"/>
        <v>65</v>
      </c>
      <c r="D987" s="188">
        <f t="shared" si="224"/>
        <v>0</v>
      </c>
      <c r="E987" s="192"/>
      <c r="F987" s="189"/>
      <c r="G987" s="189"/>
      <c r="H987" s="189">
        <v>65</v>
      </c>
      <c r="I987" s="189"/>
      <c r="J987" s="189"/>
      <c r="K987" s="189"/>
      <c r="L987" s="378"/>
      <c r="M987" s="379"/>
      <c r="N987" s="189"/>
      <c r="O987" s="379"/>
      <c r="P987" s="379"/>
      <c r="Q987" s="378"/>
      <c r="R987" s="379"/>
      <c r="S987" s="379"/>
      <c r="T987" s="378"/>
      <c r="U987" s="389"/>
    </row>
    <row r="988" spans="1:21" s="336" customFormat="1" ht="24.75" customHeight="1">
      <c r="A988" s="184">
        <v>2130302</v>
      </c>
      <c r="B988" s="185" t="s">
        <v>318</v>
      </c>
      <c r="C988" s="186">
        <f t="shared" si="225"/>
        <v>3</v>
      </c>
      <c r="D988" s="188"/>
      <c r="E988" s="192"/>
      <c r="F988" s="189"/>
      <c r="G988" s="189"/>
      <c r="H988" s="189">
        <v>3</v>
      </c>
      <c r="I988" s="189"/>
      <c r="J988" s="189"/>
      <c r="K988" s="189"/>
      <c r="L988" s="378"/>
      <c r="M988" s="379"/>
      <c r="N988" s="189"/>
      <c r="O988" s="379"/>
      <c r="P988" s="379"/>
      <c r="Q988" s="378"/>
      <c r="R988" s="379"/>
      <c r="S988" s="379"/>
      <c r="T988" s="378"/>
      <c r="U988" s="389"/>
    </row>
    <row r="989" spans="1:21" s="336" customFormat="1" ht="24.75" customHeight="1">
      <c r="A989" s="184">
        <v>2130302</v>
      </c>
      <c r="B989" s="185" t="s">
        <v>318</v>
      </c>
      <c r="C989" s="186">
        <f t="shared" si="225"/>
        <v>10</v>
      </c>
      <c r="D989" s="188">
        <f t="shared" si="224"/>
        <v>0</v>
      </c>
      <c r="E989" s="189"/>
      <c r="F989" s="189"/>
      <c r="G989" s="189"/>
      <c r="H989" s="189">
        <v>10</v>
      </c>
      <c r="I989" s="189"/>
      <c r="J989" s="189"/>
      <c r="K989" s="189"/>
      <c r="L989" s="376"/>
      <c r="M989" s="377"/>
      <c r="N989" s="189"/>
      <c r="O989" s="377"/>
      <c r="P989" s="377"/>
      <c r="Q989" s="376"/>
      <c r="R989" s="377"/>
      <c r="S989" s="377"/>
      <c r="T989" s="376"/>
      <c r="U989" s="389"/>
    </row>
    <row r="990" spans="1:21" s="336" customFormat="1" ht="24.75" customHeight="1">
      <c r="A990" s="184">
        <v>2130302</v>
      </c>
      <c r="B990" s="408" t="s">
        <v>318</v>
      </c>
      <c r="C990" s="186">
        <f t="shared" si="225"/>
        <v>15</v>
      </c>
      <c r="D990" s="188"/>
      <c r="E990" s="189"/>
      <c r="F990" s="189"/>
      <c r="G990" s="189"/>
      <c r="H990" s="189">
        <v>15</v>
      </c>
      <c r="I990" s="189"/>
      <c r="J990" s="189"/>
      <c r="K990" s="189"/>
      <c r="L990" s="376"/>
      <c r="M990" s="377"/>
      <c r="N990" s="189"/>
      <c r="O990" s="377"/>
      <c r="P990" s="377"/>
      <c r="Q990" s="376"/>
      <c r="R990" s="377"/>
      <c r="S990" s="377"/>
      <c r="T990" s="376"/>
      <c r="U990" s="389"/>
    </row>
    <row r="991" spans="1:21" s="336" customFormat="1" ht="24.75" customHeight="1">
      <c r="A991" s="184">
        <v>2130302</v>
      </c>
      <c r="B991" s="408" t="s">
        <v>318</v>
      </c>
      <c r="C991" s="186">
        <f t="shared" si="225"/>
        <v>3</v>
      </c>
      <c r="D991" s="188"/>
      <c r="E991" s="189"/>
      <c r="F991" s="189"/>
      <c r="G991" s="189"/>
      <c r="H991" s="189">
        <v>3</v>
      </c>
      <c r="I991" s="189"/>
      <c r="J991" s="189"/>
      <c r="K991" s="189"/>
      <c r="L991" s="376"/>
      <c r="M991" s="377"/>
      <c r="N991" s="189"/>
      <c r="O991" s="377"/>
      <c r="P991" s="377"/>
      <c r="Q991" s="376"/>
      <c r="R991" s="377"/>
      <c r="S991" s="377"/>
      <c r="T991" s="376"/>
      <c r="U991" s="389"/>
    </row>
    <row r="992" spans="1:21" s="336" customFormat="1" ht="24.75" customHeight="1">
      <c r="A992" s="184">
        <v>2130302</v>
      </c>
      <c r="B992" s="408" t="s">
        <v>318</v>
      </c>
      <c r="C992" s="186">
        <f t="shared" si="225"/>
        <v>5</v>
      </c>
      <c r="D992" s="188"/>
      <c r="E992" s="189"/>
      <c r="F992" s="189"/>
      <c r="G992" s="189"/>
      <c r="H992" s="189">
        <v>5</v>
      </c>
      <c r="I992" s="189"/>
      <c r="J992" s="189"/>
      <c r="K992" s="189"/>
      <c r="L992" s="376"/>
      <c r="M992" s="377"/>
      <c r="N992" s="189"/>
      <c r="O992" s="377"/>
      <c r="P992" s="377"/>
      <c r="Q992" s="376"/>
      <c r="R992" s="377"/>
      <c r="S992" s="377"/>
      <c r="T992" s="376"/>
      <c r="U992" s="389"/>
    </row>
    <row r="993" spans="1:21" s="336" customFormat="1" ht="24.75" customHeight="1">
      <c r="A993" s="184">
        <v>2130302</v>
      </c>
      <c r="B993" s="408" t="s">
        <v>318</v>
      </c>
      <c r="C993" s="186">
        <f t="shared" si="225"/>
        <v>300</v>
      </c>
      <c r="D993" s="188"/>
      <c r="E993" s="189"/>
      <c r="F993" s="189"/>
      <c r="G993" s="189"/>
      <c r="H993" s="189"/>
      <c r="I993" s="189">
        <v>300</v>
      </c>
      <c r="J993" s="189"/>
      <c r="K993" s="189"/>
      <c r="L993" s="376"/>
      <c r="M993" s="377"/>
      <c r="N993" s="189"/>
      <c r="O993" s="377"/>
      <c r="P993" s="377"/>
      <c r="Q993" s="376"/>
      <c r="R993" s="377"/>
      <c r="S993" s="377"/>
      <c r="T993" s="376"/>
      <c r="U993" s="389"/>
    </row>
    <row r="994" spans="1:21" ht="24.75" customHeight="1">
      <c r="A994" s="462">
        <v>2130305</v>
      </c>
      <c r="B994" s="200" t="s">
        <v>543</v>
      </c>
      <c r="C994" s="186">
        <f t="shared" si="225"/>
        <v>1100</v>
      </c>
      <c r="D994" s="188"/>
      <c r="E994" s="189"/>
      <c r="F994" s="189"/>
      <c r="G994" s="189"/>
      <c r="H994" s="189"/>
      <c r="I994" s="189">
        <v>1100</v>
      </c>
      <c r="J994" s="189"/>
      <c r="K994" s="189"/>
      <c r="L994" s="376"/>
      <c r="M994" s="377"/>
      <c r="N994" s="189"/>
      <c r="O994" s="377"/>
      <c r="P994" s="377"/>
      <c r="Q994" s="376"/>
      <c r="R994" s="377"/>
      <c r="S994" s="377"/>
      <c r="T994" s="376"/>
      <c r="U994" s="389"/>
    </row>
    <row r="995" spans="1:21" s="336" customFormat="1" ht="24.75" customHeight="1">
      <c r="A995" s="184">
        <v>2130314</v>
      </c>
      <c r="B995" s="185" t="s">
        <v>544</v>
      </c>
      <c r="C995" s="186">
        <f t="shared" si="225"/>
        <v>24</v>
      </c>
      <c r="D995" s="188">
        <f aca="true" t="shared" si="226" ref="D995:D1003">SUM(E995:G995)</f>
        <v>0</v>
      </c>
      <c r="E995" s="189"/>
      <c r="F995" s="189"/>
      <c r="G995" s="189"/>
      <c r="H995" s="189">
        <v>24</v>
      </c>
      <c r="I995" s="189"/>
      <c r="J995" s="189"/>
      <c r="K995" s="189"/>
      <c r="L995" s="376"/>
      <c r="M995" s="377"/>
      <c r="N995" s="189"/>
      <c r="O995" s="377"/>
      <c r="P995" s="377"/>
      <c r="Q995" s="376"/>
      <c r="R995" s="377"/>
      <c r="S995" s="377"/>
      <c r="T995" s="376"/>
      <c r="U995" s="389"/>
    </row>
    <row r="996" spans="1:21" s="336" customFormat="1" ht="24.75" customHeight="1">
      <c r="A996" s="184">
        <v>2130314</v>
      </c>
      <c r="B996" s="185" t="s">
        <v>544</v>
      </c>
      <c r="C996" s="186">
        <f t="shared" si="225"/>
        <v>10</v>
      </c>
      <c r="D996" s="188">
        <f t="shared" si="226"/>
        <v>0</v>
      </c>
      <c r="E996" s="189"/>
      <c r="F996" s="189"/>
      <c r="G996" s="189"/>
      <c r="H996" s="189">
        <v>10</v>
      </c>
      <c r="I996" s="189"/>
      <c r="J996" s="189"/>
      <c r="K996" s="189"/>
      <c r="L996" s="376"/>
      <c r="M996" s="377"/>
      <c r="N996" s="189"/>
      <c r="O996" s="377"/>
      <c r="P996" s="377"/>
      <c r="Q996" s="376"/>
      <c r="R996" s="377"/>
      <c r="S996" s="377"/>
      <c r="T996" s="376"/>
      <c r="U996" s="389"/>
    </row>
    <row r="997" spans="1:21" s="336" customFormat="1" ht="24.75" customHeight="1">
      <c r="A997" s="184">
        <v>2130315</v>
      </c>
      <c r="B997" s="185" t="s">
        <v>545</v>
      </c>
      <c r="C997" s="186">
        <f t="shared" si="225"/>
        <v>16</v>
      </c>
      <c r="D997" s="188">
        <f t="shared" si="226"/>
        <v>0</v>
      </c>
      <c r="E997" s="189"/>
      <c r="F997" s="189"/>
      <c r="G997" s="189"/>
      <c r="H997" s="189">
        <v>16</v>
      </c>
      <c r="I997" s="189"/>
      <c r="J997" s="189"/>
      <c r="K997" s="189"/>
      <c r="L997" s="376"/>
      <c r="M997" s="377"/>
      <c r="N997" s="189"/>
      <c r="O997" s="377"/>
      <c r="P997" s="377"/>
      <c r="Q997" s="376"/>
      <c r="R997" s="377"/>
      <c r="S997" s="377"/>
      <c r="T997" s="376"/>
      <c r="U997" s="389"/>
    </row>
    <row r="998" spans="1:21" s="336" customFormat="1" ht="24.75" customHeight="1">
      <c r="A998" s="184">
        <v>2130315</v>
      </c>
      <c r="B998" s="185" t="s">
        <v>545</v>
      </c>
      <c r="C998" s="186">
        <f t="shared" si="225"/>
        <v>5</v>
      </c>
      <c r="D998" s="188">
        <f t="shared" si="226"/>
        <v>0</v>
      </c>
      <c r="E998" s="189"/>
      <c r="F998" s="189"/>
      <c r="G998" s="189"/>
      <c r="H998" s="189">
        <v>5</v>
      </c>
      <c r="I998" s="189"/>
      <c r="J998" s="189"/>
      <c r="K998" s="189"/>
      <c r="L998" s="376"/>
      <c r="M998" s="377"/>
      <c r="N998" s="189"/>
      <c r="O998" s="377"/>
      <c r="P998" s="377"/>
      <c r="Q998" s="376"/>
      <c r="R998" s="377"/>
      <c r="S998" s="377"/>
      <c r="T998" s="376"/>
      <c r="U998" s="389"/>
    </row>
    <row r="999" spans="1:21" s="336" customFormat="1" ht="24" customHeight="1">
      <c r="A999" s="184">
        <v>2130315</v>
      </c>
      <c r="B999" s="185" t="s">
        <v>545</v>
      </c>
      <c r="C999" s="186">
        <f t="shared" si="225"/>
        <v>5.9</v>
      </c>
      <c r="D999" s="188">
        <f t="shared" si="226"/>
        <v>0</v>
      </c>
      <c r="E999" s="189"/>
      <c r="F999" s="189"/>
      <c r="G999" s="189"/>
      <c r="H999" s="189">
        <v>5.9</v>
      </c>
      <c r="I999" s="189"/>
      <c r="J999" s="189"/>
      <c r="K999" s="189"/>
      <c r="L999" s="429"/>
      <c r="M999" s="430"/>
      <c r="N999" s="189"/>
      <c r="O999" s="430"/>
      <c r="P999" s="430"/>
      <c r="Q999" s="429"/>
      <c r="R999" s="430"/>
      <c r="S999" s="430"/>
      <c r="T999" s="429"/>
      <c r="U999" s="389"/>
    </row>
    <row r="1000" spans="1:21" s="341" customFormat="1" ht="24.75" customHeight="1">
      <c r="A1000" s="462">
        <v>2130314</v>
      </c>
      <c r="B1000" s="200" t="s">
        <v>544</v>
      </c>
      <c r="C1000" s="186">
        <f t="shared" si="225"/>
        <v>300</v>
      </c>
      <c r="D1000" s="188">
        <f t="shared" si="226"/>
        <v>0</v>
      </c>
      <c r="E1000" s="189"/>
      <c r="F1000" s="189"/>
      <c r="G1000" s="189"/>
      <c r="H1000" s="189">
        <v>300</v>
      </c>
      <c r="I1000" s="189"/>
      <c r="J1000" s="189"/>
      <c r="K1000" s="189"/>
      <c r="L1000" s="429"/>
      <c r="M1000" s="430"/>
      <c r="N1000" s="189"/>
      <c r="O1000" s="430"/>
      <c r="P1000" s="430"/>
      <c r="Q1000" s="429"/>
      <c r="R1000" s="430"/>
      <c r="S1000" s="430"/>
      <c r="T1000" s="429"/>
      <c r="U1000" s="389"/>
    </row>
    <row r="1001" spans="1:21" s="341" customFormat="1" ht="24.75" customHeight="1">
      <c r="A1001" s="462">
        <v>2130316</v>
      </c>
      <c r="B1001" s="200" t="s">
        <v>546</v>
      </c>
      <c r="C1001" s="186">
        <f t="shared" si="225"/>
        <v>300</v>
      </c>
      <c r="D1001" s="188">
        <f t="shared" si="226"/>
        <v>0</v>
      </c>
      <c r="E1001" s="189"/>
      <c r="F1001" s="189"/>
      <c r="G1001" s="189"/>
      <c r="H1001" s="189"/>
      <c r="I1001" s="189">
        <v>300</v>
      </c>
      <c r="J1001" s="189"/>
      <c r="K1001" s="189"/>
      <c r="L1001" s="429"/>
      <c r="M1001" s="430"/>
      <c r="N1001" s="189"/>
      <c r="O1001" s="430"/>
      <c r="P1001" s="430"/>
      <c r="Q1001" s="429"/>
      <c r="R1001" s="430"/>
      <c r="S1001" s="430"/>
      <c r="T1001" s="429"/>
      <c r="U1001" s="389"/>
    </row>
    <row r="1002" spans="1:21" s="336" customFormat="1" ht="24.75" customHeight="1">
      <c r="A1002" s="462">
        <v>2130334</v>
      </c>
      <c r="B1002" s="200" t="s">
        <v>547</v>
      </c>
      <c r="C1002" s="186">
        <f t="shared" si="225"/>
        <v>115</v>
      </c>
      <c r="D1002" s="188">
        <f t="shared" si="226"/>
        <v>0</v>
      </c>
      <c r="E1002" s="189"/>
      <c r="F1002" s="189"/>
      <c r="G1002" s="189"/>
      <c r="H1002" s="189"/>
      <c r="I1002" s="189"/>
      <c r="J1002" s="189"/>
      <c r="K1002" s="189"/>
      <c r="L1002" s="429"/>
      <c r="M1002" s="430"/>
      <c r="N1002" s="189">
        <v>115</v>
      </c>
      <c r="O1002" s="430"/>
      <c r="P1002" s="430"/>
      <c r="Q1002" s="429"/>
      <c r="R1002" s="430"/>
      <c r="S1002" s="430"/>
      <c r="T1002" s="429"/>
      <c r="U1002" s="389"/>
    </row>
    <row r="1003" spans="1:21" s="341" customFormat="1" ht="24.75" customHeight="1">
      <c r="A1003" s="462">
        <v>2130335</v>
      </c>
      <c r="B1003" s="200" t="s">
        <v>548</v>
      </c>
      <c r="C1003" s="186">
        <f t="shared" si="225"/>
        <v>500</v>
      </c>
      <c r="D1003" s="188">
        <f t="shared" si="226"/>
        <v>0</v>
      </c>
      <c r="E1003" s="189"/>
      <c r="F1003" s="189"/>
      <c r="G1003" s="189"/>
      <c r="H1003" s="189"/>
      <c r="I1003" s="189">
        <v>500</v>
      </c>
      <c r="J1003" s="189"/>
      <c r="K1003" s="189"/>
      <c r="L1003" s="429"/>
      <c r="M1003" s="430"/>
      <c r="N1003" s="189"/>
      <c r="O1003" s="430"/>
      <c r="P1003" s="430"/>
      <c r="Q1003" s="429"/>
      <c r="R1003" s="430"/>
      <c r="S1003" s="430"/>
      <c r="T1003" s="429"/>
      <c r="U1003" s="389"/>
    </row>
    <row r="1004" spans="1:21" ht="24.75" customHeight="1">
      <c r="A1004" s="197">
        <v>21305</v>
      </c>
      <c r="B1004" s="198" t="s">
        <v>549</v>
      </c>
      <c r="C1004" s="186">
        <f aca="true" t="shared" si="227" ref="C1004:U1004">SUM(C1005:C1022)</f>
        <v>4275.08</v>
      </c>
      <c r="D1004" s="186">
        <f t="shared" si="227"/>
        <v>176.08</v>
      </c>
      <c r="E1004" s="186">
        <f t="shared" si="227"/>
        <v>153.33</v>
      </c>
      <c r="F1004" s="186">
        <f t="shared" si="227"/>
        <v>0</v>
      </c>
      <c r="G1004" s="186">
        <f t="shared" si="227"/>
        <v>22.75</v>
      </c>
      <c r="H1004" s="186">
        <f t="shared" si="227"/>
        <v>447</v>
      </c>
      <c r="I1004" s="186">
        <f t="shared" si="227"/>
        <v>2200</v>
      </c>
      <c r="J1004" s="186">
        <f t="shared" si="227"/>
        <v>0</v>
      </c>
      <c r="K1004" s="186">
        <f t="shared" si="227"/>
        <v>294</v>
      </c>
      <c r="L1004" s="186">
        <f t="shared" si="227"/>
        <v>0</v>
      </c>
      <c r="M1004" s="186">
        <f t="shared" si="227"/>
        <v>400</v>
      </c>
      <c r="N1004" s="186">
        <f t="shared" si="227"/>
        <v>758</v>
      </c>
      <c r="O1004" s="186">
        <f t="shared" si="227"/>
        <v>0</v>
      </c>
      <c r="P1004" s="186">
        <f t="shared" si="227"/>
        <v>0</v>
      </c>
      <c r="Q1004" s="186">
        <f t="shared" si="227"/>
        <v>0</v>
      </c>
      <c r="R1004" s="186">
        <f t="shared" si="227"/>
        <v>0</v>
      </c>
      <c r="S1004" s="186">
        <f t="shared" si="227"/>
        <v>0</v>
      </c>
      <c r="T1004" s="186">
        <f t="shared" si="227"/>
        <v>0</v>
      </c>
      <c r="U1004" s="389"/>
    </row>
    <row r="1005" spans="1:21" s="336" customFormat="1" ht="24.75" customHeight="1">
      <c r="A1005" s="184">
        <v>2130501</v>
      </c>
      <c r="B1005" s="185" t="s">
        <v>317</v>
      </c>
      <c r="C1005" s="186">
        <f>D1005+H1005+I1005+J1005+K1005+L1005+M1005+N1005+O1005+P1005+Q1005+R1005+S1005+T1005</f>
        <v>19</v>
      </c>
      <c r="D1005" s="188">
        <f>SUM(E1005:G1005)</f>
        <v>0</v>
      </c>
      <c r="E1005" s="189"/>
      <c r="F1005" s="189"/>
      <c r="G1005" s="189"/>
      <c r="H1005" s="189">
        <v>19</v>
      </c>
      <c r="I1005" s="189"/>
      <c r="J1005" s="189"/>
      <c r="K1005" s="189"/>
      <c r="L1005" s="376"/>
      <c r="M1005" s="377"/>
      <c r="N1005" s="189"/>
      <c r="O1005" s="377"/>
      <c r="P1005" s="377"/>
      <c r="Q1005" s="376"/>
      <c r="R1005" s="377"/>
      <c r="S1005" s="377"/>
      <c r="T1005" s="376"/>
      <c r="U1005" s="389"/>
    </row>
    <row r="1006" spans="1:21" s="336" customFormat="1" ht="24.75" customHeight="1">
      <c r="A1006" s="184">
        <v>2130501</v>
      </c>
      <c r="B1006" s="185" t="s">
        <v>317</v>
      </c>
      <c r="C1006" s="186">
        <f>D1006+H1006+I1006+J1006+K1006+L1006+M1006+N1006+O1006+P1006+Q1006+R1006+S1006+T1006</f>
        <v>294</v>
      </c>
      <c r="D1006" s="188"/>
      <c r="E1006" s="189"/>
      <c r="F1006" s="189"/>
      <c r="G1006" s="189"/>
      <c r="H1006" s="189"/>
      <c r="I1006" s="189"/>
      <c r="J1006" s="189"/>
      <c r="K1006" s="189">
        <v>294</v>
      </c>
      <c r="L1006" s="376"/>
      <c r="M1006" s="377"/>
      <c r="N1006" s="189"/>
      <c r="O1006" s="377"/>
      <c r="P1006" s="377"/>
      <c r="Q1006" s="376"/>
      <c r="R1006" s="377"/>
      <c r="S1006" s="377"/>
      <c r="T1006" s="376"/>
      <c r="U1006" s="389"/>
    </row>
    <row r="1007" spans="1:21" s="336" customFormat="1" ht="24.75" customHeight="1">
      <c r="A1007" s="184">
        <v>2130501</v>
      </c>
      <c r="B1007" s="185" t="s">
        <v>317</v>
      </c>
      <c r="C1007" s="186">
        <f aca="true" t="shared" si="228" ref="C1007:C1022">D1007+H1007+I1007+J1007+K1007+L1007+M1007+N1007+O1007+P1007+Q1007+R1007+S1007+T1007</f>
        <v>50</v>
      </c>
      <c r="D1007" s="188"/>
      <c r="E1007" s="189"/>
      <c r="F1007" s="189"/>
      <c r="G1007" s="189"/>
      <c r="H1007" s="189">
        <v>50</v>
      </c>
      <c r="I1007" s="189"/>
      <c r="J1007" s="189"/>
      <c r="K1007" s="189"/>
      <c r="L1007" s="376"/>
      <c r="M1007" s="377"/>
      <c r="N1007" s="189"/>
      <c r="O1007" s="377"/>
      <c r="P1007" s="377"/>
      <c r="Q1007" s="376"/>
      <c r="R1007" s="377"/>
      <c r="S1007" s="377"/>
      <c r="T1007" s="376"/>
      <c r="U1007" s="389"/>
    </row>
    <row r="1008" spans="1:21" s="336" customFormat="1" ht="24.75" customHeight="1">
      <c r="A1008" s="184">
        <v>2130501</v>
      </c>
      <c r="B1008" s="185" t="s">
        <v>317</v>
      </c>
      <c r="C1008" s="186">
        <f t="shared" si="228"/>
        <v>20</v>
      </c>
      <c r="D1008" s="188">
        <f aca="true" t="shared" si="229" ref="D1008:D1022">SUM(E1008:G1008)</f>
        <v>0</v>
      </c>
      <c r="E1008" s="189"/>
      <c r="F1008" s="189"/>
      <c r="G1008" s="189"/>
      <c r="H1008" s="189">
        <v>20</v>
      </c>
      <c r="I1008" s="189"/>
      <c r="J1008" s="189"/>
      <c r="K1008" s="189"/>
      <c r="L1008" s="376"/>
      <c r="M1008" s="377"/>
      <c r="N1008" s="189"/>
      <c r="O1008" s="377"/>
      <c r="P1008" s="377"/>
      <c r="Q1008" s="376"/>
      <c r="R1008" s="377"/>
      <c r="S1008" s="377"/>
      <c r="T1008" s="376"/>
      <c r="U1008" s="389"/>
    </row>
    <row r="1009" spans="1:21" s="336" customFormat="1" ht="24.75" customHeight="1">
      <c r="A1009" s="190">
        <v>2130501</v>
      </c>
      <c r="B1009" s="191" t="s">
        <v>317</v>
      </c>
      <c r="C1009" s="186">
        <f t="shared" si="228"/>
        <v>176.08</v>
      </c>
      <c r="D1009" s="188">
        <f t="shared" si="229"/>
        <v>176.08</v>
      </c>
      <c r="E1009" s="192">
        <v>153.33</v>
      </c>
      <c r="F1009" s="189"/>
      <c r="G1009" s="189">
        <v>22.75</v>
      </c>
      <c r="H1009" s="189"/>
      <c r="I1009" s="189"/>
      <c r="J1009" s="189"/>
      <c r="K1009" s="189"/>
      <c r="L1009" s="378"/>
      <c r="M1009" s="379"/>
      <c r="N1009" s="189"/>
      <c r="O1009" s="379"/>
      <c r="P1009" s="379"/>
      <c r="Q1009" s="378"/>
      <c r="R1009" s="379"/>
      <c r="S1009" s="379"/>
      <c r="T1009" s="378"/>
      <c r="U1009" s="389"/>
    </row>
    <row r="1010" spans="1:21" s="336" customFormat="1" ht="24.75" customHeight="1">
      <c r="A1010" s="190">
        <v>2130501</v>
      </c>
      <c r="B1010" s="191" t="s">
        <v>317</v>
      </c>
      <c r="C1010" s="186">
        <f t="shared" si="228"/>
        <v>5</v>
      </c>
      <c r="D1010" s="188">
        <f t="shared" si="229"/>
        <v>0</v>
      </c>
      <c r="E1010" s="192"/>
      <c r="F1010" s="189"/>
      <c r="G1010" s="189"/>
      <c r="H1010" s="189">
        <v>5</v>
      </c>
      <c r="I1010" s="189"/>
      <c r="J1010" s="189"/>
      <c r="K1010" s="189"/>
      <c r="L1010" s="378"/>
      <c r="M1010" s="379"/>
      <c r="N1010" s="189"/>
      <c r="O1010" s="379"/>
      <c r="P1010" s="379"/>
      <c r="Q1010" s="378"/>
      <c r="R1010" s="379"/>
      <c r="S1010" s="379"/>
      <c r="T1010" s="378"/>
      <c r="U1010" s="191"/>
    </row>
    <row r="1011" spans="1:21" s="336" customFormat="1" ht="24.75" customHeight="1">
      <c r="A1011" s="190">
        <v>2130501</v>
      </c>
      <c r="B1011" s="191" t="s">
        <v>317</v>
      </c>
      <c r="C1011" s="186">
        <f t="shared" si="228"/>
        <v>20</v>
      </c>
      <c r="D1011" s="188">
        <f t="shared" si="229"/>
        <v>0</v>
      </c>
      <c r="E1011" s="192"/>
      <c r="F1011" s="189"/>
      <c r="G1011" s="189"/>
      <c r="H1011" s="189">
        <v>20</v>
      </c>
      <c r="I1011" s="189"/>
      <c r="J1011" s="189"/>
      <c r="K1011" s="189"/>
      <c r="L1011" s="378"/>
      <c r="M1011" s="379"/>
      <c r="N1011" s="189"/>
      <c r="O1011" s="379"/>
      <c r="P1011" s="379"/>
      <c r="Q1011" s="378"/>
      <c r="R1011" s="379"/>
      <c r="S1011" s="379"/>
      <c r="T1011" s="378"/>
      <c r="U1011" s="191"/>
    </row>
    <row r="1012" spans="1:21" s="336" customFormat="1" ht="24.75" customHeight="1">
      <c r="A1012" s="190">
        <v>2130501</v>
      </c>
      <c r="B1012" s="191" t="s">
        <v>317</v>
      </c>
      <c r="C1012" s="186">
        <f t="shared" si="228"/>
        <v>758</v>
      </c>
      <c r="D1012" s="188">
        <f t="shared" si="229"/>
        <v>0</v>
      </c>
      <c r="E1012" s="192"/>
      <c r="F1012" s="189"/>
      <c r="G1012" s="189"/>
      <c r="H1012" s="189"/>
      <c r="I1012" s="189"/>
      <c r="J1012" s="189"/>
      <c r="K1012" s="189"/>
      <c r="L1012" s="378"/>
      <c r="M1012" s="379"/>
      <c r="N1012" s="189">
        <v>758</v>
      </c>
      <c r="O1012" s="379"/>
      <c r="P1012" s="379"/>
      <c r="Q1012" s="378"/>
      <c r="R1012" s="379"/>
      <c r="S1012" s="379"/>
      <c r="T1012" s="378"/>
      <c r="U1012" s="191"/>
    </row>
    <row r="1013" spans="1:21" s="336" customFormat="1" ht="24.75" customHeight="1">
      <c r="A1013" s="190">
        <v>2130501</v>
      </c>
      <c r="B1013" s="191" t="s">
        <v>317</v>
      </c>
      <c r="C1013" s="186">
        <f t="shared" si="228"/>
        <v>240</v>
      </c>
      <c r="D1013" s="188">
        <f t="shared" si="229"/>
        <v>0</v>
      </c>
      <c r="E1013" s="192"/>
      <c r="F1013" s="189"/>
      <c r="G1013" s="189"/>
      <c r="H1013" s="189">
        <v>240</v>
      </c>
      <c r="I1013" s="189"/>
      <c r="J1013" s="189"/>
      <c r="K1013" s="189"/>
      <c r="L1013" s="378"/>
      <c r="M1013" s="379"/>
      <c r="N1013" s="189"/>
      <c r="O1013" s="379"/>
      <c r="P1013" s="379"/>
      <c r="Q1013" s="378"/>
      <c r="R1013" s="379"/>
      <c r="S1013" s="379"/>
      <c r="T1013" s="378"/>
      <c r="U1013" s="191"/>
    </row>
    <row r="1014" spans="1:21" s="336" customFormat="1" ht="24.75" customHeight="1">
      <c r="A1014" s="184">
        <v>2130502</v>
      </c>
      <c r="B1014" s="185" t="s">
        <v>318</v>
      </c>
      <c r="C1014" s="186">
        <f t="shared" si="228"/>
        <v>10</v>
      </c>
      <c r="D1014" s="188">
        <f t="shared" si="229"/>
        <v>0</v>
      </c>
      <c r="E1014" s="189"/>
      <c r="F1014" s="189"/>
      <c r="G1014" s="189"/>
      <c r="H1014" s="189">
        <v>10</v>
      </c>
      <c r="I1014" s="189"/>
      <c r="J1014" s="189"/>
      <c r="K1014" s="189"/>
      <c r="L1014" s="376"/>
      <c r="M1014" s="377"/>
      <c r="N1014" s="189"/>
      <c r="O1014" s="377"/>
      <c r="P1014" s="377"/>
      <c r="Q1014" s="376"/>
      <c r="R1014" s="377"/>
      <c r="S1014" s="377"/>
      <c r="T1014" s="376"/>
      <c r="U1014" s="389"/>
    </row>
    <row r="1015" spans="1:21" s="336" customFormat="1" ht="24.75" customHeight="1">
      <c r="A1015" s="184">
        <v>2130502</v>
      </c>
      <c r="B1015" s="185" t="s">
        <v>318</v>
      </c>
      <c r="C1015" s="186">
        <f t="shared" si="228"/>
        <v>10</v>
      </c>
      <c r="D1015" s="188">
        <f t="shared" si="229"/>
        <v>0</v>
      </c>
      <c r="E1015" s="189"/>
      <c r="F1015" s="189"/>
      <c r="G1015" s="189"/>
      <c r="H1015" s="189">
        <v>10</v>
      </c>
      <c r="I1015" s="189"/>
      <c r="J1015" s="189"/>
      <c r="K1015" s="189"/>
      <c r="L1015" s="376"/>
      <c r="M1015" s="377"/>
      <c r="N1015" s="189"/>
      <c r="O1015" s="377"/>
      <c r="P1015" s="377"/>
      <c r="Q1015" s="376"/>
      <c r="R1015" s="377"/>
      <c r="S1015" s="377"/>
      <c r="T1015" s="376"/>
      <c r="U1015" s="389"/>
    </row>
    <row r="1016" spans="1:21" s="336" customFormat="1" ht="24.75" customHeight="1">
      <c r="A1016" s="184">
        <v>2130502</v>
      </c>
      <c r="B1016" s="185" t="s">
        <v>318</v>
      </c>
      <c r="C1016" s="186">
        <f t="shared" si="228"/>
        <v>50</v>
      </c>
      <c r="D1016" s="188">
        <f t="shared" si="229"/>
        <v>0</v>
      </c>
      <c r="E1016" s="189"/>
      <c r="F1016" s="189"/>
      <c r="G1016" s="189"/>
      <c r="H1016" s="189">
        <v>50</v>
      </c>
      <c r="I1016" s="189"/>
      <c r="J1016" s="189"/>
      <c r="K1016" s="189"/>
      <c r="L1016" s="376"/>
      <c r="M1016" s="377"/>
      <c r="N1016" s="189"/>
      <c r="O1016" s="377"/>
      <c r="P1016" s="377"/>
      <c r="Q1016" s="376"/>
      <c r="R1016" s="377"/>
      <c r="S1016" s="377"/>
      <c r="T1016" s="376"/>
      <c r="U1016" s="389"/>
    </row>
    <row r="1017" spans="1:21" s="336" customFormat="1" ht="24.75" customHeight="1">
      <c r="A1017" s="184">
        <v>2130502</v>
      </c>
      <c r="B1017" s="185" t="s">
        <v>318</v>
      </c>
      <c r="C1017" s="186">
        <f t="shared" si="228"/>
        <v>3</v>
      </c>
      <c r="D1017" s="188">
        <f t="shared" si="229"/>
        <v>0</v>
      </c>
      <c r="E1017" s="189"/>
      <c r="F1017" s="189"/>
      <c r="G1017" s="189"/>
      <c r="H1017" s="189">
        <v>3</v>
      </c>
      <c r="I1017" s="189"/>
      <c r="J1017" s="189"/>
      <c r="K1017" s="189"/>
      <c r="L1017" s="376"/>
      <c r="M1017" s="377"/>
      <c r="N1017" s="189"/>
      <c r="O1017" s="377"/>
      <c r="P1017" s="377"/>
      <c r="Q1017" s="376"/>
      <c r="R1017" s="377"/>
      <c r="S1017" s="377"/>
      <c r="T1017" s="376"/>
      <c r="U1017" s="389"/>
    </row>
    <row r="1018" spans="1:21" s="336" customFormat="1" ht="24.75" customHeight="1">
      <c r="A1018" s="184">
        <v>2130502</v>
      </c>
      <c r="B1018" s="408" t="s">
        <v>318</v>
      </c>
      <c r="C1018" s="186">
        <f t="shared" si="228"/>
        <v>20</v>
      </c>
      <c r="D1018" s="188">
        <f t="shared" si="229"/>
        <v>0</v>
      </c>
      <c r="E1018" s="189"/>
      <c r="F1018" s="189"/>
      <c r="G1018" s="189"/>
      <c r="H1018" s="189">
        <v>20</v>
      </c>
      <c r="I1018" s="189"/>
      <c r="J1018" s="189"/>
      <c r="K1018" s="189"/>
      <c r="L1018" s="376"/>
      <c r="M1018" s="377"/>
      <c r="N1018" s="189"/>
      <c r="O1018" s="377"/>
      <c r="P1018" s="377"/>
      <c r="Q1018" s="376"/>
      <c r="R1018" s="377"/>
      <c r="S1018" s="377"/>
      <c r="T1018" s="376"/>
      <c r="U1018" s="389"/>
    </row>
    <row r="1019" spans="1:21" s="336" customFormat="1" ht="24.75" customHeight="1">
      <c r="A1019" s="184">
        <v>2130504</v>
      </c>
      <c r="B1019" s="408" t="s">
        <v>550</v>
      </c>
      <c r="C1019" s="186">
        <f t="shared" si="228"/>
        <v>200</v>
      </c>
      <c r="D1019" s="188">
        <f t="shared" si="229"/>
        <v>0</v>
      </c>
      <c r="E1019" s="189"/>
      <c r="F1019" s="189"/>
      <c r="G1019" s="189"/>
      <c r="H1019" s="189"/>
      <c r="I1019" s="189"/>
      <c r="J1019" s="189"/>
      <c r="K1019" s="189"/>
      <c r="L1019" s="376"/>
      <c r="M1019" s="376">
        <v>200</v>
      </c>
      <c r="N1019" s="189"/>
      <c r="O1019" s="377"/>
      <c r="P1019" s="377"/>
      <c r="Q1019" s="376"/>
      <c r="R1019" s="377"/>
      <c r="S1019" s="377"/>
      <c r="T1019" s="376"/>
      <c r="U1019" s="389"/>
    </row>
    <row r="1020" spans="1:21" s="336" customFormat="1" ht="24.75" customHeight="1">
      <c r="A1020" s="184">
        <v>2130504</v>
      </c>
      <c r="B1020" s="408" t="s">
        <v>550</v>
      </c>
      <c r="C1020" s="186">
        <f t="shared" si="228"/>
        <v>200</v>
      </c>
      <c r="D1020" s="188">
        <f t="shared" si="229"/>
        <v>0</v>
      </c>
      <c r="E1020" s="189"/>
      <c r="F1020" s="189"/>
      <c r="G1020" s="189"/>
      <c r="H1020" s="189"/>
      <c r="I1020" s="189"/>
      <c r="J1020" s="189"/>
      <c r="K1020" s="189"/>
      <c r="L1020" s="376"/>
      <c r="M1020" s="376">
        <v>200</v>
      </c>
      <c r="N1020" s="189"/>
      <c r="O1020" s="377"/>
      <c r="P1020" s="377"/>
      <c r="Q1020" s="376"/>
      <c r="R1020" s="377"/>
      <c r="S1020" s="377"/>
      <c r="T1020" s="376"/>
      <c r="U1020" s="389"/>
    </row>
    <row r="1021" spans="1:21" s="341" customFormat="1" ht="26.25" customHeight="1">
      <c r="A1021" s="184">
        <v>2130504</v>
      </c>
      <c r="B1021" s="408" t="s">
        <v>550</v>
      </c>
      <c r="C1021" s="186">
        <f t="shared" si="228"/>
        <v>1000</v>
      </c>
      <c r="D1021" s="188">
        <f t="shared" si="229"/>
        <v>0</v>
      </c>
      <c r="E1021" s="189"/>
      <c r="F1021" s="189"/>
      <c r="G1021" s="189"/>
      <c r="H1021" s="189"/>
      <c r="I1021" s="189">
        <v>1000</v>
      </c>
      <c r="J1021" s="189"/>
      <c r="K1021" s="189"/>
      <c r="L1021" s="376"/>
      <c r="M1021" s="376"/>
      <c r="N1021" s="189"/>
      <c r="O1021" s="377"/>
      <c r="P1021" s="377"/>
      <c r="Q1021" s="376"/>
      <c r="R1021" s="377"/>
      <c r="S1021" s="377"/>
      <c r="T1021" s="376"/>
      <c r="U1021" s="389"/>
    </row>
    <row r="1022" spans="1:21" s="341" customFormat="1" ht="24.75" customHeight="1">
      <c r="A1022" s="462">
        <v>2130505</v>
      </c>
      <c r="B1022" s="200" t="s">
        <v>551</v>
      </c>
      <c r="C1022" s="186">
        <f t="shared" si="228"/>
        <v>1200</v>
      </c>
      <c r="D1022" s="188">
        <f t="shared" si="229"/>
        <v>0</v>
      </c>
      <c r="E1022" s="189"/>
      <c r="F1022" s="189"/>
      <c r="G1022" s="189"/>
      <c r="H1022" s="189"/>
      <c r="I1022" s="189">
        <v>1200</v>
      </c>
      <c r="J1022" s="189"/>
      <c r="K1022" s="189"/>
      <c r="L1022" s="376"/>
      <c r="M1022" s="377"/>
      <c r="N1022" s="189"/>
      <c r="O1022" s="377"/>
      <c r="P1022" s="377"/>
      <c r="Q1022" s="376"/>
      <c r="R1022" s="377"/>
      <c r="S1022" s="377"/>
      <c r="T1022" s="376"/>
      <c r="U1022" s="389"/>
    </row>
    <row r="1023" spans="1:21" ht="24.75" customHeight="1">
      <c r="A1023" s="197">
        <v>21306</v>
      </c>
      <c r="B1023" s="198" t="s">
        <v>552</v>
      </c>
      <c r="C1023" s="186">
        <f aca="true" t="shared" si="230" ref="C1023:K1023">SUM(C1024:C1028)</f>
        <v>1639.44</v>
      </c>
      <c r="D1023" s="186">
        <f t="shared" si="230"/>
        <v>0</v>
      </c>
      <c r="E1023" s="186">
        <f t="shared" si="230"/>
        <v>0</v>
      </c>
      <c r="F1023" s="186">
        <f t="shared" si="230"/>
        <v>0</v>
      </c>
      <c r="G1023" s="186">
        <f t="shared" si="230"/>
        <v>0</v>
      </c>
      <c r="H1023" s="186">
        <f t="shared" si="230"/>
        <v>0</v>
      </c>
      <c r="I1023" s="186">
        <f t="shared" si="230"/>
        <v>1500</v>
      </c>
      <c r="J1023" s="186">
        <f t="shared" si="230"/>
        <v>0</v>
      </c>
      <c r="K1023" s="186">
        <f t="shared" si="230"/>
        <v>103.44</v>
      </c>
      <c r="L1023" s="186">
        <f aca="true" t="shared" si="231" ref="L1023:T1023">SUM(L1024:L1028)</f>
        <v>36</v>
      </c>
      <c r="M1023" s="186">
        <f t="shared" si="231"/>
        <v>0</v>
      </c>
      <c r="N1023" s="186">
        <f t="shared" si="231"/>
        <v>0</v>
      </c>
      <c r="O1023" s="186">
        <f t="shared" si="231"/>
        <v>0</v>
      </c>
      <c r="P1023" s="186">
        <f t="shared" si="231"/>
        <v>0</v>
      </c>
      <c r="Q1023" s="186">
        <f t="shared" si="231"/>
        <v>0</v>
      </c>
      <c r="R1023" s="186">
        <f t="shared" si="231"/>
        <v>0</v>
      </c>
      <c r="S1023" s="186">
        <f t="shared" si="231"/>
        <v>0</v>
      </c>
      <c r="T1023" s="186">
        <f t="shared" si="231"/>
        <v>0</v>
      </c>
      <c r="U1023" s="389"/>
    </row>
    <row r="1024" spans="1:21" s="336" customFormat="1" ht="24.75" customHeight="1">
      <c r="A1024" s="184">
        <v>2130601</v>
      </c>
      <c r="B1024" s="185" t="s">
        <v>553</v>
      </c>
      <c r="C1024" s="186">
        <f>D1024+H1024+I1024+J1024+K1024+L1024+M1024+N1024+O1024+P1024+Q1024+R1024+S1024+T1024</f>
        <v>11</v>
      </c>
      <c r="D1024" s="188">
        <f>SUM(E1024:G1024)</f>
        <v>0</v>
      </c>
      <c r="E1024" s="189"/>
      <c r="F1024" s="189"/>
      <c r="G1024" s="189"/>
      <c r="H1024" s="189"/>
      <c r="I1024" s="189"/>
      <c r="J1024" s="189"/>
      <c r="K1024" s="189"/>
      <c r="L1024" s="376">
        <v>11</v>
      </c>
      <c r="M1024" s="377"/>
      <c r="N1024" s="189"/>
      <c r="O1024" s="377"/>
      <c r="P1024" s="377"/>
      <c r="Q1024" s="376"/>
      <c r="R1024" s="377"/>
      <c r="S1024" s="377"/>
      <c r="T1024" s="376"/>
      <c r="U1024" s="389"/>
    </row>
    <row r="1025" spans="1:21" s="336" customFormat="1" ht="24.75" customHeight="1">
      <c r="A1025" s="190">
        <v>2130601</v>
      </c>
      <c r="B1025" s="191" t="s">
        <v>553</v>
      </c>
      <c r="C1025" s="186">
        <f>D1025+H1025+I1025+J1025+K1025+L1025+M1025+N1025+O1025+P1025+Q1025+R1025+S1025+T1025</f>
        <v>89.44</v>
      </c>
      <c r="D1025" s="188">
        <f>SUM(E1025:G1025)</f>
        <v>0</v>
      </c>
      <c r="E1025" s="192"/>
      <c r="F1025" s="189"/>
      <c r="G1025" s="189"/>
      <c r="H1025" s="189"/>
      <c r="I1025" s="189"/>
      <c r="J1025" s="189"/>
      <c r="K1025" s="189">
        <v>89.44</v>
      </c>
      <c r="L1025" s="378"/>
      <c r="M1025" s="379"/>
      <c r="N1025" s="189"/>
      <c r="O1025" s="379"/>
      <c r="P1025" s="379"/>
      <c r="Q1025" s="378"/>
      <c r="R1025" s="379"/>
      <c r="S1025" s="379"/>
      <c r="T1025" s="378"/>
      <c r="U1025" s="389"/>
    </row>
    <row r="1026" spans="1:21" s="336" customFormat="1" ht="24.75" customHeight="1">
      <c r="A1026" s="190">
        <v>2130601</v>
      </c>
      <c r="B1026" s="191" t="s">
        <v>553</v>
      </c>
      <c r="C1026" s="186">
        <f>D1026+H1026+I1026+J1026+K1026+L1026+M1026+N1026+O1026+P1026+Q1026+R1026+S1026+T1026</f>
        <v>14</v>
      </c>
      <c r="D1026" s="188">
        <f>SUM(E1026:G1026)</f>
        <v>0</v>
      </c>
      <c r="E1026" s="192"/>
      <c r="F1026" s="189"/>
      <c r="G1026" s="189"/>
      <c r="H1026" s="189"/>
      <c r="I1026" s="189"/>
      <c r="J1026" s="189"/>
      <c r="K1026" s="189">
        <v>14</v>
      </c>
      <c r="L1026" s="378"/>
      <c r="M1026" s="379"/>
      <c r="N1026" s="189"/>
      <c r="O1026" s="379"/>
      <c r="P1026" s="379"/>
      <c r="Q1026" s="378"/>
      <c r="R1026" s="379"/>
      <c r="S1026" s="379"/>
      <c r="T1026" s="378"/>
      <c r="U1026" s="389"/>
    </row>
    <row r="1027" spans="1:21" ht="24.75" customHeight="1">
      <c r="A1027" s="190">
        <v>2130602</v>
      </c>
      <c r="B1027" s="476" t="s">
        <v>554</v>
      </c>
      <c r="C1027" s="186">
        <f>D1027+H1027+I1027+J1027+K1027+L1027+M1027+N1027+O1027+P1027+Q1027+R1027+S1027+T1027</f>
        <v>1500</v>
      </c>
      <c r="D1027" s="188">
        <f>SUM(E1027:G1027)</f>
        <v>0</v>
      </c>
      <c r="E1027" s="192"/>
      <c r="F1027" s="189"/>
      <c r="G1027" s="189"/>
      <c r="H1027" s="189"/>
      <c r="I1027" s="189">
        <v>1500</v>
      </c>
      <c r="J1027" s="189"/>
      <c r="K1027" s="189"/>
      <c r="L1027" s="378"/>
      <c r="M1027" s="379"/>
      <c r="N1027" s="189"/>
      <c r="O1027" s="379"/>
      <c r="P1027" s="379"/>
      <c r="Q1027" s="378"/>
      <c r="R1027" s="379"/>
      <c r="S1027" s="379"/>
      <c r="T1027" s="378"/>
      <c r="U1027" s="389"/>
    </row>
    <row r="1028" spans="1:21" s="336" customFormat="1" ht="24.75" customHeight="1">
      <c r="A1028" s="184">
        <v>2130699</v>
      </c>
      <c r="B1028" s="185" t="s">
        <v>555</v>
      </c>
      <c r="C1028" s="186">
        <f>D1028+H1028+I1028+J1028+K1028+L1028+M1028+N1028+O1028+P1028+Q1028+R1028+S1028+T1028</f>
        <v>25</v>
      </c>
      <c r="D1028" s="188">
        <f>SUM(E1028:G1028)</f>
        <v>0</v>
      </c>
      <c r="E1028" s="189"/>
      <c r="F1028" s="189"/>
      <c r="G1028" s="189"/>
      <c r="H1028" s="189"/>
      <c r="I1028" s="189"/>
      <c r="J1028" s="189"/>
      <c r="K1028" s="189"/>
      <c r="L1028" s="376">
        <v>25</v>
      </c>
      <c r="M1028" s="377"/>
      <c r="N1028" s="189"/>
      <c r="O1028" s="377"/>
      <c r="P1028" s="377"/>
      <c r="Q1028" s="376"/>
      <c r="R1028" s="377"/>
      <c r="S1028" s="377"/>
      <c r="T1028" s="376"/>
      <c r="U1028" s="389"/>
    </row>
    <row r="1029" spans="1:21" ht="24.75" customHeight="1">
      <c r="A1029" s="197">
        <v>21307</v>
      </c>
      <c r="B1029" s="198" t="s">
        <v>556</v>
      </c>
      <c r="C1029" s="186">
        <f aca="true" t="shared" si="232" ref="C1029:U1029">SUM(C1030:C1035)</f>
        <v>4686</v>
      </c>
      <c r="D1029" s="186">
        <f t="shared" si="232"/>
        <v>0</v>
      </c>
      <c r="E1029" s="186">
        <f t="shared" si="232"/>
        <v>0</v>
      </c>
      <c r="F1029" s="186">
        <f t="shared" si="232"/>
        <v>0</v>
      </c>
      <c r="G1029" s="186">
        <f t="shared" si="232"/>
        <v>0</v>
      </c>
      <c r="H1029" s="186">
        <f t="shared" si="232"/>
        <v>0</v>
      </c>
      <c r="I1029" s="186">
        <f t="shared" si="232"/>
        <v>1000</v>
      </c>
      <c r="J1029" s="186">
        <f t="shared" si="232"/>
        <v>0</v>
      </c>
      <c r="K1029" s="186">
        <f t="shared" si="232"/>
        <v>0</v>
      </c>
      <c r="L1029" s="186">
        <f t="shared" si="232"/>
        <v>1096</v>
      </c>
      <c r="M1029" s="186">
        <f t="shared" si="232"/>
        <v>404</v>
      </c>
      <c r="N1029" s="186">
        <f t="shared" si="232"/>
        <v>2186</v>
      </c>
      <c r="O1029" s="186">
        <f t="shared" si="232"/>
        <v>0</v>
      </c>
      <c r="P1029" s="186">
        <f t="shared" si="232"/>
        <v>0</v>
      </c>
      <c r="Q1029" s="186">
        <f t="shared" si="232"/>
        <v>0</v>
      </c>
      <c r="R1029" s="186">
        <f t="shared" si="232"/>
        <v>0</v>
      </c>
      <c r="S1029" s="186">
        <f t="shared" si="232"/>
        <v>0</v>
      </c>
      <c r="T1029" s="186">
        <f t="shared" si="232"/>
        <v>0</v>
      </c>
      <c r="U1029" s="389"/>
    </row>
    <row r="1030" spans="1:21" s="336" customFormat="1" ht="24.75" customHeight="1">
      <c r="A1030" s="184">
        <v>2130701</v>
      </c>
      <c r="B1030" s="185" t="s">
        <v>557</v>
      </c>
      <c r="C1030" s="186">
        <f aca="true" t="shared" si="233" ref="C1030:C1035">D1030+H1030+I1030+J1030+K1030+L1030+M1030+N1030+O1030+P1030+Q1030+R1030+S1030+T1030</f>
        <v>200</v>
      </c>
      <c r="D1030" s="188">
        <f>SUM(E1030:G1030)</f>
        <v>0</v>
      </c>
      <c r="E1030" s="189"/>
      <c r="F1030" s="189"/>
      <c r="G1030" s="189"/>
      <c r="H1030" s="364"/>
      <c r="I1030" s="364"/>
      <c r="J1030" s="364"/>
      <c r="K1030" s="189"/>
      <c r="L1030" s="376"/>
      <c r="M1030" s="376">
        <v>200</v>
      </c>
      <c r="N1030" s="189"/>
      <c r="O1030" s="377"/>
      <c r="P1030" s="377"/>
      <c r="Q1030" s="376"/>
      <c r="R1030" s="377"/>
      <c r="S1030" s="377"/>
      <c r="T1030" s="376"/>
      <c r="U1030" s="389"/>
    </row>
    <row r="1031" spans="1:21" ht="24.75" customHeight="1">
      <c r="A1031" s="462">
        <v>2130701</v>
      </c>
      <c r="B1031" s="200" t="s">
        <v>557</v>
      </c>
      <c r="C1031" s="186">
        <f t="shared" si="233"/>
        <v>1000</v>
      </c>
      <c r="D1031" s="188">
        <f>SUM(E1031:G1031)</f>
        <v>0</v>
      </c>
      <c r="E1031" s="189"/>
      <c r="F1031" s="189"/>
      <c r="G1031" s="189"/>
      <c r="H1031" s="364"/>
      <c r="I1031" s="189">
        <v>1000</v>
      </c>
      <c r="J1031" s="189"/>
      <c r="K1031" s="189"/>
      <c r="L1031" s="376"/>
      <c r="M1031" s="376"/>
      <c r="N1031" s="189"/>
      <c r="O1031" s="377"/>
      <c r="P1031" s="377"/>
      <c r="Q1031" s="376"/>
      <c r="R1031" s="377"/>
      <c r="S1031" s="377"/>
      <c r="T1031" s="376"/>
      <c r="U1031" s="389"/>
    </row>
    <row r="1032" spans="1:21" s="336" customFormat="1" ht="24.75" customHeight="1">
      <c r="A1032" s="488">
        <v>2130705</v>
      </c>
      <c r="B1032" s="368" t="s">
        <v>558</v>
      </c>
      <c r="C1032" s="186">
        <f t="shared" si="233"/>
        <v>336</v>
      </c>
      <c r="D1032" s="188"/>
      <c r="E1032" s="189"/>
      <c r="F1032" s="189"/>
      <c r="G1032" s="189"/>
      <c r="H1032" s="364"/>
      <c r="I1032" s="189"/>
      <c r="J1032" s="189"/>
      <c r="K1032" s="189"/>
      <c r="L1032" s="376"/>
      <c r="M1032" s="376"/>
      <c r="N1032" s="189">
        <v>336</v>
      </c>
      <c r="O1032" s="377"/>
      <c r="P1032" s="377"/>
      <c r="Q1032" s="376"/>
      <c r="R1032" s="377"/>
      <c r="S1032" s="377"/>
      <c r="T1032" s="376"/>
      <c r="U1032" s="389"/>
    </row>
    <row r="1033" spans="1:21" s="336" customFormat="1" ht="24.75" customHeight="1">
      <c r="A1033" s="488">
        <v>2130705</v>
      </c>
      <c r="B1033" s="368" t="s">
        <v>558</v>
      </c>
      <c r="C1033" s="186">
        <f t="shared" si="233"/>
        <v>204</v>
      </c>
      <c r="D1033" s="188">
        <f>SUM(E1033:G1033)</f>
        <v>0</v>
      </c>
      <c r="E1033" s="189"/>
      <c r="F1033" s="189"/>
      <c r="G1033" s="189"/>
      <c r="H1033" s="364"/>
      <c r="I1033" s="189"/>
      <c r="J1033" s="189"/>
      <c r="K1033" s="189"/>
      <c r="L1033" s="376"/>
      <c r="M1033" s="376">
        <v>204</v>
      </c>
      <c r="N1033" s="189"/>
      <c r="O1033" s="377"/>
      <c r="P1033" s="377"/>
      <c r="Q1033" s="376"/>
      <c r="R1033" s="377"/>
      <c r="S1033" s="377"/>
      <c r="T1033" s="376"/>
      <c r="U1033" s="389"/>
    </row>
    <row r="1034" spans="1:21" s="336" customFormat="1" ht="25.5" customHeight="1">
      <c r="A1034" s="488">
        <v>2130705</v>
      </c>
      <c r="B1034" s="368" t="s">
        <v>558</v>
      </c>
      <c r="C1034" s="186">
        <f t="shared" si="233"/>
        <v>146</v>
      </c>
      <c r="D1034" s="188">
        <f>SUM(E1034:G1034)</f>
        <v>0</v>
      </c>
      <c r="E1034" s="189"/>
      <c r="F1034" s="189"/>
      <c r="G1034" s="189"/>
      <c r="H1034" s="364"/>
      <c r="I1034" s="189"/>
      <c r="J1034" s="189"/>
      <c r="K1034" s="189"/>
      <c r="L1034" s="376">
        <v>146</v>
      </c>
      <c r="M1034" s="376"/>
      <c r="N1034" s="189"/>
      <c r="O1034" s="377"/>
      <c r="P1034" s="377"/>
      <c r="Q1034" s="376"/>
      <c r="R1034" s="377"/>
      <c r="S1034" s="377"/>
      <c r="T1034" s="376"/>
      <c r="U1034" s="389"/>
    </row>
    <row r="1035" spans="1:21" s="342" customFormat="1" ht="24.75" customHeight="1">
      <c r="A1035" s="488">
        <v>2130705</v>
      </c>
      <c r="B1035" s="368" t="s">
        <v>558</v>
      </c>
      <c r="C1035" s="186">
        <f t="shared" si="233"/>
        <v>2800</v>
      </c>
      <c r="D1035" s="188">
        <f>SUM(E1035:G1035)</f>
        <v>0</v>
      </c>
      <c r="E1035" s="189"/>
      <c r="F1035" s="189"/>
      <c r="G1035" s="189"/>
      <c r="H1035" s="369"/>
      <c r="I1035" s="189"/>
      <c r="J1035" s="189"/>
      <c r="K1035" s="189"/>
      <c r="L1035" s="376">
        <v>950</v>
      </c>
      <c r="M1035" s="377"/>
      <c r="N1035" s="189">
        <v>1850</v>
      </c>
      <c r="O1035" s="377"/>
      <c r="P1035" s="377"/>
      <c r="Q1035" s="376"/>
      <c r="R1035" s="377"/>
      <c r="S1035" s="377"/>
      <c r="T1035" s="376"/>
      <c r="U1035" s="389"/>
    </row>
    <row r="1036" spans="1:21" ht="24.75" customHeight="1">
      <c r="A1036" s="197">
        <v>21308</v>
      </c>
      <c r="B1036" s="198" t="s">
        <v>559</v>
      </c>
      <c r="C1036" s="186">
        <f aca="true" t="shared" si="234" ref="C1036:K1036">C1037</f>
        <v>800</v>
      </c>
      <c r="D1036" s="186">
        <f t="shared" si="234"/>
        <v>0</v>
      </c>
      <c r="E1036" s="186">
        <f t="shared" si="234"/>
        <v>0</v>
      </c>
      <c r="F1036" s="186">
        <f t="shared" si="234"/>
        <v>0</v>
      </c>
      <c r="G1036" s="186">
        <f t="shared" si="234"/>
        <v>0</v>
      </c>
      <c r="H1036" s="186">
        <f t="shared" si="234"/>
        <v>0</v>
      </c>
      <c r="I1036" s="186">
        <f t="shared" si="234"/>
        <v>0</v>
      </c>
      <c r="J1036" s="186">
        <f t="shared" si="234"/>
        <v>0</v>
      </c>
      <c r="K1036" s="186">
        <f t="shared" si="234"/>
        <v>0</v>
      </c>
      <c r="L1036" s="186">
        <f aca="true" t="shared" si="235" ref="L1036:T1036">L1037</f>
        <v>0</v>
      </c>
      <c r="M1036" s="186">
        <f t="shared" si="235"/>
        <v>0</v>
      </c>
      <c r="N1036" s="186">
        <f t="shared" si="235"/>
        <v>800</v>
      </c>
      <c r="O1036" s="186">
        <f t="shared" si="235"/>
        <v>0</v>
      </c>
      <c r="P1036" s="186">
        <f t="shared" si="235"/>
        <v>0</v>
      </c>
      <c r="Q1036" s="186">
        <f t="shared" si="235"/>
        <v>0</v>
      </c>
      <c r="R1036" s="186">
        <f t="shared" si="235"/>
        <v>0</v>
      </c>
      <c r="S1036" s="186">
        <f t="shared" si="235"/>
        <v>0</v>
      </c>
      <c r="T1036" s="186">
        <f t="shared" si="235"/>
        <v>0</v>
      </c>
      <c r="U1036" s="389"/>
    </row>
    <row r="1037" spans="1:21" ht="24.75" customHeight="1">
      <c r="A1037" s="462">
        <v>2130803</v>
      </c>
      <c r="B1037" s="200" t="s">
        <v>560</v>
      </c>
      <c r="C1037" s="186">
        <f>D1037+H1037+I1037+J1037+K1037+L1037+M1037+N1037+O1037+P1037+Q1037+R1037+S1037+T1037</f>
        <v>800</v>
      </c>
      <c r="D1037" s="188"/>
      <c r="E1037" s="189"/>
      <c r="F1037" s="189"/>
      <c r="G1037" s="189"/>
      <c r="H1037" s="364"/>
      <c r="I1037" s="189"/>
      <c r="J1037" s="189"/>
      <c r="K1037" s="189"/>
      <c r="L1037" s="376"/>
      <c r="M1037" s="377"/>
      <c r="N1037" s="189">
        <v>800</v>
      </c>
      <c r="O1037" s="377"/>
      <c r="P1037" s="377"/>
      <c r="Q1037" s="376"/>
      <c r="R1037" s="377"/>
      <c r="S1037" s="377"/>
      <c r="T1037" s="376"/>
      <c r="U1037" s="389"/>
    </row>
    <row r="1038" spans="1:21" ht="24.75" customHeight="1">
      <c r="A1038" s="197">
        <v>21399</v>
      </c>
      <c r="B1038" s="198" t="s">
        <v>561</v>
      </c>
      <c r="C1038" s="186">
        <f aca="true" t="shared" si="236" ref="C1038:K1038">C1039</f>
        <v>562</v>
      </c>
      <c r="D1038" s="186">
        <f t="shared" si="236"/>
        <v>0</v>
      </c>
      <c r="E1038" s="186">
        <f t="shared" si="236"/>
        <v>0</v>
      </c>
      <c r="F1038" s="186">
        <f t="shared" si="236"/>
        <v>0</v>
      </c>
      <c r="G1038" s="186">
        <f t="shared" si="236"/>
        <v>0</v>
      </c>
      <c r="H1038" s="186">
        <f t="shared" si="236"/>
        <v>0</v>
      </c>
      <c r="I1038" s="186">
        <f t="shared" si="236"/>
        <v>562</v>
      </c>
      <c r="J1038" s="186">
        <f t="shared" si="236"/>
        <v>0</v>
      </c>
      <c r="K1038" s="186">
        <f t="shared" si="236"/>
        <v>0</v>
      </c>
      <c r="L1038" s="186">
        <f aca="true" t="shared" si="237" ref="L1038:T1038">L1039</f>
        <v>0</v>
      </c>
      <c r="M1038" s="186">
        <f t="shared" si="237"/>
        <v>0</v>
      </c>
      <c r="N1038" s="186">
        <f t="shared" si="237"/>
        <v>0</v>
      </c>
      <c r="O1038" s="186">
        <f t="shared" si="237"/>
        <v>0</v>
      </c>
      <c r="P1038" s="186">
        <f t="shared" si="237"/>
        <v>0</v>
      </c>
      <c r="Q1038" s="186">
        <f t="shared" si="237"/>
        <v>0</v>
      </c>
      <c r="R1038" s="186">
        <f t="shared" si="237"/>
        <v>0</v>
      </c>
      <c r="S1038" s="186">
        <f t="shared" si="237"/>
        <v>0</v>
      </c>
      <c r="T1038" s="186">
        <f t="shared" si="237"/>
        <v>0</v>
      </c>
      <c r="U1038" s="389"/>
    </row>
    <row r="1039" spans="1:21" ht="24.75" customHeight="1">
      <c r="A1039" s="490">
        <v>2139999</v>
      </c>
      <c r="B1039" s="491" t="s">
        <v>561</v>
      </c>
      <c r="C1039" s="186">
        <f>D1039+H1039+I1039+J1039+K1039+L1039+M1039+N1039+O1039+P1039+Q1039+R1039+S1039+T1039</f>
        <v>562</v>
      </c>
      <c r="D1039" s="188"/>
      <c r="E1039" s="189"/>
      <c r="F1039" s="189"/>
      <c r="G1039" s="189"/>
      <c r="H1039" s="189"/>
      <c r="I1039" s="189">
        <v>562</v>
      </c>
      <c r="J1039" s="189"/>
      <c r="K1039" s="189"/>
      <c r="L1039" s="376"/>
      <c r="M1039" s="377"/>
      <c r="N1039" s="189"/>
      <c r="O1039" s="377"/>
      <c r="P1039" s="377"/>
      <c r="Q1039" s="376"/>
      <c r="R1039" s="377"/>
      <c r="S1039" s="377"/>
      <c r="T1039" s="376"/>
      <c r="U1039" s="389"/>
    </row>
    <row r="1040" spans="1:21" s="337" customFormat="1" ht="24.75" customHeight="1">
      <c r="A1040" s="482">
        <v>214</v>
      </c>
      <c r="B1040" s="483" t="s">
        <v>562</v>
      </c>
      <c r="C1040" s="361">
        <f aca="true" t="shared" si="238" ref="C1040:U1040">C1041+C1068+C1071</f>
        <v>7835.76</v>
      </c>
      <c r="D1040" s="361">
        <f t="shared" si="238"/>
        <v>1566.91</v>
      </c>
      <c r="E1040" s="361">
        <f t="shared" si="238"/>
        <v>1366.8100000000002</v>
      </c>
      <c r="F1040" s="361">
        <f t="shared" si="238"/>
        <v>0</v>
      </c>
      <c r="G1040" s="361">
        <f t="shared" si="238"/>
        <v>200.1</v>
      </c>
      <c r="H1040" s="361">
        <f t="shared" si="238"/>
        <v>803</v>
      </c>
      <c r="I1040" s="361">
        <f t="shared" si="238"/>
        <v>4334</v>
      </c>
      <c r="J1040" s="361">
        <f t="shared" si="238"/>
        <v>0</v>
      </c>
      <c r="K1040" s="361">
        <f t="shared" si="238"/>
        <v>328.85</v>
      </c>
      <c r="L1040" s="361">
        <f t="shared" si="238"/>
        <v>203</v>
      </c>
      <c r="M1040" s="361">
        <f t="shared" si="238"/>
        <v>0</v>
      </c>
      <c r="N1040" s="361">
        <f t="shared" si="238"/>
        <v>600</v>
      </c>
      <c r="O1040" s="361">
        <f t="shared" si="238"/>
        <v>0</v>
      </c>
      <c r="P1040" s="361">
        <f t="shared" si="238"/>
        <v>0</v>
      </c>
      <c r="Q1040" s="361">
        <f t="shared" si="238"/>
        <v>0</v>
      </c>
      <c r="R1040" s="361">
        <f t="shared" si="238"/>
        <v>0</v>
      </c>
      <c r="S1040" s="361">
        <f t="shared" si="238"/>
        <v>0</v>
      </c>
      <c r="T1040" s="361">
        <f t="shared" si="238"/>
        <v>0</v>
      </c>
      <c r="U1040" s="412"/>
    </row>
    <row r="1041" spans="1:21" ht="24.75" customHeight="1">
      <c r="A1041" s="203">
        <v>21401</v>
      </c>
      <c r="B1041" s="196" t="s">
        <v>563</v>
      </c>
      <c r="C1041" s="186">
        <f aca="true" t="shared" si="239" ref="C1041:K1041">SUM(C1042:C1067)</f>
        <v>6645.76</v>
      </c>
      <c r="D1041" s="186">
        <f t="shared" si="239"/>
        <v>1566.91</v>
      </c>
      <c r="E1041" s="186">
        <f t="shared" si="239"/>
        <v>1366.8100000000002</v>
      </c>
      <c r="F1041" s="186">
        <f t="shared" si="239"/>
        <v>0</v>
      </c>
      <c r="G1041" s="186">
        <f t="shared" si="239"/>
        <v>200.1</v>
      </c>
      <c r="H1041" s="186">
        <f t="shared" si="239"/>
        <v>303</v>
      </c>
      <c r="I1041" s="186">
        <f t="shared" si="239"/>
        <v>4334</v>
      </c>
      <c r="J1041" s="186">
        <f t="shared" si="239"/>
        <v>0</v>
      </c>
      <c r="K1041" s="186">
        <f t="shared" si="239"/>
        <v>328.85</v>
      </c>
      <c r="L1041" s="186">
        <f aca="true" t="shared" si="240" ref="L1041:T1041">SUM(L1042:L1067)</f>
        <v>113</v>
      </c>
      <c r="M1041" s="186">
        <f t="shared" si="240"/>
        <v>0</v>
      </c>
      <c r="N1041" s="186">
        <f t="shared" si="240"/>
        <v>0</v>
      </c>
      <c r="O1041" s="186">
        <f t="shared" si="240"/>
        <v>0</v>
      </c>
      <c r="P1041" s="186">
        <f t="shared" si="240"/>
        <v>0</v>
      </c>
      <c r="Q1041" s="186">
        <f t="shared" si="240"/>
        <v>0</v>
      </c>
      <c r="R1041" s="186">
        <f t="shared" si="240"/>
        <v>0</v>
      </c>
      <c r="S1041" s="186">
        <f t="shared" si="240"/>
        <v>0</v>
      </c>
      <c r="T1041" s="186">
        <f t="shared" si="240"/>
        <v>0</v>
      </c>
      <c r="U1041" s="389"/>
    </row>
    <row r="1042" spans="1:21" s="336" customFormat="1" ht="24.75" customHeight="1">
      <c r="A1042" s="184">
        <v>2140101</v>
      </c>
      <c r="B1042" s="185" t="s">
        <v>317</v>
      </c>
      <c r="C1042" s="186">
        <f>D1042+H1042+I1042+J1042+K1042+L1042+M1042+N1042+O1042+P1042+Q1042+R1042+S1042+T1042</f>
        <v>21</v>
      </c>
      <c r="D1042" s="188">
        <f aca="true" t="shared" si="241" ref="D1042:D1057">SUM(E1042:G1042)</f>
        <v>0</v>
      </c>
      <c r="E1042" s="189"/>
      <c r="F1042" s="189"/>
      <c r="G1042" s="189"/>
      <c r="H1042" s="189">
        <v>21</v>
      </c>
      <c r="I1042" s="189"/>
      <c r="J1042" s="189"/>
      <c r="K1042" s="189"/>
      <c r="L1042" s="376"/>
      <c r="M1042" s="377"/>
      <c r="N1042" s="189"/>
      <c r="O1042" s="377"/>
      <c r="P1042" s="377"/>
      <c r="Q1042" s="376"/>
      <c r="R1042" s="377"/>
      <c r="S1042" s="377"/>
      <c r="T1042" s="376"/>
      <c r="U1042" s="389"/>
    </row>
    <row r="1043" spans="1:21" s="336" customFormat="1" ht="24.75" customHeight="1">
      <c r="A1043" s="184">
        <v>2140101</v>
      </c>
      <c r="B1043" s="185" t="s">
        <v>317</v>
      </c>
      <c r="C1043" s="186">
        <f aca="true" t="shared" si="242" ref="C1043:C1067">D1043+H1043+I1043+J1043+K1043+L1043+M1043+N1043+O1043+P1043+Q1043+R1043+S1043+T1043</f>
        <v>20</v>
      </c>
      <c r="D1043" s="188">
        <f t="shared" si="241"/>
        <v>0</v>
      </c>
      <c r="E1043" s="189"/>
      <c r="F1043" s="189"/>
      <c r="G1043" s="189"/>
      <c r="H1043" s="189"/>
      <c r="I1043" s="189"/>
      <c r="J1043" s="189"/>
      <c r="K1043" s="189"/>
      <c r="L1043" s="376">
        <v>20</v>
      </c>
      <c r="M1043" s="377"/>
      <c r="N1043" s="189"/>
      <c r="O1043" s="377"/>
      <c r="P1043" s="377"/>
      <c r="Q1043" s="376"/>
      <c r="R1043" s="377"/>
      <c r="S1043" s="377"/>
      <c r="T1043" s="376"/>
      <c r="U1043" s="389"/>
    </row>
    <row r="1044" spans="1:21" s="336" customFormat="1" ht="24.75" customHeight="1">
      <c r="A1044" s="184">
        <v>2140101</v>
      </c>
      <c r="B1044" s="185" t="s">
        <v>317</v>
      </c>
      <c r="C1044" s="186">
        <f t="shared" si="242"/>
        <v>160</v>
      </c>
      <c r="D1044" s="188">
        <f t="shared" si="241"/>
        <v>0</v>
      </c>
      <c r="E1044" s="189"/>
      <c r="F1044" s="189"/>
      <c r="G1044" s="189"/>
      <c r="H1044" s="189">
        <v>160</v>
      </c>
      <c r="I1044" s="189"/>
      <c r="J1044" s="189"/>
      <c r="K1044" s="189"/>
      <c r="L1044" s="376"/>
      <c r="M1044" s="377"/>
      <c r="N1044" s="189"/>
      <c r="O1044" s="377"/>
      <c r="P1044" s="377"/>
      <c r="Q1044" s="376"/>
      <c r="R1044" s="377"/>
      <c r="S1044" s="377"/>
      <c r="T1044" s="376"/>
      <c r="U1044" s="389"/>
    </row>
    <row r="1045" spans="1:21" s="336" customFormat="1" ht="24.75" customHeight="1">
      <c r="A1045" s="184">
        <v>2140101</v>
      </c>
      <c r="B1045" s="185" t="s">
        <v>317</v>
      </c>
      <c r="C1045" s="186">
        <f t="shared" si="242"/>
        <v>54</v>
      </c>
      <c r="D1045" s="188">
        <f t="shared" si="241"/>
        <v>0</v>
      </c>
      <c r="E1045" s="189"/>
      <c r="F1045" s="189"/>
      <c r="G1045" s="189"/>
      <c r="H1045" s="189"/>
      <c r="I1045" s="189"/>
      <c r="J1045" s="189"/>
      <c r="K1045" s="189"/>
      <c r="L1045" s="380">
        <v>54</v>
      </c>
      <c r="M1045" s="381"/>
      <c r="N1045" s="189"/>
      <c r="O1045" s="381"/>
      <c r="P1045" s="381"/>
      <c r="Q1045" s="380"/>
      <c r="R1045" s="381"/>
      <c r="S1045" s="381"/>
      <c r="T1045" s="380"/>
      <c r="U1045" s="389"/>
    </row>
    <row r="1046" spans="1:21" s="336" customFormat="1" ht="24.75" customHeight="1">
      <c r="A1046" s="190">
        <v>2140101</v>
      </c>
      <c r="B1046" s="191" t="s">
        <v>317</v>
      </c>
      <c r="C1046" s="186">
        <f t="shared" si="242"/>
        <v>1252.65</v>
      </c>
      <c r="D1046" s="188">
        <f t="shared" si="241"/>
        <v>1252.65</v>
      </c>
      <c r="E1046" s="192">
        <v>1072.65</v>
      </c>
      <c r="F1046" s="189"/>
      <c r="G1046" s="189">
        <v>180</v>
      </c>
      <c r="H1046" s="189"/>
      <c r="I1046" s="189"/>
      <c r="J1046" s="189"/>
      <c r="K1046" s="189"/>
      <c r="L1046" s="378"/>
      <c r="M1046" s="379"/>
      <c r="N1046" s="189"/>
      <c r="O1046" s="379"/>
      <c r="P1046" s="379"/>
      <c r="Q1046" s="378"/>
      <c r="R1046" s="379"/>
      <c r="S1046" s="379"/>
      <c r="T1046" s="378"/>
      <c r="U1046" s="389"/>
    </row>
    <row r="1047" spans="1:21" s="336" customFormat="1" ht="24.75" customHeight="1">
      <c r="A1047" s="190">
        <v>2140101</v>
      </c>
      <c r="B1047" s="191" t="s">
        <v>317</v>
      </c>
      <c r="C1047" s="186">
        <f t="shared" si="242"/>
        <v>182.43</v>
      </c>
      <c r="D1047" s="188">
        <f t="shared" si="241"/>
        <v>0</v>
      </c>
      <c r="E1047" s="192"/>
      <c r="F1047" s="189"/>
      <c r="G1047" s="189"/>
      <c r="H1047" s="189"/>
      <c r="I1047" s="189"/>
      <c r="J1047" s="189"/>
      <c r="K1047" s="189">
        <v>182.43</v>
      </c>
      <c r="L1047" s="378"/>
      <c r="M1047" s="379"/>
      <c r="N1047" s="189"/>
      <c r="O1047" s="379"/>
      <c r="P1047" s="379"/>
      <c r="Q1047" s="378"/>
      <c r="R1047" s="379"/>
      <c r="S1047" s="379"/>
      <c r="T1047" s="378"/>
      <c r="U1047" s="389"/>
    </row>
    <row r="1048" spans="1:21" s="336" customFormat="1" ht="24.75" customHeight="1">
      <c r="A1048" s="190">
        <v>2140101</v>
      </c>
      <c r="B1048" s="191" t="s">
        <v>317</v>
      </c>
      <c r="C1048" s="186">
        <f t="shared" si="242"/>
        <v>32.3</v>
      </c>
      <c r="D1048" s="188">
        <f t="shared" si="241"/>
        <v>0</v>
      </c>
      <c r="E1048" s="192"/>
      <c r="F1048" s="189"/>
      <c r="G1048" s="189"/>
      <c r="H1048" s="189"/>
      <c r="I1048" s="189"/>
      <c r="J1048" s="189"/>
      <c r="K1048" s="189">
        <v>32.3</v>
      </c>
      <c r="L1048" s="378"/>
      <c r="M1048" s="379"/>
      <c r="N1048" s="189"/>
      <c r="O1048" s="379"/>
      <c r="P1048" s="379"/>
      <c r="Q1048" s="378"/>
      <c r="R1048" s="379"/>
      <c r="S1048" s="379"/>
      <c r="T1048" s="378"/>
      <c r="U1048" s="389"/>
    </row>
    <row r="1049" spans="1:21" s="336" customFormat="1" ht="24.75" customHeight="1">
      <c r="A1049" s="190">
        <v>2140101</v>
      </c>
      <c r="B1049" s="191" t="s">
        <v>317</v>
      </c>
      <c r="C1049" s="186">
        <f t="shared" si="242"/>
        <v>63.18</v>
      </c>
      <c r="D1049" s="188">
        <f t="shared" si="241"/>
        <v>0</v>
      </c>
      <c r="E1049" s="192"/>
      <c r="F1049" s="189"/>
      <c r="G1049" s="189"/>
      <c r="H1049" s="189"/>
      <c r="I1049" s="189"/>
      <c r="J1049" s="189"/>
      <c r="K1049" s="189">
        <v>63.18</v>
      </c>
      <c r="L1049" s="378"/>
      <c r="M1049" s="379"/>
      <c r="N1049" s="189"/>
      <c r="O1049" s="379"/>
      <c r="P1049" s="379"/>
      <c r="Q1049" s="378"/>
      <c r="R1049" s="379"/>
      <c r="S1049" s="379"/>
      <c r="T1049" s="378"/>
      <c r="U1049" s="389"/>
    </row>
    <row r="1050" spans="1:21" s="336" customFormat="1" ht="24.75" customHeight="1">
      <c r="A1050" s="190">
        <v>2140101</v>
      </c>
      <c r="B1050" s="191" t="s">
        <v>317</v>
      </c>
      <c r="C1050" s="186">
        <f t="shared" si="242"/>
        <v>10.94</v>
      </c>
      <c r="D1050" s="188">
        <f t="shared" si="241"/>
        <v>0</v>
      </c>
      <c r="E1050" s="192"/>
      <c r="F1050" s="189"/>
      <c r="G1050" s="189"/>
      <c r="H1050" s="189"/>
      <c r="I1050" s="189"/>
      <c r="J1050" s="189"/>
      <c r="K1050" s="189">
        <v>10.94</v>
      </c>
      <c r="L1050" s="378"/>
      <c r="M1050" s="379"/>
      <c r="N1050" s="189"/>
      <c r="O1050" s="379"/>
      <c r="P1050" s="379"/>
      <c r="Q1050" s="378"/>
      <c r="R1050" s="379"/>
      <c r="S1050" s="379"/>
      <c r="T1050" s="378"/>
      <c r="U1050" s="389"/>
    </row>
    <row r="1051" spans="1:21" s="336" customFormat="1" ht="24.75" customHeight="1">
      <c r="A1051" s="190">
        <v>2140101</v>
      </c>
      <c r="B1051" s="191" t="s">
        <v>317</v>
      </c>
      <c r="C1051" s="186">
        <f t="shared" si="242"/>
        <v>314.26000000000005</v>
      </c>
      <c r="D1051" s="188">
        <f t="shared" si="241"/>
        <v>314.26000000000005</v>
      </c>
      <c r="E1051" s="192">
        <v>294.16</v>
      </c>
      <c r="F1051" s="189"/>
      <c r="G1051" s="189">
        <v>20.1</v>
      </c>
      <c r="H1051" s="189"/>
      <c r="I1051" s="189"/>
      <c r="J1051" s="189"/>
      <c r="K1051" s="189"/>
      <c r="L1051" s="378"/>
      <c r="M1051" s="379"/>
      <c r="N1051" s="189"/>
      <c r="O1051" s="379"/>
      <c r="P1051" s="379"/>
      <c r="Q1051" s="378"/>
      <c r="R1051" s="379"/>
      <c r="S1051" s="379"/>
      <c r="T1051" s="378"/>
      <c r="U1051" s="389"/>
    </row>
    <row r="1052" spans="1:21" s="336" customFormat="1" ht="24.75" customHeight="1">
      <c r="A1052" s="184">
        <v>2140102</v>
      </c>
      <c r="B1052" s="185" t="s">
        <v>318</v>
      </c>
      <c r="C1052" s="186">
        <f t="shared" si="242"/>
        <v>60</v>
      </c>
      <c r="D1052" s="188">
        <f t="shared" si="241"/>
        <v>0</v>
      </c>
      <c r="E1052" s="192"/>
      <c r="F1052" s="189"/>
      <c r="G1052" s="189"/>
      <c r="H1052" s="189">
        <v>60</v>
      </c>
      <c r="I1052" s="189"/>
      <c r="J1052" s="189"/>
      <c r="K1052" s="189"/>
      <c r="L1052" s="495"/>
      <c r="M1052" s="496"/>
      <c r="N1052" s="189"/>
      <c r="O1052" s="496"/>
      <c r="P1052" s="496"/>
      <c r="Q1052" s="495"/>
      <c r="R1052" s="496"/>
      <c r="S1052" s="496"/>
      <c r="T1052" s="495"/>
      <c r="U1052" s="389"/>
    </row>
    <row r="1053" spans="1:21" s="336" customFormat="1" ht="24.75" customHeight="1">
      <c r="A1053" s="184">
        <v>2140102</v>
      </c>
      <c r="B1053" s="185" t="s">
        <v>318</v>
      </c>
      <c r="C1053" s="186">
        <f t="shared" si="242"/>
        <v>10</v>
      </c>
      <c r="D1053" s="188">
        <f t="shared" si="241"/>
        <v>0</v>
      </c>
      <c r="E1053" s="189"/>
      <c r="F1053" s="189"/>
      <c r="G1053" s="189"/>
      <c r="H1053" s="189">
        <v>10</v>
      </c>
      <c r="I1053" s="189"/>
      <c r="J1053" s="189"/>
      <c r="K1053" s="189"/>
      <c r="L1053" s="376"/>
      <c r="M1053" s="377"/>
      <c r="N1053" s="189"/>
      <c r="O1053" s="377"/>
      <c r="P1053" s="377"/>
      <c r="Q1053" s="376"/>
      <c r="R1053" s="377"/>
      <c r="S1053" s="377"/>
      <c r="T1053" s="376"/>
      <c r="U1053" s="389"/>
    </row>
    <row r="1054" spans="1:21" s="336" customFormat="1" ht="24.75" customHeight="1">
      <c r="A1054" s="184">
        <v>2140102</v>
      </c>
      <c r="B1054" s="185" t="s">
        <v>318</v>
      </c>
      <c r="C1054" s="186">
        <f t="shared" si="242"/>
        <v>9</v>
      </c>
      <c r="D1054" s="188">
        <f t="shared" si="241"/>
        <v>0</v>
      </c>
      <c r="E1054" s="189"/>
      <c r="F1054" s="189"/>
      <c r="G1054" s="189"/>
      <c r="H1054" s="189"/>
      <c r="I1054" s="189"/>
      <c r="J1054" s="189"/>
      <c r="K1054" s="189"/>
      <c r="L1054" s="376">
        <v>9</v>
      </c>
      <c r="M1054" s="377"/>
      <c r="N1054" s="189"/>
      <c r="O1054" s="377"/>
      <c r="P1054" s="377"/>
      <c r="Q1054" s="376"/>
      <c r="R1054" s="377"/>
      <c r="S1054" s="377"/>
      <c r="T1054" s="376"/>
      <c r="U1054" s="389"/>
    </row>
    <row r="1055" spans="1:21" s="336" customFormat="1" ht="24.75" customHeight="1">
      <c r="A1055" s="492">
        <v>2140102</v>
      </c>
      <c r="B1055" s="487" t="s">
        <v>318</v>
      </c>
      <c r="C1055" s="186">
        <f t="shared" si="242"/>
        <v>10</v>
      </c>
      <c r="D1055" s="188">
        <f t="shared" si="241"/>
        <v>0</v>
      </c>
      <c r="E1055" s="189"/>
      <c r="F1055" s="189"/>
      <c r="G1055" s="189"/>
      <c r="H1055" s="189">
        <v>10</v>
      </c>
      <c r="I1055" s="189"/>
      <c r="J1055" s="189"/>
      <c r="K1055" s="189"/>
      <c r="L1055" s="376"/>
      <c r="M1055" s="377"/>
      <c r="N1055" s="189"/>
      <c r="O1055" s="377"/>
      <c r="P1055" s="377"/>
      <c r="Q1055" s="376"/>
      <c r="R1055" s="377"/>
      <c r="S1055" s="377"/>
      <c r="T1055" s="376"/>
      <c r="U1055" s="389"/>
    </row>
    <row r="1056" spans="1:21" s="336" customFormat="1" ht="24.75" customHeight="1">
      <c r="A1056" s="492">
        <v>2140102</v>
      </c>
      <c r="B1056" s="487" t="s">
        <v>318</v>
      </c>
      <c r="C1056" s="186">
        <f t="shared" si="242"/>
        <v>30</v>
      </c>
      <c r="D1056" s="188">
        <f t="shared" si="241"/>
        <v>0</v>
      </c>
      <c r="E1056" s="189"/>
      <c r="F1056" s="189"/>
      <c r="G1056" s="189"/>
      <c r="H1056" s="189"/>
      <c r="I1056" s="189"/>
      <c r="J1056" s="189"/>
      <c r="K1056" s="189"/>
      <c r="L1056" s="380">
        <v>30</v>
      </c>
      <c r="M1056" s="381"/>
      <c r="N1056" s="189"/>
      <c r="O1056" s="381"/>
      <c r="P1056" s="381"/>
      <c r="Q1056" s="380"/>
      <c r="R1056" s="381"/>
      <c r="S1056" s="381"/>
      <c r="T1056" s="380"/>
      <c r="U1056" s="191"/>
    </row>
    <row r="1057" spans="1:21" s="336" customFormat="1" ht="24.75" customHeight="1">
      <c r="A1057" s="492">
        <v>2140104</v>
      </c>
      <c r="B1057" s="487" t="s">
        <v>564</v>
      </c>
      <c r="C1057" s="186">
        <f t="shared" si="242"/>
        <v>1390</v>
      </c>
      <c r="D1057" s="188">
        <f t="shared" si="241"/>
        <v>0</v>
      </c>
      <c r="E1057" s="189"/>
      <c r="F1057" s="189"/>
      <c r="G1057" s="189"/>
      <c r="H1057" s="189"/>
      <c r="I1057" s="189">
        <v>1390</v>
      </c>
      <c r="J1057" s="189"/>
      <c r="K1057" s="189"/>
      <c r="L1057" s="380"/>
      <c r="M1057" s="381"/>
      <c r="N1057" s="189"/>
      <c r="O1057" s="381"/>
      <c r="P1057" s="381"/>
      <c r="Q1057" s="380"/>
      <c r="R1057" s="381"/>
      <c r="S1057" s="381"/>
      <c r="T1057" s="380"/>
      <c r="U1057" s="191"/>
    </row>
    <row r="1058" spans="1:21" s="336" customFormat="1" ht="24.75" customHeight="1">
      <c r="A1058" s="462">
        <v>2140106</v>
      </c>
      <c r="B1058" s="200" t="s">
        <v>565</v>
      </c>
      <c r="C1058" s="186">
        <f t="shared" si="242"/>
        <v>600</v>
      </c>
      <c r="D1058" s="188"/>
      <c r="E1058" s="189"/>
      <c r="F1058" s="189"/>
      <c r="G1058" s="189"/>
      <c r="H1058" s="364"/>
      <c r="I1058" s="364">
        <v>600</v>
      </c>
      <c r="J1058" s="364"/>
      <c r="K1058" s="189"/>
      <c r="L1058" s="376"/>
      <c r="M1058" s="377"/>
      <c r="N1058" s="189"/>
      <c r="O1058" s="377"/>
      <c r="P1058" s="377"/>
      <c r="Q1058" s="376"/>
      <c r="R1058" s="377"/>
      <c r="S1058" s="377"/>
      <c r="T1058" s="376"/>
      <c r="U1058" s="389"/>
    </row>
    <row r="1059" spans="1:21" s="336" customFormat="1" ht="24.75" customHeight="1">
      <c r="A1059" s="462">
        <v>2140106</v>
      </c>
      <c r="B1059" s="200" t="s">
        <v>565</v>
      </c>
      <c r="C1059" s="186">
        <f t="shared" si="242"/>
        <v>600</v>
      </c>
      <c r="D1059" s="188">
        <f>SUM(E1059:G1059)</f>
        <v>0</v>
      </c>
      <c r="E1059" s="189"/>
      <c r="F1059" s="189"/>
      <c r="G1059" s="189"/>
      <c r="H1059" s="364"/>
      <c r="I1059" s="364">
        <v>600</v>
      </c>
      <c r="J1059" s="364"/>
      <c r="K1059" s="189"/>
      <c r="L1059" s="376"/>
      <c r="M1059" s="377"/>
      <c r="N1059" s="189"/>
      <c r="O1059" s="377"/>
      <c r="P1059" s="377"/>
      <c r="Q1059" s="376"/>
      <c r="R1059" s="377"/>
      <c r="S1059" s="377"/>
      <c r="T1059" s="376"/>
      <c r="U1059" s="389"/>
    </row>
    <row r="1060" spans="1:21" ht="24.75" customHeight="1">
      <c r="A1060" s="462">
        <v>2140106</v>
      </c>
      <c r="B1060" s="200" t="s">
        <v>565</v>
      </c>
      <c r="C1060" s="186">
        <f t="shared" si="242"/>
        <v>1744</v>
      </c>
      <c r="D1060" s="188"/>
      <c r="E1060" s="189"/>
      <c r="F1060" s="189"/>
      <c r="G1060" s="189"/>
      <c r="H1060" s="364"/>
      <c r="I1060" s="189">
        <v>1744</v>
      </c>
      <c r="J1060" s="189"/>
      <c r="K1060" s="189"/>
      <c r="L1060" s="376"/>
      <c r="M1060" s="377"/>
      <c r="N1060" s="189"/>
      <c r="O1060" s="377"/>
      <c r="P1060" s="377"/>
      <c r="Q1060" s="376"/>
      <c r="R1060" s="377"/>
      <c r="S1060" s="377"/>
      <c r="T1060" s="376"/>
      <c r="U1060" s="389"/>
    </row>
    <row r="1061" spans="1:21" s="336" customFormat="1" ht="24.75" customHeight="1">
      <c r="A1061" s="184">
        <v>2140110</v>
      </c>
      <c r="B1061" s="185" t="s">
        <v>566</v>
      </c>
      <c r="C1061" s="186">
        <f t="shared" si="242"/>
        <v>10</v>
      </c>
      <c r="D1061" s="188">
        <f>SUM(E1061:G1061)</f>
        <v>0</v>
      </c>
      <c r="E1061" s="189"/>
      <c r="F1061" s="189"/>
      <c r="G1061" s="189"/>
      <c r="H1061" s="189">
        <v>10</v>
      </c>
      <c r="I1061" s="189"/>
      <c r="J1061" s="189"/>
      <c r="K1061" s="189"/>
      <c r="L1061" s="376"/>
      <c r="M1061" s="377"/>
      <c r="N1061" s="189"/>
      <c r="O1061" s="377"/>
      <c r="P1061" s="377"/>
      <c r="Q1061" s="376"/>
      <c r="R1061" s="377"/>
      <c r="S1061" s="377"/>
      <c r="T1061" s="376"/>
      <c r="U1061" s="389"/>
    </row>
    <row r="1062" spans="1:21" s="336" customFormat="1" ht="24.75" customHeight="1">
      <c r="A1062" s="184">
        <v>2140131</v>
      </c>
      <c r="B1062" s="185" t="s">
        <v>567</v>
      </c>
      <c r="C1062" s="186">
        <f t="shared" si="242"/>
        <v>14</v>
      </c>
      <c r="D1062" s="188">
        <f>SUM(E1062:G1062)</f>
        <v>0</v>
      </c>
      <c r="E1062" s="189"/>
      <c r="F1062" s="189"/>
      <c r="G1062" s="189"/>
      <c r="H1062" s="189">
        <v>14</v>
      </c>
      <c r="I1062" s="189"/>
      <c r="J1062" s="189"/>
      <c r="K1062" s="189"/>
      <c r="L1062" s="376"/>
      <c r="M1062" s="377"/>
      <c r="N1062" s="189"/>
      <c r="O1062" s="377"/>
      <c r="P1062" s="377"/>
      <c r="Q1062" s="376"/>
      <c r="R1062" s="377"/>
      <c r="S1062" s="377"/>
      <c r="T1062" s="376"/>
      <c r="U1062" s="191"/>
    </row>
    <row r="1063" spans="1:21" s="336" customFormat="1" ht="24.75" customHeight="1">
      <c r="A1063" s="184">
        <v>2140136</v>
      </c>
      <c r="B1063" s="185" t="s">
        <v>568</v>
      </c>
      <c r="C1063" s="186">
        <f t="shared" si="242"/>
        <v>8</v>
      </c>
      <c r="D1063" s="188">
        <f>SUM(E1063:G1063)</f>
        <v>0</v>
      </c>
      <c r="E1063" s="189"/>
      <c r="F1063" s="189"/>
      <c r="G1063" s="189"/>
      <c r="H1063" s="189"/>
      <c r="I1063" s="189"/>
      <c r="J1063" s="189"/>
      <c r="K1063" s="189">
        <v>8</v>
      </c>
      <c r="L1063" s="376"/>
      <c r="M1063" s="377"/>
      <c r="N1063" s="189"/>
      <c r="O1063" s="377"/>
      <c r="P1063" s="377"/>
      <c r="Q1063" s="376"/>
      <c r="R1063" s="377"/>
      <c r="S1063" s="377"/>
      <c r="T1063" s="376"/>
      <c r="U1063" s="389"/>
    </row>
    <row r="1064" spans="1:21" s="336" customFormat="1" ht="24.75" customHeight="1">
      <c r="A1064" s="184">
        <v>2140136</v>
      </c>
      <c r="B1064" s="185" t="s">
        <v>568</v>
      </c>
      <c r="C1064" s="186">
        <f t="shared" si="242"/>
        <v>32</v>
      </c>
      <c r="D1064" s="188"/>
      <c r="E1064" s="189"/>
      <c r="F1064" s="189"/>
      <c r="G1064" s="189"/>
      <c r="H1064" s="189"/>
      <c r="I1064" s="189"/>
      <c r="J1064" s="189"/>
      <c r="K1064" s="189">
        <v>32</v>
      </c>
      <c r="L1064" s="376"/>
      <c r="M1064" s="377"/>
      <c r="N1064" s="189"/>
      <c r="O1064" s="377"/>
      <c r="P1064" s="377"/>
      <c r="Q1064" s="376"/>
      <c r="R1064" s="377"/>
      <c r="S1064" s="377"/>
      <c r="T1064" s="376"/>
      <c r="U1064" s="389"/>
    </row>
    <row r="1065" spans="1:21" s="336" customFormat="1" ht="24.75" customHeight="1">
      <c r="A1065" s="184">
        <v>2140136</v>
      </c>
      <c r="B1065" s="185" t="s">
        <v>568</v>
      </c>
      <c r="C1065" s="186">
        <f t="shared" si="242"/>
        <v>5</v>
      </c>
      <c r="D1065" s="188">
        <f>SUM(E1065:G1065)</f>
        <v>0</v>
      </c>
      <c r="E1065" s="189"/>
      <c r="F1065" s="189"/>
      <c r="G1065" s="189"/>
      <c r="H1065" s="189">
        <v>5</v>
      </c>
      <c r="I1065" s="189"/>
      <c r="J1065" s="189"/>
      <c r="K1065" s="189"/>
      <c r="L1065" s="376"/>
      <c r="M1065" s="377"/>
      <c r="N1065" s="189"/>
      <c r="O1065" s="377"/>
      <c r="P1065" s="377"/>
      <c r="Q1065" s="376"/>
      <c r="R1065" s="377"/>
      <c r="S1065" s="377"/>
      <c r="T1065" s="376"/>
      <c r="U1065" s="389"/>
    </row>
    <row r="1066" spans="1:21" s="336" customFormat="1" ht="24.75" customHeight="1">
      <c r="A1066" s="184">
        <v>2140136</v>
      </c>
      <c r="B1066" s="185" t="s">
        <v>568</v>
      </c>
      <c r="C1066" s="186">
        <f t="shared" si="242"/>
        <v>10</v>
      </c>
      <c r="D1066" s="188">
        <f>SUM(E1066:G1066)</f>
        <v>0</v>
      </c>
      <c r="E1066" s="189"/>
      <c r="F1066" s="189"/>
      <c r="G1066" s="189"/>
      <c r="H1066" s="189">
        <v>10</v>
      </c>
      <c r="I1066" s="189"/>
      <c r="J1066" s="189"/>
      <c r="K1066" s="189"/>
      <c r="L1066" s="376"/>
      <c r="M1066" s="377"/>
      <c r="N1066" s="189"/>
      <c r="O1066" s="377"/>
      <c r="P1066" s="377"/>
      <c r="Q1066" s="376"/>
      <c r="R1066" s="377"/>
      <c r="S1066" s="377"/>
      <c r="T1066" s="376"/>
      <c r="U1066" s="389"/>
    </row>
    <row r="1067" spans="1:21" s="336" customFormat="1" ht="24.75" customHeight="1">
      <c r="A1067" s="184">
        <v>2140136</v>
      </c>
      <c r="B1067" s="185" t="s">
        <v>568</v>
      </c>
      <c r="C1067" s="186">
        <f t="shared" si="242"/>
        <v>3</v>
      </c>
      <c r="D1067" s="188"/>
      <c r="E1067" s="189"/>
      <c r="F1067" s="189"/>
      <c r="G1067" s="189"/>
      <c r="H1067" s="189">
        <v>3</v>
      </c>
      <c r="I1067" s="189"/>
      <c r="J1067" s="189"/>
      <c r="K1067" s="189"/>
      <c r="L1067" s="376"/>
      <c r="M1067" s="377"/>
      <c r="N1067" s="189"/>
      <c r="O1067" s="377"/>
      <c r="P1067" s="377"/>
      <c r="Q1067" s="376"/>
      <c r="R1067" s="377"/>
      <c r="S1067" s="377"/>
      <c r="T1067" s="376"/>
      <c r="U1067" s="389"/>
    </row>
    <row r="1068" spans="1:21" ht="24.75" customHeight="1">
      <c r="A1068" s="493">
        <v>21404</v>
      </c>
      <c r="B1068" s="494" t="s">
        <v>569</v>
      </c>
      <c r="C1068" s="186">
        <f aca="true" t="shared" si="243" ref="C1068:K1068">SUM(C1069:C1070)</f>
        <v>690</v>
      </c>
      <c r="D1068" s="186">
        <f t="shared" si="243"/>
        <v>0</v>
      </c>
      <c r="E1068" s="186">
        <f t="shared" si="243"/>
        <v>0</v>
      </c>
      <c r="F1068" s="186">
        <f t="shared" si="243"/>
        <v>0</v>
      </c>
      <c r="G1068" s="186">
        <f t="shared" si="243"/>
        <v>0</v>
      </c>
      <c r="H1068" s="186">
        <f t="shared" si="243"/>
        <v>0</v>
      </c>
      <c r="I1068" s="186">
        <f t="shared" si="243"/>
        <v>0</v>
      </c>
      <c r="J1068" s="186">
        <f t="shared" si="243"/>
        <v>0</v>
      </c>
      <c r="K1068" s="186">
        <f t="shared" si="243"/>
        <v>0</v>
      </c>
      <c r="L1068" s="186">
        <f aca="true" t="shared" si="244" ref="L1068:T1068">SUM(L1069:L1070)</f>
        <v>90</v>
      </c>
      <c r="M1068" s="186">
        <f t="shared" si="244"/>
        <v>0</v>
      </c>
      <c r="N1068" s="186">
        <f t="shared" si="244"/>
        <v>600</v>
      </c>
      <c r="O1068" s="186">
        <f t="shared" si="244"/>
        <v>0</v>
      </c>
      <c r="P1068" s="186">
        <f t="shared" si="244"/>
        <v>0</v>
      </c>
      <c r="Q1068" s="186">
        <f t="shared" si="244"/>
        <v>0</v>
      </c>
      <c r="R1068" s="186">
        <f t="shared" si="244"/>
        <v>0</v>
      </c>
      <c r="S1068" s="186">
        <f t="shared" si="244"/>
        <v>0</v>
      </c>
      <c r="T1068" s="186">
        <f t="shared" si="244"/>
        <v>0</v>
      </c>
      <c r="U1068" s="389"/>
    </row>
    <row r="1069" spans="1:21" s="336" customFormat="1" ht="24.75" customHeight="1">
      <c r="A1069" s="493">
        <v>2140401</v>
      </c>
      <c r="B1069" s="200" t="s">
        <v>570</v>
      </c>
      <c r="C1069" s="186">
        <f>D1069+H1069+I1069+J1069+K1069+L1069+M1069+N1069+O1069+P1069+Q1069+R1069+S1069+T1069</f>
        <v>90</v>
      </c>
      <c r="D1069" s="188"/>
      <c r="E1069" s="189"/>
      <c r="F1069" s="189"/>
      <c r="G1069" s="189"/>
      <c r="H1069" s="189"/>
      <c r="I1069" s="189"/>
      <c r="J1069" s="189"/>
      <c r="K1069" s="189"/>
      <c r="L1069" s="376">
        <v>90</v>
      </c>
      <c r="M1069" s="377"/>
      <c r="N1069" s="189"/>
      <c r="O1069" s="377"/>
      <c r="P1069" s="377"/>
      <c r="Q1069" s="376"/>
      <c r="R1069" s="377"/>
      <c r="S1069" s="377"/>
      <c r="T1069" s="376"/>
      <c r="U1069" s="389"/>
    </row>
    <row r="1070" spans="1:21" ht="24.75" customHeight="1">
      <c r="A1070" s="462">
        <v>2140402</v>
      </c>
      <c r="B1070" s="200" t="s">
        <v>571</v>
      </c>
      <c r="C1070" s="186">
        <f>D1070+H1070+I1070+J1070+K1070+L1070+M1070+N1070+O1070+P1070+Q1070+R1070+S1070+T1070</f>
        <v>600</v>
      </c>
      <c r="D1070" s="188"/>
      <c r="E1070" s="189"/>
      <c r="F1070" s="189"/>
      <c r="G1070" s="189"/>
      <c r="H1070" s="189"/>
      <c r="I1070" s="189"/>
      <c r="J1070" s="189"/>
      <c r="K1070" s="189"/>
      <c r="L1070" s="376"/>
      <c r="M1070" s="377"/>
      <c r="N1070" s="189">
        <v>600</v>
      </c>
      <c r="O1070" s="377"/>
      <c r="P1070" s="377"/>
      <c r="Q1070" s="376"/>
      <c r="R1070" s="377"/>
      <c r="S1070" s="377"/>
      <c r="T1070" s="376"/>
      <c r="U1070" s="389"/>
    </row>
    <row r="1071" spans="1:21" ht="24.75" customHeight="1">
      <c r="A1071" s="493">
        <v>21499</v>
      </c>
      <c r="B1071" s="494" t="s">
        <v>572</v>
      </c>
      <c r="C1071" s="186">
        <f aca="true" t="shared" si="245" ref="C1071:K1071">SUM(C1072:C1072)</f>
        <v>500</v>
      </c>
      <c r="D1071" s="186">
        <f t="shared" si="245"/>
        <v>0</v>
      </c>
      <c r="E1071" s="186">
        <f t="shared" si="245"/>
        <v>0</v>
      </c>
      <c r="F1071" s="186">
        <f t="shared" si="245"/>
        <v>0</v>
      </c>
      <c r="G1071" s="186">
        <f t="shared" si="245"/>
        <v>0</v>
      </c>
      <c r="H1071" s="186">
        <f t="shared" si="245"/>
        <v>500</v>
      </c>
      <c r="I1071" s="186">
        <f t="shared" si="245"/>
        <v>0</v>
      </c>
      <c r="J1071" s="186">
        <f t="shared" si="245"/>
        <v>0</v>
      </c>
      <c r="K1071" s="186">
        <f t="shared" si="245"/>
        <v>0</v>
      </c>
      <c r="L1071" s="186">
        <f aca="true" t="shared" si="246" ref="L1071:T1071">SUM(L1072:L1072)</f>
        <v>0</v>
      </c>
      <c r="M1071" s="186">
        <f t="shared" si="246"/>
        <v>0</v>
      </c>
      <c r="N1071" s="186">
        <f t="shared" si="246"/>
        <v>0</v>
      </c>
      <c r="O1071" s="186">
        <f t="shared" si="246"/>
        <v>0</v>
      </c>
      <c r="P1071" s="186">
        <f t="shared" si="246"/>
        <v>0</v>
      </c>
      <c r="Q1071" s="186">
        <f t="shared" si="246"/>
        <v>0</v>
      </c>
      <c r="R1071" s="186">
        <f t="shared" si="246"/>
        <v>0</v>
      </c>
      <c r="S1071" s="186">
        <f t="shared" si="246"/>
        <v>0</v>
      </c>
      <c r="T1071" s="186">
        <f t="shared" si="246"/>
        <v>0</v>
      </c>
      <c r="U1071" s="389"/>
    </row>
    <row r="1072" spans="1:21" s="336" customFormat="1" ht="24.75" customHeight="1">
      <c r="A1072" s="462">
        <v>2149999</v>
      </c>
      <c r="B1072" s="200" t="s">
        <v>572</v>
      </c>
      <c r="C1072" s="186">
        <f>D1072+N1072+H1072+I1072+K1072</f>
        <v>500</v>
      </c>
      <c r="D1072" s="188"/>
      <c r="E1072" s="189"/>
      <c r="F1072" s="189"/>
      <c r="G1072" s="189"/>
      <c r="H1072" s="189">
        <v>500</v>
      </c>
      <c r="I1072" s="189"/>
      <c r="J1072" s="189"/>
      <c r="K1072" s="189"/>
      <c r="L1072" s="376"/>
      <c r="M1072" s="377"/>
      <c r="N1072" s="189"/>
      <c r="O1072" s="377"/>
      <c r="P1072" s="377"/>
      <c r="Q1072" s="376"/>
      <c r="R1072" s="377"/>
      <c r="S1072" s="377"/>
      <c r="T1072" s="376"/>
      <c r="U1072" s="389"/>
    </row>
    <row r="1073" spans="1:21" s="337" customFormat="1" ht="24.75" customHeight="1">
      <c r="A1073" s="409">
        <v>215</v>
      </c>
      <c r="B1073" s="410" t="s">
        <v>573</v>
      </c>
      <c r="C1073" s="361">
        <f aca="true" t="shared" si="247" ref="C1073:K1073">C1074+C1079</f>
        <v>631.06</v>
      </c>
      <c r="D1073" s="361">
        <f t="shared" si="247"/>
        <v>0</v>
      </c>
      <c r="E1073" s="361">
        <f t="shared" si="247"/>
        <v>0</v>
      </c>
      <c r="F1073" s="361">
        <f t="shared" si="247"/>
        <v>0</v>
      </c>
      <c r="G1073" s="361">
        <f t="shared" si="247"/>
        <v>0</v>
      </c>
      <c r="H1073" s="361">
        <f t="shared" si="247"/>
        <v>0</v>
      </c>
      <c r="I1073" s="361">
        <f t="shared" si="247"/>
        <v>0</v>
      </c>
      <c r="J1073" s="361">
        <f t="shared" si="247"/>
        <v>0</v>
      </c>
      <c r="K1073" s="361">
        <f t="shared" si="247"/>
        <v>101.06</v>
      </c>
      <c r="L1073" s="361">
        <f aca="true" t="shared" si="248" ref="L1073:T1073">L1074+L1079</f>
        <v>44</v>
      </c>
      <c r="M1073" s="361">
        <f t="shared" si="248"/>
        <v>476</v>
      </c>
      <c r="N1073" s="361">
        <f t="shared" si="248"/>
        <v>10</v>
      </c>
      <c r="O1073" s="361">
        <f t="shared" si="248"/>
        <v>0</v>
      </c>
      <c r="P1073" s="361">
        <f t="shared" si="248"/>
        <v>0</v>
      </c>
      <c r="Q1073" s="361">
        <f t="shared" si="248"/>
        <v>0</v>
      </c>
      <c r="R1073" s="361">
        <f t="shared" si="248"/>
        <v>0</v>
      </c>
      <c r="S1073" s="361">
        <f t="shared" si="248"/>
        <v>0</v>
      </c>
      <c r="T1073" s="361">
        <f t="shared" si="248"/>
        <v>0</v>
      </c>
      <c r="U1073" s="412"/>
    </row>
    <row r="1074" spans="1:21" ht="24.75" customHeight="1">
      <c r="A1074" s="406">
        <v>21508</v>
      </c>
      <c r="B1074" s="407" t="s">
        <v>574</v>
      </c>
      <c r="C1074" s="186">
        <f aca="true" t="shared" si="249" ref="C1074:U1074">SUM(C1075:C1078)</f>
        <v>145.06</v>
      </c>
      <c r="D1074" s="186">
        <f t="shared" si="249"/>
        <v>0</v>
      </c>
      <c r="E1074" s="186">
        <f t="shared" si="249"/>
        <v>0</v>
      </c>
      <c r="F1074" s="186">
        <f t="shared" si="249"/>
        <v>0</v>
      </c>
      <c r="G1074" s="186">
        <f t="shared" si="249"/>
        <v>0</v>
      </c>
      <c r="H1074" s="186">
        <f t="shared" si="249"/>
        <v>0</v>
      </c>
      <c r="I1074" s="186">
        <f t="shared" si="249"/>
        <v>0</v>
      </c>
      <c r="J1074" s="186">
        <f t="shared" si="249"/>
        <v>0</v>
      </c>
      <c r="K1074" s="186">
        <f t="shared" si="249"/>
        <v>101.06</v>
      </c>
      <c r="L1074" s="186">
        <f t="shared" si="249"/>
        <v>44</v>
      </c>
      <c r="M1074" s="186">
        <f t="shared" si="249"/>
        <v>0</v>
      </c>
      <c r="N1074" s="186">
        <f t="shared" si="249"/>
        <v>0</v>
      </c>
      <c r="O1074" s="186">
        <f t="shared" si="249"/>
        <v>0</v>
      </c>
      <c r="P1074" s="186">
        <f t="shared" si="249"/>
        <v>0</v>
      </c>
      <c r="Q1074" s="186">
        <f t="shared" si="249"/>
        <v>0</v>
      </c>
      <c r="R1074" s="186">
        <f t="shared" si="249"/>
        <v>0</v>
      </c>
      <c r="S1074" s="186">
        <f t="shared" si="249"/>
        <v>0</v>
      </c>
      <c r="T1074" s="186">
        <f t="shared" si="249"/>
        <v>0</v>
      </c>
      <c r="U1074" s="389"/>
    </row>
    <row r="1075" spans="1:21" s="336" customFormat="1" ht="24.75" customHeight="1">
      <c r="A1075" s="184">
        <v>2150801</v>
      </c>
      <c r="B1075" s="185" t="s">
        <v>317</v>
      </c>
      <c r="C1075" s="186">
        <f>D1075+H1075+I1075+J1075+K1075+L1075+M1075+N1075+O1075+P1075+Q1075+R1075+S1075+T1075</f>
        <v>14</v>
      </c>
      <c r="D1075" s="188">
        <f>SUM(E1075:G1075)</f>
        <v>0</v>
      </c>
      <c r="E1075" s="189"/>
      <c r="F1075" s="189"/>
      <c r="G1075" s="189"/>
      <c r="H1075" s="189"/>
      <c r="I1075" s="189"/>
      <c r="J1075" s="189"/>
      <c r="K1075" s="189"/>
      <c r="L1075" s="376">
        <v>14</v>
      </c>
      <c r="M1075" s="377"/>
      <c r="N1075" s="189"/>
      <c r="O1075" s="377"/>
      <c r="P1075" s="377"/>
      <c r="Q1075" s="376"/>
      <c r="R1075" s="377"/>
      <c r="S1075" s="377"/>
      <c r="T1075" s="376"/>
      <c r="U1075" s="389"/>
    </row>
    <row r="1076" spans="1:21" s="336" customFormat="1" ht="24.75" customHeight="1">
      <c r="A1076" s="190">
        <v>2150801</v>
      </c>
      <c r="B1076" s="191" t="s">
        <v>317</v>
      </c>
      <c r="C1076" s="186">
        <f>D1076+H1076+I1076+J1076+K1076+L1076+M1076+N1076+O1076+P1076+Q1076+R1076+S1076+T1076</f>
        <v>86.56</v>
      </c>
      <c r="D1076" s="188">
        <f>SUM(E1076:G1076)</f>
        <v>0</v>
      </c>
      <c r="E1076" s="192"/>
      <c r="F1076" s="189"/>
      <c r="G1076" s="189"/>
      <c r="H1076" s="189"/>
      <c r="I1076" s="189"/>
      <c r="J1076" s="189"/>
      <c r="K1076" s="189">
        <v>86.56</v>
      </c>
      <c r="L1076" s="378"/>
      <c r="M1076" s="379"/>
      <c r="N1076" s="189"/>
      <c r="O1076" s="379"/>
      <c r="P1076" s="379"/>
      <c r="Q1076" s="378"/>
      <c r="R1076" s="379"/>
      <c r="S1076" s="379"/>
      <c r="T1076" s="378"/>
      <c r="U1076" s="389"/>
    </row>
    <row r="1077" spans="1:21" s="336" customFormat="1" ht="24.75" customHeight="1">
      <c r="A1077" s="190">
        <v>2150801</v>
      </c>
      <c r="B1077" s="191" t="s">
        <v>317</v>
      </c>
      <c r="C1077" s="186">
        <f>D1077+H1077+I1077+J1077+K1077+L1077+M1077+N1077+O1077+P1077+Q1077+R1077+S1077+T1077</f>
        <v>14.5</v>
      </c>
      <c r="D1077" s="188">
        <f>SUM(E1077:G1077)</f>
        <v>0</v>
      </c>
      <c r="E1077" s="192"/>
      <c r="F1077" s="189"/>
      <c r="G1077" s="189"/>
      <c r="H1077" s="189"/>
      <c r="I1077" s="189"/>
      <c r="J1077" s="189"/>
      <c r="K1077" s="189">
        <v>14.5</v>
      </c>
      <c r="L1077" s="378"/>
      <c r="M1077" s="379"/>
      <c r="N1077" s="189"/>
      <c r="O1077" s="379"/>
      <c r="P1077" s="379"/>
      <c r="Q1077" s="378"/>
      <c r="R1077" s="379"/>
      <c r="S1077" s="379"/>
      <c r="T1077" s="378"/>
      <c r="U1077" s="389"/>
    </row>
    <row r="1078" spans="1:21" s="336" customFormat="1" ht="24.75" customHeight="1">
      <c r="A1078" s="184">
        <v>2150802</v>
      </c>
      <c r="B1078" s="185" t="s">
        <v>318</v>
      </c>
      <c r="C1078" s="186">
        <f>D1078+H1078+I1078+J1078+K1078+L1078+M1078+N1078+O1078+P1078+Q1078+R1078+S1078+T1078</f>
        <v>30</v>
      </c>
      <c r="D1078" s="188">
        <f>SUM(E1078:G1078)</f>
        <v>0</v>
      </c>
      <c r="E1078" s="189"/>
      <c r="F1078" s="189"/>
      <c r="G1078" s="189"/>
      <c r="H1078" s="189"/>
      <c r="I1078" s="189"/>
      <c r="J1078" s="189"/>
      <c r="K1078" s="189"/>
      <c r="L1078" s="376">
        <v>30</v>
      </c>
      <c r="M1078" s="377"/>
      <c r="N1078" s="189"/>
      <c r="O1078" s="377"/>
      <c r="P1078" s="377"/>
      <c r="Q1078" s="376"/>
      <c r="R1078" s="377"/>
      <c r="S1078" s="377"/>
      <c r="T1078" s="376"/>
      <c r="U1078" s="191"/>
    </row>
    <row r="1079" spans="1:21" ht="24.75" customHeight="1">
      <c r="A1079" s="197">
        <v>21599</v>
      </c>
      <c r="B1079" s="198" t="s">
        <v>575</v>
      </c>
      <c r="C1079" s="186">
        <f aca="true" t="shared" si="250" ref="C1079:K1079">SUM(C1080:C1081)</f>
        <v>486</v>
      </c>
      <c r="D1079" s="186">
        <f t="shared" si="250"/>
        <v>0</v>
      </c>
      <c r="E1079" s="186">
        <f t="shared" si="250"/>
        <v>0</v>
      </c>
      <c r="F1079" s="186">
        <f t="shared" si="250"/>
        <v>0</v>
      </c>
      <c r="G1079" s="186">
        <f t="shared" si="250"/>
        <v>0</v>
      </c>
      <c r="H1079" s="186">
        <f t="shared" si="250"/>
        <v>0</v>
      </c>
      <c r="I1079" s="186">
        <f t="shared" si="250"/>
        <v>0</v>
      </c>
      <c r="J1079" s="186">
        <f t="shared" si="250"/>
        <v>0</v>
      </c>
      <c r="K1079" s="186">
        <f t="shared" si="250"/>
        <v>0</v>
      </c>
      <c r="L1079" s="186">
        <f aca="true" t="shared" si="251" ref="L1079:T1079">SUM(L1080:L1081)</f>
        <v>0</v>
      </c>
      <c r="M1079" s="186">
        <f t="shared" si="251"/>
        <v>476</v>
      </c>
      <c r="N1079" s="186">
        <f t="shared" si="251"/>
        <v>10</v>
      </c>
      <c r="O1079" s="186">
        <f t="shared" si="251"/>
        <v>0</v>
      </c>
      <c r="P1079" s="186">
        <f t="shared" si="251"/>
        <v>0</v>
      </c>
      <c r="Q1079" s="186">
        <f t="shared" si="251"/>
        <v>0</v>
      </c>
      <c r="R1079" s="186">
        <f t="shared" si="251"/>
        <v>0</v>
      </c>
      <c r="S1079" s="186">
        <f t="shared" si="251"/>
        <v>0</v>
      </c>
      <c r="T1079" s="186">
        <f t="shared" si="251"/>
        <v>0</v>
      </c>
      <c r="U1079" s="389"/>
    </row>
    <row r="1080" spans="1:21" ht="24.75" customHeight="1">
      <c r="A1080" s="462">
        <v>2159904</v>
      </c>
      <c r="B1080" s="200" t="s">
        <v>576</v>
      </c>
      <c r="C1080" s="186">
        <f>D1080+H1080+I1080+J1080+K1080+L1080+M1080+N1080+O1080+P1080+Q1080+R1080+S1080+T1080</f>
        <v>476</v>
      </c>
      <c r="D1080" s="188"/>
      <c r="E1080" s="189"/>
      <c r="F1080" s="189"/>
      <c r="G1080" s="189"/>
      <c r="H1080" s="189"/>
      <c r="I1080" s="189"/>
      <c r="J1080" s="189"/>
      <c r="K1080" s="189"/>
      <c r="L1080" s="376"/>
      <c r="M1080" s="376">
        <v>476</v>
      </c>
      <c r="N1080" s="189"/>
      <c r="O1080" s="377"/>
      <c r="P1080" s="377"/>
      <c r="Q1080" s="376"/>
      <c r="R1080" s="377"/>
      <c r="S1080" s="377"/>
      <c r="T1080" s="376"/>
      <c r="U1080" s="389"/>
    </row>
    <row r="1081" spans="1:21" s="336" customFormat="1" ht="24.75" customHeight="1">
      <c r="A1081" s="184">
        <v>2159999</v>
      </c>
      <c r="B1081" s="185" t="s">
        <v>575</v>
      </c>
      <c r="C1081" s="186">
        <f>D1081+H1081+I1081+J1081+K1081+L1081+M1081+N1081+O1081+P1081+Q1081+R1081+S1081+T1081</f>
        <v>10</v>
      </c>
      <c r="D1081" s="188">
        <f aca="true" t="shared" si="252" ref="D1081:D1111">SUM(E1081:G1081)</f>
        <v>0</v>
      </c>
      <c r="E1081" s="189"/>
      <c r="F1081" s="189"/>
      <c r="G1081" s="189"/>
      <c r="H1081" s="189"/>
      <c r="I1081" s="189"/>
      <c r="J1081" s="189"/>
      <c r="K1081" s="189"/>
      <c r="L1081" s="376"/>
      <c r="M1081" s="377"/>
      <c r="N1081" s="189">
        <v>10</v>
      </c>
      <c r="O1081" s="377"/>
      <c r="P1081" s="377"/>
      <c r="Q1081" s="376"/>
      <c r="R1081" s="377"/>
      <c r="S1081" s="377"/>
      <c r="T1081" s="376"/>
      <c r="U1081" s="389"/>
    </row>
    <row r="1082" spans="1:21" s="337" customFormat="1" ht="24.75" customHeight="1">
      <c r="A1082" s="482">
        <v>216</v>
      </c>
      <c r="B1082" s="483" t="s">
        <v>577</v>
      </c>
      <c r="C1082" s="361">
        <f aca="true" t="shared" si="253" ref="C1082:K1082">C1083</f>
        <v>1255</v>
      </c>
      <c r="D1082" s="361">
        <f t="shared" si="253"/>
        <v>155.44</v>
      </c>
      <c r="E1082" s="361">
        <f t="shared" si="253"/>
        <v>138.9</v>
      </c>
      <c r="F1082" s="361">
        <f t="shared" si="253"/>
        <v>0</v>
      </c>
      <c r="G1082" s="361">
        <f t="shared" si="253"/>
        <v>16.54</v>
      </c>
      <c r="H1082" s="361">
        <f t="shared" si="253"/>
        <v>78</v>
      </c>
      <c r="I1082" s="361">
        <f t="shared" si="253"/>
        <v>0</v>
      </c>
      <c r="J1082" s="361">
        <f t="shared" si="253"/>
        <v>0</v>
      </c>
      <c r="K1082" s="361">
        <f t="shared" si="253"/>
        <v>126.56</v>
      </c>
      <c r="L1082" s="361">
        <f aca="true" t="shared" si="254" ref="L1082:T1082">L1083</f>
        <v>585</v>
      </c>
      <c r="M1082" s="361">
        <f t="shared" si="254"/>
        <v>300</v>
      </c>
      <c r="N1082" s="361">
        <f t="shared" si="254"/>
        <v>10</v>
      </c>
      <c r="O1082" s="361">
        <f t="shared" si="254"/>
        <v>0</v>
      </c>
      <c r="P1082" s="361">
        <f t="shared" si="254"/>
        <v>0</v>
      </c>
      <c r="Q1082" s="361">
        <f t="shared" si="254"/>
        <v>0</v>
      </c>
      <c r="R1082" s="361">
        <f t="shared" si="254"/>
        <v>0</v>
      </c>
      <c r="S1082" s="361">
        <f t="shared" si="254"/>
        <v>0</v>
      </c>
      <c r="T1082" s="361">
        <f t="shared" si="254"/>
        <v>0</v>
      </c>
      <c r="U1082" s="412"/>
    </row>
    <row r="1083" spans="1:21" ht="24.75" customHeight="1">
      <c r="A1083" s="203">
        <v>21602</v>
      </c>
      <c r="B1083" s="196" t="s">
        <v>578</v>
      </c>
      <c r="C1083" s="186">
        <f aca="true" t="shared" si="255" ref="C1083:K1083">SUM(C1084:C1111)</f>
        <v>1255</v>
      </c>
      <c r="D1083" s="186">
        <f t="shared" si="255"/>
        <v>155.44</v>
      </c>
      <c r="E1083" s="186">
        <f t="shared" si="255"/>
        <v>138.9</v>
      </c>
      <c r="F1083" s="186">
        <f t="shared" si="255"/>
        <v>0</v>
      </c>
      <c r="G1083" s="186">
        <f t="shared" si="255"/>
        <v>16.54</v>
      </c>
      <c r="H1083" s="186">
        <f t="shared" si="255"/>
        <v>78</v>
      </c>
      <c r="I1083" s="186">
        <f t="shared" si="255"/>
        <v>0</v>
      </c>
      <c r="J1083" s="186">
        <f t="shared" si="255"/>
        <v>0</v>
      </c>
      <c r="K1083" s="186">
        <f t="shared" si="255"/>
        <v>126.56</v>
      </c>
      <c r="L1083" s="186">
        <f aca="true" t="shared" si="256" ref="L1083:T1083">SUM(L1084:L1111)</f>
        <v>585</v>
      </c>
      <c r="M1083" s="186">
        <f t="shared" si="256"/>
        <v>300</v>
      </c>
      <c r="N1083" s="186">
        <f t="shared" si="256"/>
        <v>10</v>
      </c>
      <c r="O1083" s="186">
        <f t="shared" si="256"/>
        <v>0</v>
      </c>
      <c r="P1083" s="186">
        <f t="shared" si="256"/>
        <v>0</v>
      </c>
      <c r="Q1083" s="186">
        <f t="shared" si="256"/>
        <v>0</v>
      </c>
      <c r="R1083" s="186">
        <f t="shared" si="256"/>
        <v>0</v>
      </c>
      <c r="S1083" s="186">
        <f t="shared" si="256"/>
        <v>0</v>
      </c>
      <c r="T1083" s="186">
        <f t="shared" si="256"/>
        <v>0</v>
      </c>
      <c r="U1083" s="389"/>
    </row>
    <row r="1084" spans="1:21" s="336" customFormat="1" ht="24.75" customHeight="1">
      <c r="A1084" s="184">
        <v>2160201</v>
      </c>
      <c r="B1084" s="185" t="s">
        <v>317</v>
      </c>
      <c r="C1084" s="186">
        <f>D1084+H1084+I1084+J1084+K1084+L1084+M1084+N1084+O1084+P1084+Q1084+R1084+S1084+T1084</f>
        <v>13</v>
      </c>
      <c r="D1084" s="188">
        <f t="shared" si="252"/>
        <v>0</v>
      </c>
      <c r="E1084" s="189"/>
      <c r="F1084" s="189"/>
      <c r="G1084" s="189"/>
      <c r="H1084" s="189">
        <v>13</v>
      </c>
      <c r="I1084" s="189"/>
      <c r="J1084" s="189"/>
      <c r="K1084" s="189"/>
      <c r="L1084" s="376"/>
      <c r="M1084" s="377"/>
      <c r="N1084" s="189"/>
      <c r="O1084" s="377"/>
      <c r="P1084" s="377"/>
      <c r="Q1084" s="376"/>
      <c r="R1084" s="377"/>
      <c r="S1084" s="377"/>
      <c r="T1084" s="376"/>
      <c r="U1084" s="389"/>
    </row>
    <row r="1085" spans="1:21" s="336" customFormat="1" ht="24.75" customHeight="1">
      <c r="A1085" s="184">
        <v>2160201</v>
      </c>
      <c r="B1085" s="185" t="s">
        <v>317</v>
      </c>
      <c r="C1085" s="186">
        <f aca="true" t="shared" si="257" ref="C1085:C1111">D1085+H1085+I1085+J1085+K1085+L1085+M1085+N1085+O1085+P1085+Q1085+R1085+S1085+T1085</f>
        <v>10</v>
      </c>
      <c r="D1085" s="188">
        <f t="shared" si="252"/>
        <v>0</v>
      </c>
      <c r="E1085" s="189"/>
      <c r="F1085" s="189"/>
      <c r="G1085" s="189"/>
      <c r="H1085" s="189"/>
      <c r="I1085" s="189"/>
      <c r="J1085" s="189"/>
      <c r="K1085" s="189"/>
      <c r="L1085" s="376"/>
      <c r="M1085" s="377"/>
      <c r="N1085" s="189">
        <v>10</v>
      </c>
      <c r="O1085" s="377"/>
      <c r="P1085" s="377"/>
      <c r="Q1085" s="376"/>
      <c r="R1085" s="377"/>
      <c r="S1085" s="377"/>
      <c r="T1085" s="376"/>
      <c r="U1085" s="389"/>
    </row>
    <row r="1086" spans="1:21" s="336" customFormat="1" ht="24.75" customHeight="1">
      <c r="A1086" s="184">
        <v>2160201</v>
      </c>
      <c r="B1086" s="185" t="s">
        <v>317</v>
      </c>
      <c r="C1086" s="186">
        <f t="shared" si="257"/>
        <v>5</v>
      </c>
      <c r="D1086" s="188">
        <f t="shared" si="252"/>
        <v>0</v>
      </c>
      <c r="E1086" s="189"/>
      <c r="F1086" s="189"/>
      <c r="G1086" s="189"/>
      <c r="H1086" s="189"/>
      <c r="I1086" s="189"/>
      <c r="J1086" s="189"/>
      <c r="K1086" s="189"/>
      <c r="L1086" s="376">
        <v>5</v>
      </c>
      <c r="M1086" s="377"/>
      <c r="N1086" s="189"/>
      <c r="O1086" s="377"/>
      <c r="P1086" s="377"/>
      <c r="Q1086" s="376"/>
      <c r="R1086" s="377"/>
      <c r="S1086" s="377"/>
      <c r="T1086" s="376"/>
      <c r="U1086" s="389"/>
    </row>
    <row r="1087" spans="1:21" s="336" customFormat="1" ht="24.75" customHeight="1">
      <c r="A1087" s="190">
        <v>2160201</v>
      </c>
      <c r="B1087" s="191" t="s">
        <v>317</v>
      </c>
      <c r="C1087" s="186">
        <f t="shared" si="257"/>
        <v>8.34</v>
      </c>
      <c r="D1087" s="188">
        <f t="shared" si="252"/>
        <v>0</v>
      </c>
      <c r="E1087" s="192"/>
      <c r="F1087" s="189"/>
      <c r="G1087" s="189"/>
      <c r="H1087" s="189"/>
      <c r="I1087" s="189"/>
      <c r="J1087" s="189"/>
      <c r="K1087" s="189">
        <v>8.34</v>
      </c>
      <c r="L1087" s="378"/>
      <c r="M1087" s="379"/>
      <c r="N1087" s="189"/>
      <c r="O1087" s="379"/>
      <c r="P1087" s="379"/>
      <c r="Q1087" s="378"/>
      <c r="R1087" s="379"/>
      <c r="S1087" s="379"/>
      <c r="T1087" s="378"/>
      <c r="U1087" s="389"/>
    </row>
    <row r="1088" spans="1:21" s="336" customFormat="1" ht="24.75" customHeight="1">
      <c r="A1088" s="190">
        <v>2160201</v>
      </c>
      <c r="B1088" s="191" t="s">
        <v>317</v>
      </c>
      <c r="C1088" s="186">
        <f t="shared" si="257"/>
        <v>1.5</v>
      </c>
      <c r="D1088" s="188">
        <f t="shared" si="252"/>
        <v>0</v>
      </c>
      <c r="E1088" s="192"/>
      <c r="F1088" s="189"/>
      <c r="G1088" s="189"/>
      <c r="H1088" s="189"/>
      <c r="I1088" s="189"/>
      <c r="J1088" s="189"/>
      <c r="K1088" s="189">
        <v>1.5</v>
      </c>
      <c r="L1088" s="378"/>
      <c r="M1088" s="379"/>
      <c r="N1088" s="189"/>
      <c r="O1088" s="379"/>
      <c r="P1088" s="379"/>
      <c r="Q1088" s="378"/>
      <c r="R1088" s="379"/>
      <c r="S1088" s="379"/>
      <c r="T1088" s="378"/>
      <c r="U1088" s="389"/>
    </row>
    <row r="1089" spans="1:21" s="336" customFormat="1" ht="24.75" customHeight="1">
      <c r="A1089" s="190">
        <v>2160201</v>
      </c>
      <c r="B1089" s="191" t="s">
        <v>317</v>
      </c>
      <c r="C1089" s="186">
        <f t="shared" si="257"/>
        <v>23</v>
      </c>
      <c r="D1089" s="188">
        <f t="shared" si="252"/>
        <v>0</v>
      </c>
      <c r="E1089" s="189"/>
      <c r="F1089" s="189"/>
      <c r="G1089" s="189"/>
      <c r="H1089" s="189"/>
      <c r="I1089" s="189"/>
      <c r="J1089" s="189"/>
      <c r="K1089" s="189"/>
      <c r="L1089" s="376">
        <v>23</v>
      </c>
      <c r="M1089" s="377"/>
      <c r="N1089" s="189"/>
      <c r="O1089" s="377"/>
      <c r="P1089" s="377"/>
      <c r="Q1089" s="376"/>
      <c r="R1089" s="377"/>
      <c r="S1089" s="377"/>
      <c r="T1089" s="376"/>
      <c r="U1089" s="389"/>
    </row>
    <row r="1090" spans="1:21" s="336" customFormat="1" ht="24.75" customHeight="1">
      <c r="A1090" s="184">
        <v>2160201</v>
      </c>
      <c r="B1090" s="185" t="s">
        <v>317</v>
      </c>
      <c r="C1090" s="186">
        <f t="shared" si="257"/>
        <v>5</v>
      </c>
      <c r="D1090" s="188">
        <f t="shared" si="252"/>
        <v>0</v>
      </c>
      <c r="E1090" s="189"/>
      <c r="F1090" s="189"/>
      <c r="G1090" s="189"/>
      <c r="H1090" s="189"/>
      <c r="I1090" s="189"/>
      <c r="J1090" s="189"/>
      <c r="K1090" s="189"/>
      <c r="L1090" s="376">
        <v>5</v>
      </c>
      <c r="M1090" s="377"/>
      <c r="N1090" s="189"/>
      <c r="O1090" s="377"/>
      <c r="P1090" s="377"/>
      <c r="Q1090" s="376"/>
      <c r="R1090" s="377"/>
      <c r="S1090" s="377"/>
      <c r="T1090" s="376"/>
      <c r="U1090" s="389"/>
    </row>
    <row r="1091" spans="1:21" s="336" customFormat="1" ht="24.75" customHeight="1">
      <c r="A1091" s="184">
        <v>2160201</v>
      </c>
      <c r="B1091" s="185" t="s">
        <v>317</v>
      </c>
      <c r="C1091" s="186">
        <f t="shared" si="257"/>
        <v>28.57</v>
      </c>
      <c r="D1091" s="188">
        <f t="shared" si="252"/>
        <v>0</v>
      </c>
      <c r="E1091" s="189"/>
      <c r="F1091" s="189"/>
      <c r="G1091" s="189"/>
      <c r="H1091" s="189"/>
      <c r="I1091" s="189"/>
      <c r="J1091" s="189"/>
      <c r="K1091" s="189">
        <v>28.57</v>
      </c>
      <c r="L1091" s="376"/>
      <c r="M1091" s="377"/>
      <c r="N1091" s="189"/>
      <c r="O1091" s="377"/>
      <c r="P1091" s="377"/>
      <c r="Q1091" s="376"/>
      <c r="R1091" s="377"/>
      <c r="S1091" s="377"/>
      <c r="T1091" s="376"/>
      <c r="U1091" s="389"/>
    </row>
    <row r="1092" spans="1:21" s="336" customFormat="1" ht="24.75" customHeight="1">
      <c r="A1092" s="184">
        <v>2160201</v>
      </c>
      <c r="B1092" s="185" t="s">
        <v>317</v>
      </c>
      <c r="C1092" s="186">
        <f t="shared" si="257"/>
        <v>4.85</v>
      </c>
      <c r="D1092" s="188">
        <f t="shared" si="252"/>
        <v>0</v>
      </c>
      <c r="E1092" s="189"/>
      <c r="F1092" s="189"/>
      <c r="G1092" s="189"/>
      <c r="H1092" s="189"/>
      <c r="I1092" s="189"/>
      <c r="J1092" s="189"/>
      <c r="K1092" s="189">
        <v>4.85</v>
      </c>
      <c r="L1092" s="376"/>
      <c r="M1092" s="377"/>
      <c r="N1092" s="189"/>
      <c r="O1092" s="377"/>
      <c r="P1092" s="377"/>
      <c r="Q1092" s="376"/>
      <c r="R1092" s="377"/>
      <c r="S1092" s="377"/>
      <c r="T1092" s="376"/>
      <c r="U1092" s="389"/>
    </row>
    <row r="1093" spans="1:21" s="336" customFormat="1" ht="24.75" customHeight="1">
      <c r="A1093" s="184">
        <v>2160201</v>
      </c>
      <c r="B1093" s="185" t="s">
        <v>317</v>
      </c>
      <c r="C1093" s="186">
        <f t="shared" si="257"/>
        <v>10</v>
      </c>
      <c r="D1093" s="188">
        <f t="shared" si="252"/>
        <v>0</v>
      </c>
      <c r="E1093" s="189"/>
      <c r="F1093" s="189"/>
      <c r="G1093" s="189"/>
      <c r="H1093" s="189"/>
      <c r="I1093" s="189"/>
      <c r="J1093" s="189"/>
      <c r="K1093" s="189"/>
      <c r="L1093" s="376">
        <v>10</v>
      </c>
      <c r="M1093" s="377"/>
      <c r="N1093" s="189"/>
      <c r="O1093" s="377"/>
      <c r="P1093" s="377"/>
      <c r="Q1093" s="376"/>
      <c r="R1093" s="377"/>
      <c r="S1093" s="377"/>
      <c r="T1093" s="376"/>
      <c r="U1093" s="389"/>
    </row>
    <row r="1094" spans="1:21" s="336" customFormat="1" ht="24.75" customHeight="1">
      <c r="A1094" s="190">
        <v>2160201</v>
      </c>
      <c r="B1094" s="191" t="s">
        <v>317</v>
      </c>
      <c r="C1094" s="186">
        <f t="shared" si="257"/>
        <v>42.24</v>
      </c>
      <c r="D1094" s="188">
        <f t="shared" si="252"/>
        <v>0</v>
      </c>
      <c r="E1094" s="192"/>
      <c r="F1094" s="189"/>
      <c r="G1094" s="189"/>
      <c r="H1094" s="189"/>
      <c r="I1094" s="189"/>
      <c r="J1094" s="189"/>
      <c r="K1094" s="189">
        <v>42.24</v>
      </c>
      <c r="L1094" s="378"/>
      <c r="M1094" s="379"/>
      <c r="N1094" s="189"/>
      <c r="O1094" s="379"/>
      <c r="P1094" s="379"/>
      <c r="Q1094" s="378"/>
      <c r="R1094" s="379"/>
      <c r="S1094" s="379"/>
      <c r="T1094" s="378"/>
      <c r="U1094" s="389"/>
    </row>
    <row r="1095" spans="1:21" s="336" customFormat="1" ht="24.75" customHeight="1">
      <c r="A1095" s="190">
        <v>2160201</v>
      </c>
      <c r="B1095" s="191" t="s">
        <v>317</v>
      </c>
      <c r="C1095" s="186">
        <f t="shared" si="257"/>
        <v>7.4</v>
      </c>
      <c r="D1095" s="188">
        <f t="shared" si="252"/>
        <v>0</v>
      </c>
      <c r="E1095" s="192"/>
      <c r="F1095" s="189"/>
      <c r="G1095" s="189"/>
      <c r="H1095" s="189"/>
      <c r="I1095" s="189"/>
      <c r="J1095" s="189"/>
      <c r="K1095" s="189">
        <v>7.4</v>
      </c>
      <c r="L1095" s="378"/>
      <c r="M1095" s="379"/>
      <c r="N1095" s="189"/>
      <c r="O1095" s="379"/>
      <c r="P1095" s="379"/>
      <c r="Q1095" s="378"/>
      <c r="R1095" s="379"/>
      <c r="S1095" s="379"/>
      <c r="T1095" s="378"/>
      <c r="U1095" s="389"/>
    </row>
    <row r="1096" spans="1:21" s="336" customFormat="1" ht="24.75" customHeight="1">
      <c r="A1096" s="184">
        <v>2160201</v>
      </c>
      <c r="B1096" s="185" t="s">
        <v>317</v>
      </c>
      <c r="C1096" s="186">
        <f t="shared" si="257"/>
        <v>10</v>
      </c>
      <c r="D1096" s="188">
        <f t="shared" si="252"/>
        <v>0</v>
      </c>
      <c r="E1096" s="189"/>
      <c r="F1096" s="189"/>
      <c r="G1096" s="189"/>
      <c r="H1096" s="189"/>
      <c r="I1096" s="189"/>
      <c r="J1096" s="189"/>
      <c r="K1096" s="189"/>
      <c r="L1096" s="376">
        <v>10</v>
      </c>
      <c r="M1096" s="377"/>
      <c r="N1096" s="189"/>
      <c r="O1096" s="377"/>
      <c r="P1096" s="377"/>
      <c r="Q1096" s="376"/>
      <c r="R1096" s="377"/>
      <c r="S1096" s="377"/>
      <c r="T1096" s="376"/>
      <c r="U1096" s="389"/>
    </row>
    <row r="1097" spans="1:21" s="336" customFormat="1" ht="24.75" customHeight="1">
      <c r="A1097" s="190">
        <v>2160201</v>
      </c>
      <c r="B1097" s="191" t="s">
        <v>317</v>
      </c>
      <c r="C1097" s="186">
        <f t="shared" si="257"/>
        <v>65.66</v>
      </c>
      <c r="D1097" s="188">
        <f t="shared" si="252"/>
        <v>37</v>
      </c>
      <c r="E1097" s="192">
        <v>37</v>
      </c>
      <c r="F1097" s="189"/>
      <c r="G1097" s="189"/>
      <c r="H1097" s="189"/>
      <c r="I1097" s="189"/>
      <c r="J1097" s="189"/>
      <c r="K1097" s="189">
        <v>28.66</v>
      </c>
      <c r="L1097" s="378"/>
      <c r="M1097" s="379"/>
      <c r="N1097" s="189"/>
      <c r="O1097" s="379"/>
      <c r="P1097" s="379"/>
      <c r="Q1097" s="378"/>
      <c r="R1097" s="379"/>
      <c r="S1097" s="379"/>
      <c r="T1097" s="378"/>
      <c r="U1097" s="389"/>
    </row>
    <row r="1098" spans="1:21" s="336" customFormat="1" ht="24.75" customHeight="1">
      <c r="A1098" s="190">
        <v>2160201</v>
      </c>
      <c r="B1098" s="191" t="s">
        <v>317</v>
      </c>
      <c r="C1098" s="186">
        <f t="shared" si="257"/>
        <v>5</v>
      </c>
      <c r="D1098" s="188"/>
      <c r="E1098" s="192"/>
      <c r="F1098" s="189"/>
      <c r="G1098" s="189"/>
      <c r="H1098" s="189"/>
      <c r="I1098" s="189"/>
      <c r="J1098" s="189"/>
      <c r="K1098" s="189">
        <v>5</v>
      </c>
      <c r="L1098" s="378"/>
      <c r="M1098" s="379"/>
      <c r="N1098" s="189"/>
      <c r="O1098" s="379"/>
      <c r="P1098" s="379"/>
      <c r="Q1098" s="378"/>
      <c r="R1098" s="379"/>
      <c r="S1098" s="379"/>
      <c r="T1098" s="378"/>
      <c r="U1098" s="389"/>
    </row>
    <row r="1099" spans="1:21" s="336" customFormat="1" ht="24.75" customHeight="1">
      <c r="A1099" s="190">
        <v>2160201</v>
      </c>
      <c r="B1099" s="191" t="s">
        <v>317</v>
      </c>
      <c r="C1099" s="186">
        <f t="shared" si="257"/>
        <v>20</v>
      </c>
      <c r="D1099" s="188"/>
      <c r="E1099" s="192"/>
      <c r="F1099" s="189"/>
      <c r="G1099" s="189"/>
      <c r="H1099" s="189"/>
      <c r="I1099" s="189"/>
      <c r="J1099" s="189"/>
      <c r="K1099" s="189"/>
      <c r="L1099" s="378">
        <v>20</v>
      </c>
      <c r="M1099" s="379"/>
      <c r="N1099" s="189"/>
      <c r="O1099" s="379"/>
      <c r="P1099" s="379"/>
      <c r="Q1099" s="378"/>
      <c r="R1099" s="379"/>
      <c r="S1099" s="379"/>
      <c r="T1099" s="378"/>
      <c r="U1099" s="389"/>
    </row>
    <row r="1100" spans="1:21" s="336" customFormat="1" ht="24.75" customHeight="1">
      <c r="A1100" s="190">
        <v>2160201</v>
      </c>
      <c r="B1100" s="191" t="s">
        <v>317</v>
      </c>
      <c r="C1100" s="186">
        <f t="shared" si="257"/>
        <v>118.44</v>
      </c>
      <c r="D1100" s="188">
        <f t="shared" si="252"/>
        <v>118.44</v>
      </c>
      <c r="E1100" s="192">
        <v>101.9</v>
      </c>
      <c r="F1100" s="189"/>
      <c r="G1100" s="189">
        <v>16.54</v>
      </c>
      <c r="H1100" s="189"/>
      <c r="I1100" s="189"/>
      <c r="J1100" s="189"/>
      <c r="K1100" s="189"/>
      <c r="L1100" s="378"/>
      <c r="M1100" s="379"/>
      <c r="N1100" s="189"/>
      <c r="O1100" s="379"/>
      <c r="P1100" s="379"/>
      <c r="Q1100" s="378"/>
      <c r="R1100" s="379"/>
      <c r="S1100" s="379"/>
      <c r="T1100" s="378"/>
      <c r="U1100" s="389"/>
    </row>
    <row r="1101" spans="1:21" s="336" customFormat="1" ht="24.75" customHeight="1">
      <c r="A1101" s="190">
        <v>2160201</v>
      </c>
      <c r="B1101" s="191" t="s">
        <v>317</v>
      </c>
      <c r="C1101" s="186">
        <f t="shared" si="257"/>
        <v>10</v>
      </c>
      <c r="D1101" s="188">
        <f t="shared" si="252"/>
        <v>0</v>
      </c>
      <c r="E1101" s="192"/>
      <c r="F1101" s="189"/>
      <c r="G1101" s="189"/>
      <c r="H1101" s="189">
        <v>10</v>
      </c>
      <c r="I1101" s="189"/>
      <c r="J1101" s="189"/>
      <c r="K1101" s="189"/>
      <c r="L1101" s="378"/>
      <c r="M1101" s="379"/>
      <c r="N1101" s="189"/>
      <c r="O1101" s="379"/>
      <c r="P1101" s="379"/>
      <c r="Q1101" s="378"/>
      <c r="R1101" s="379"/>
      <c r="S1101" s="379"/>
      <c r="T1101" s="378"/>
      <c r="U1101" s="389"/>
    </row>
    <row r="1102" spans="1:21" s="336" customFormat="1" ht="24.75" customHeight="1">
      <c r="A1102" s="184">
        <v>2160202</v>
      </c>
      <c r="B1102" s="185" t="s">
        <v>318</v>
      </c>
      <c r="C1102" s="186">
        <f t="shared" si="257"/>
        <v>20</v>
      </c>
      <c r="D1102" s="188">
        <f t="shared" si="252"/>
        <v>0</v>
      </c>
      <c r="E1102" s="189"/>
      <c r="F1102" s="189"/>
      <c r="G1102" s="189"/>
      <c r="H1102" s="189">
        <v>20</v>
      </c>
      <c r="I1102" s="189"/>
      <c r="J1102" s="189"/>
      <c r="K1102" s="189"/>
      <c r="L1102" s="376"/>
      <c r="M1102" s="377"/>
      <c r="N1102" s="189"/>
      <c r="O1102" s="377"/>
      <c r="P1102" s="377"/>
      <c r="Q1102" s="376"/>
      <c r="R1102" s="377"/>
      <c r="S1102" s="377"/>
      <c r="T1102" s="376"/>
      <c r="U1102" s="389"/>
    </row>
    <row r="1103" spans="1:21" s="336" customFormat="1" ht="24.75" customHeight="1">
      <c r="A1103" s="184">
        <v>2160202</v>
      </c>
      <c r="B1103" s="185" t="s">
        <v>318</v>
      </c>
      <c r="C1103" s="186">
        <f t="shared" si="257"/>
        <v>5</v>
      </c>
      <c r="D1103" s="188">
        <f t="shared" si="252"/>
        <v>0</v>
      </c>
      <c r="E1103" s="189"/>
      <c r="F1103" s="189"/>
      <c r="G1103" s="189"/>
      <c r="H1103" s="189">
        <v>5</v>
      </c>
      <c r="I1103" s="189"/>
      <c r="J1103" s="189"/>
      <c r="K1103" s="189"/>
      <c r="L1103" s="376"/>
      <c r="M1103" s="377"/>
      <c r="N1103" s="189"/>
      <c r="O1103" s="377"/>
      <c r="P1103" s="377"/>
      <c r="Q1103" s="376"/>
      <c r="R1103" s="377"/>
      <c r="S1103" s="377"/>
      <c r="T1103" s="376"/>
      <c r="U1103" s="389"/>
    </row>
    <row r="1104" spans="1:21" s="336" customFormat="1" ht="24.75" customHeight="1">
      <c r="A1104" s="184">
        <v>2160202</v>
      </c>
      <c r="B1104" s="185" t="s">
        <v>318</v>
      </c>
      <c r="C1104" s="186">
        <f t="shared" si="257"/>
        <v>10</v>
      </c>
      <c r="D1104" s="188">
        <f t="shared" si="252"/>
        <v>0</v>
      </c>
      <c r="E1104" s="189"/>
      <c r="F1104" s="189"/>
      <c r="G1104" s="189"/>
      <c r="H1104" s="189">
        <v>10</v>
      </c>
      <c r="I1104" s="189"/>
      <c r="J1104" s="189"/>
      <c r="K1104" s="189"/>
      <c r="L1104" s="376"/>
      <c r="M1104" s="377"/>
      <c r="N1104" s="189"/>
      <c r="O1104" s="377"/>
      <c r="P1104" s="377"/>
      <c r="Q1104" s="376"/>
      <c r="R1104" s="377"/>
      <c r="S1104" s="377"/>
      <c r="T1104" s="376"/>
      <c r="U1104" s="389"/>
    </row>
    <row r="1105" spans="1:21" s="336" customFormat="1" ht="24.75" customHeight="1">
      <c r="A1105" s="184">
        <v>2160202</v>
      </c>
      <c r="B1105" s="185" t="s">
        <v>318</v>
      </c>
      <c r="C1105" s="186">
        <f t="shared" si="257"/>
        <v>20</v>
      </c>
      <c r="D1105" s="188">
        <f t="shared" si="252"/>
        <v>0</v>
      </c>
      <c r="E1105" s="189"/>
      <c r="F1105" s="189"/>
      <c r="G1105" s="189"/>
      <c r="H1105" s="364">
        <v>20</v>
      </c>
      <c r="I1105" s="189"/>
      <c r="J1105" s="189"/>
      <c r="K1105" s="189"/>
      <c r="L1105" s="376"/>
      <c r="M1105" s="377"/>
      <c r="N1105" s="189"/>
      <c r="O1105" s="377"/>
      <c r="P1105" s="377"/>
      <c r="Q1105" s="376"/>
      <c r="R1105" s="377"/>
      <c r="S1105" s="377"/>
      <c r="T1105" s="376"/>
      <c r="U1105" s="389"/>
    </row>
    <row r="1106" spans="1:21" s="336" customFormat="1" ht="24.75" customHeight="1">
      <c r="A1106" s="184">
        <v>2160202</v>
      </c>
      <c r="B1106" s="185" t="s">
        <v>318</v>
      </c>
      <c r="C1106" s="186">
        <f t="shared" si="257"/>
        <v>42</v>
      </c>
      <c r="D1106" s="188">
        <f t="shared" si="252"/>
        <v>0</v>
      </c>
      <c r="E1106" s="189"/>
      <c r="F1106" s="189"/>
      <c r="G1106" s="189"/>
      <c r="H1106" s="189"/>
      <c r="I1106" s="189"/>
      <c r="J1106" s="189"/>
      <c r="K1106" s="189"/>
      <c r="L1106" s="376">
        <v>42</v>
      </c>
      <c r="M1106" s="377"/>
      <c r="N1106" s="189"/>
      <c r="O1106" s="377"/>
      <c r="P1106" s="377"/>
      <c r="Q1106" s="376"/>
      <c r="R1106" s="377"/>
      <c r="S1106" s="377"/>
      <c r="T1106" s="376"/>
      <c r="U1106" s="389"/>
    </row>
    <row r="1107" spans="1:21" s="336" customFormat="1" ht="24.75" customHeight="1">
      <c r="A1107" s="184">
        <v>2160202</v>
      </c>
      <c r="B1107" s="185" t="s">
        <v>318</v>
      </c>
      <c r="C1107" s="186">
        <f t="shared" si="257"/>
        <v>19</v>
      </c>
      <c r="D1107" s="188">
        <f t="shared" si="252"/>
        <v>0</v>
      </c>
      <c r="E1107" s="189"/>
      <c r="F1107" s="189"/>
      <c r="G1107" s="189"/>
      <c r="H1107" s="189"/>
      <c r="I1107" s="189"/>
      <c r="J1107" s="189"/>
      <c r="K1107" s="189"/>
      <c r="L1107" s="392">
        <v>19</v>
      </c>
      <c r="M1107" s="393"/>
      <c r="N1107" s="189"/>
      <c r="O1107" s="393"/>
      <c r="P1107" s="393"/>
      <c r="Q1107" s="392"/>
      <c r="R1107" s="393"/>
      <c r="S1107" s="393"/>
      <c r="T1107" s="392"/>
      <c r="U1107" s="389"/>
    </row>
    <row r="1108" spans="1:21" s="336" customFormat="1" ht="24.75" customHeight="1">
      <c r="A1108" s="184">
        <v>2160202</v>
      </c>
      <c r="B1108" s="185" t="s">
        <v>318</v>
      </c>
      <c r="C1108" s="186">
        <f t="shared" si="257"/>
        <v>16</v>
      </c>
      <c r="D1108" s="188">
        <f t="shared" si="252"/>
        <v>0</v>
      </c>
      <c r="E1108" s="189"/>
      <c r="F1108" s="189"/>
      <c r="G1108" s="189"/>
      <c r="H1108" s="189"/>
      <c r="I1108" s="189"/>
      <c r="J1108" s="189"/>
      <c r="K1108" s="189"/>
      <c r="L1108" s="376">
        <v>16</v>
      </c>
      <c r="M1108" s="377"/>
      <c r="N1108" s="189"/>
      <c r="O1108" s="377"/>
      <c r="P1108" s="377"/>
      <c r="Q1108" s="376"/>
      <c r="R1108" s="377"/>
      <c r="S1108" s="377"/>
      <c r="T1108" s="376"/>
      <c r="U1108" s="389"/>
    </row>
    <row r="1109" spans="1:21" s="336" customFormat="1" ht="24.75" customHeight="1">
      <c r="A1109" s="184">
        <v>2160202</v>
      </c>
      <c r="B1109" s="185" t="s">
        <v>318</v>
      </c>
      <c r="C1109" s="186">
        <f t="shared" si="257"/>
        <v>28</v>
      </c>
      <c r="D1109" s="188">
        <f t="shared" si="252"/>
        <v>0</v>
      </c>
      <c r="E1109" s="189"/>
      <c r="F1109" s="189"/>
      <c r="G1109" s="189"/>
      <c r="H1109" s="189"/>
      <c r="I1109" s="189"/>
      <c r="J1109" s="189"/>
      <c r="K1109" s="189"/>
      <c r="L1109" s="376">
        <v>28</v>
      </c>
      <c r="M1109" s="377"/>
      <c r="N1109" s="189"/>
      <c r="O1109" s="377"/>
      <c r="P1109" s="377"/>
      <c r="Q1109" s="376"/>
      <c r="R1109" s="377"/>
      <c r="S1109" s="377"/>
      <c r="T1109" s="376"/>
      <c r="U1109" s="389"/>
    </row>
    <row r="1110" spans="1:21" s="336" customFormat="1" ht="24.75" customHeight="1">
      <c r="A1110" s="497">
        <v>2160299</v>
      </c>
      <c r="B1110" s="185" t="s">
        <v>579</v>
      </c>
      <c r="C1110" s="186">
        <f t="shared" si="257"/>
        <v>407</v>
      </c>
      <c r="D1110" s="188">
        <f t="shared" si="252"/>
        <v>0</v>
      </c>
      <c r="E1110" s="189"/>
      <c r="F1110" s="189"/>
      <c r="G1110" s="189"/>
      <c r="H1110" s="189"/>
      <c r="I1110" s="189"/>
      <c r="J1110" s="189"/>
      <c r="K1110" s="189"/>
      <c r="L1110" s="376">
        <v>407</v>
      </c>
      <c r="M1110" s="377"/>
      <c r="N1110" s="189"/>
      <c r="O1110" s="377"/>
      <c r="P1110" s="377"/>
      <c r="Q1110" s="376"/>
      <c r="R1110" s="377"/>
      <c r="S1110" s="377"/>
      <c r="T1110" s="376"/>
      <c r="U1110" s="389"/>
    </row>
    <row r="1111" spans="1:21" s="341" customFormat="1" ht="25.5" customHeight="1">
      <c r="A1111" s="497">
        <v>2160299</v>
      </c>
      <c r="B1111" s="185" t="s">
        <v>579</v>
      </c>
      <c r="C1111" s="186">
        <f t="shared" si="257"/>
        <v>300</v>
      </c>
      <c r="D1111" s="188">
        <f t="shared" si="252"/>
        <v>0</v>
      </c>
      <c r="E1111" s="189"/>
      <c r="F1111" s="189"/>
      <c r="G1111" s="189"/>
      <c r="H1111" s="189"/>
      <c r="I1111" s="189"/>
      <c r="J1111" s="189"/>
      <c r="K1111" s="189"/>
      <c r="L1111" s="376"/>
      <c r="M1111" s="376">
        <v>300</v>
      </c>
      <c r="N1111" s="189"/>
      <c r="O1111" s="377"/>
      <c r="P1111" s="377"/>
      <c r="Q1111" s="376"/>
      <c r="R1111" s="377"/>
      <c r="S1111" s="377"/>
      <c r="T1111" s="376"/>
      <c r="U1111" s="389"/>
    </row>
    <row r="1112" spans="1:21" s="337" customFormat="1" ht="24.75" customHeight="1">
      <c r="A1112" s="409">
        <v>217</v>
      </c>
      <c r="B1112" s="410" t="s">
        <v>580</v>
      </c>
      <c r="C1112" s="361">
        <f aca="true" t="shared" si="258" ref="C1112:K1112">C1113</f>
        <v>15</v>
      </c>
      <c r="D1112" s="361">
        <f t="shared" si="258"/>
        <v>0</v>
      </c>
      <c r="E1112" s="361">
        <f t="shared" si="258"/>
        <v>0</v>
      </c>
      <c r="F1112" s="361">
        <f t="shared" si="258"/>
        <v>0</v>
      </c>
      <c r="G1112" s="361">
        <f t="shared" si="258"/>
        <v>0</v>
      </c>
      <c r="H1112" s="361">
        <f t="shared" si="258"/>
        <v>15</v>
      </c>
      <c r="I1112" s="361">
        <f t="shared" si="258"/>
        <v>0</v>
      </c>
      <c r="J1112" s="361">
        <f t="shared" si="258"/>
        <v>0</v>
      </c>
      <c r="K1112" s="361">
        <f t="shared" si="258"/>
        <v>0</v>
      </c>
      <c r="L1112" s="361">
        <f aca="true" t="shared" si="259" ref="L1112:T1112">L1113</f>
        <v>0</v>
      </c>
      <c r="M1112" s="361">
        <f t="shared" si="259"/>
        <v>0</v>
      </c>
      <c r="N1112" s="361">
        <f t="shared" si="259"/>
        <v>0</v>
      </c>
      <c r="O1112" s="361">
        <f t="shared" si="259"/>
        <v>0</v>
      </c>
      <c r="P1112" s="361">
        <f t="shared" si="259"/>
        <v>0</v>
      </c>
      <c r="Q1112" s="361">
        <f t="shared" si="259"/>
        <v>0</v>
      </c>
      <c r="R1112" s="361">
        <f t="shared" si="259"/>
        <v>0</v>
      </c>
      <c r="S1112" s="361">
        <f t="shared" si="259"/>
        <v>0</v>
      </c>
      <c r="T1112" s="361">
        <f t="shared" si="259"/>
        <v>0</v>
      </c>
      <c r="U1112" s="412"/>
    </row>
    <row r="1113" spans="1:21" ht="24.75" customHeight="1">
      <c r="A1113" s="197">
        <v>21703</v>
      </c>
      <c r="B1113" s="198" t="s">
        <v>581</v>
      </c>
      <c r="C1113" s="186">
        <f>D1113+N1113+H1113+I1113+K1113</f>
        <v>15</v>
      </c>
      <c r="D1113" s="199">
        <f aca="true" t="shared" si="260" ref="D1113:D1127">SUM(E1113:G1113)</f>
        <v>0</v>
      </c>
      <c r="E1113" s="221">
        <f>E1114</f>
        <v>0</v>
      </c>
      <c r="F1113" s="221">
        <f>F1114</f>
        <v>0</v>
      </c>
      <c r="G1113" s="221">
        <f>G1114</f>
        <v>0</v>
      </c>
      <c r="H1113" s="221">
        <f>H1114</f>
        <v>15</v>
      </c>
      <c r="I1113" s="471"/>
      <c r="J1113" s="471"/>
      <c r="K1113" s="363"/>
      <c r="L1113" s="392"/>
      <c r="M1113" s="393"/>
      <c r="N1113" s="221">
        <f>N1114</f>
        <v>0</v>
      </c>
      <c r="O1113" s="393"/>
      <c r="P1113" s="393"/>
      <c r="Q1113" s="392"/>
      <c r="R1113" s="393"/>
      <c r="S1113" s="393"/>
      <c r="T1113" s="392"/>
      <c r="U1113" s="389"/>
    </row>
    <row r="1114" spans="1:21" s="336" customFormat="1" ht="24.75" customHeight="1">
      <c r="A1114" s="184">
        <v>2170399</v>
      </c>
      <c r="B1114" s="185" t="s">
        <v>582</v>
      </c>
      <c r="C1114" s="186">
        <f>D1114+N1114+H1114+I1114+K1114</f>
        <v>15</v>
      </c>
      <c r="D1114" s="188">
        <f t="shared" si="260"/>
        <v>0</v>
      </c>
      <c r="E1114" s="189"/>
      <c r="F1114" s="189"/>
      <c r="G1114" s="189"/>
      <c r="H1114" s="189">
        <v>15</v>
      </c>
      <c r="I1114" s="189"/>
      <c r="J1114" s="189"/>
      <c r="K1114" s="189"/>
      <c r="L1114" s="376"/>
      <c r="M1114" s="377"/>
      <c r="N1114" s="189"/>
      <c r="O1114" s="377"/>
      <c r="P1114" s="377"/>
      <c r="Q1114" s="376"/>
      <c r="R1114" s="377"/>
      <c r="S1114" s="377"/>
      <c r="T1114" s="376"/>
      <c r="U1114" s="389"/>
    </row>
    <row r="1115" spans="1:21" s="337" customFormat="1" ht="24.75" customHeight="1">
      <c r="A1115" s="409">
        <v>220</v>
      </c>
      <c r="B1115" s="410" t="s">
        <v>583</v>
      </c>
      <c r="C1115" s="361">
        <f aca="true" t="shared" si="261" ref="C1115:U1115">C1116+C1122</f>
        <v>1331</v>
      </c>
      <c r="D1115" s="361">
        <f t="shared" si="261"/>
        <v>831</v>
      </c>
      <c r="E1115" s="361">
        <f t="shared" si="261"/>
        <v>711</v>
      </c>
      <c r="F1115" s="361">
        <f t="shared" si="261"/>
        <v>0</v>
      </c>
      <c r="G1115" s="361">
        <f t="shared" si="261"/>
        <v>120</v>
      </c>
      <c r="H1115" s="361">
        <f t="shared" si="261"/>
        <v>86</v>
      </c>
      <c r="I1115" s="361">
        <f t="shared" si="261"/>
        <v>414</v>
      </c>
      <c r="J1115" s="361">
        <f t="shared" si="261"/>
        <v>0</v>
      </c>
      <c r="K1115" s="361">
        <f t="shared" si="261"/>
        <v>0</v>
      </c>
      <c r="L1115" s="361">
        <f t="shared" si="261"/>
        <v>0</v>
      </c>
      <c r="M1115" s="361">
        <f t="shared" si="261"/>
        <v>0</v>
      </c>
      <c r="N1115" s="361">
        <f t="shared" si="261"/>
        <v>0</v>
      </c>
      <c r="O1115" s="361">
        <f t="shared" si="261"/>
        <v>0</v>
      </c>
      <c r="P1115" s="361">
        <f t="shared" si="261"/>
        <v>0</v>
      </c>
      <c r="Q1115" s="361">
        <f t="shared" si="261"/>
        <v>0</v>
      </c>
      <c r="R1115" s="361">
        <f t="shared" si="261"/>
        <v>0</v>
      </c>
      <c r="S1115" s="361">
        <f t="shared" si="261"/>
        <v>0</v>
      </c>
      <c r="T1115" s="361">
        <f t="shared" si="261"/>
        <v>0</v>
      </c>
      <c r="U1115" s="412"/>
    </row>
    <row r="1116" spans="1:21" ht="24.75" customHeight="1">
      <c r="A1116" s="197">
        <v>22001</v>
      </c>
      <c r="B1116" s="198" t="s">
        <v>584</v>
      </c>
      <c r="C1116" s="186">
        <f aca="true" t="shared" si="262" ref="C1116:U1116">SUM(C1117:C1121)</f>
        <v>1300</v>
      </c>
      <c r="D1116" s="186">
        <f t="shared" si="262"/>
        <v>831</v>
      </c>
      <c r="E1116" s="186">
        <f t="shared" si="262"/>
        <v>711</v>
      </c>
      <c r="F1116" s="186">
        <f t="shared" si="262"/>
        <v>0</v>
      </c>
      <c r="G1116" s="186">
        <f t="shared" si="262"/>
        <v>120</v>
      </c>
      <c r="H1116" s="186">
        <f t="shared" si="262"/>
        <v>55</v>
      </c>
      <c r="I1116" s="186">
        <f t="shared" si="262"/>
        <v>414</v>
      </c>
      <c r="J1116" s="186">
        <f t="shared" si="262"/>
        <v>0</v>
      </c>
      <c r="K1116" s="186">
        <f t="shared" si="262"/>
        <v>0</v>
      </c>
      <c r="L1116" s="186">
        <f t="shared" si="262"/>
        <v>0</v>
      </c>
      <c r="M1116" s="186">
        <f t="shared" si="262"/>
        <v>0</v>
      </c>
      <c r="N1116" s="186">
        <f t="shared" si="262"/>
        <v>0</v>
      </c>
      <c r="O1116" s="186">
        <f t="shared" si="262"/>
        <v>0</v>
      </c>
      <c r="P1116" s="186">
        <f t="shared" si="262"/>
        <v>0</v>
      </c>
      <c r="Q1116" s="186">
        <f t="shared" si="262"/>
        <v>0</v>
      </c>
      <c r="R1116" s="186">
        <f t="shared" si="262"/>
        <v>0</v>
      </c>
      <c r="S1116" s="186">
        <f t="shared" si="262"/>
        <v>0</v>
      </c>
      <c r="T1116" s="186">
        <f t="shared" si="262"/>
        <v>0</v>
      </c>
      <c r="U1116" s="389"/>
    </row>
    <row r="1117" spans="1:21" s="336" customFormat="1" ht="24.75" customHeight="1">
      <c r="A1117" s="190">
        <v>2200101</v>
      </c>
      <c r="B1117" s="191" t="s">
        <v>317</v>
      </c>
      <c r="C1117" s="186">
        <f>D1117+H1117+I1117+J1117+K1117+L1117+M1117+N1117+O1117+P1117+Q1117+S1117+T1117</f>
        <v>831</v>
      </c>
      <c r="D1117" s="188">
        <f>E1117+F1117+G1117</f>
        <v>831</v>
      </c>
      <c r="E1117" s="192">
        <v>711</v>
      </c>
      <c r="F1117" s="189"/>
      <c r="G1117" s="189">
        <v>120</v>
      </c>
      <c r="H1117" s="189"/>
      <c r="I1117" s="189"/>
      <c r="J1117" s="189"/>
      <c r="K1117" s="189"/>
      <c r="L1117" s="378"/>
      <c r="M1117" s="379"/>
      <c r="N1117" s="189"/>
      <c r="O1117" s="379"/>
      <c r="P1117" s="379"/>
      <c r="Q1117" s="378"/>
      <c r="R1117" s="379"/>
      <c r="S1117" s="379"/>
      <c r="T1117" s="378"/>
      <c r="U1117" s="389"/>
    </row>
    <row r="1118" spans="1:21" s="336" customFormat="1" ht="24.75" customHeight="1">
      <c r="A1118" s="190">
        <v>2200101</v>
      </c>
      <c r="B1118" s="191" t="s">
        <v>317</v>
      </c>
      <c r="C1118" s="186">
        <f>D1118+H1118+I1118+J1118+K1118+L1118+M1118+N1118+O1118+P1118+Q1118+S1118+T1118</f>
        <v>35</v>
      </c>
      <c r="D1118" s="188">
        <f>E1118+F1118+G1118</f>
        <v>0</v>
      </c>
      <c r="E1118" s="192"/>
      <c r="F1118" s="189"/>
      <c r="G1118" s="189"/>
      <c r="H1118" s="189">
        <v>35</v>
      </c>
      <c r="I1118" s="189"/>
      <c r="J1118" s="189"/>
      <c r="K1118" s="189"/>
      <c r="L1118" s="378"/>
      <c r="M1118" s="379"/>
      <c r="N1118" s="189"/>
      <c r="O1118" s="379"/>
      <c r="P1118" s="379"/>
      <c r="Q1118" s="378"/>
      <c r="R1118" s="379"/>
      <c r="S1118" s="379"/>
      <c r="T1118" s="378"/>
      <c r="U1118" s="389"/>
    </row>
    <row r="1119" spans="1:21" s="336" customFormat="1" ht="24.75" customHeight="1">
      <c r="A1119" s="184">
        <v>2200102</v>
      </c>
      <c r="B1119" s="185" t="s">
        <v>318</v>
      </c>
      <c r="C1119" s="186">
        <f>D1119+H1119+I1119+J1119+K1119+L1119+M1119+N1119+O1119+P1119+Q1119+S1119+T1119</f>
        <v>20</v>
      </c>
      <c r="D1119" s="188">
        <f>E1119+F1119+G1119</f>
        <v>0</v>
      </c>
      <c r="E1119" s="189"/>
      <c r="F1119" s="189"/>
      <c r="G1119" s="189"/>
      <c r="H1119" s="189">
        <v>20</v>
      </c>
      <c r="I1119" s="189"/>
      <c r="J1119" s="189"/>
      <c r="K1119" s="189"/>
      <c r="L1119" s="376"/>
      <c r="M1119" s="377"/>
      <c r="N1119" s="189"/>
      <c r="O1119" s="377"/>
      <c r="P1119" s="377"/>
      <c r="Q1119" s="376"/>
      <c r="R1119" s="377"/>
      <c r="S1119" s="377"/>
      <c r="T1119" s="376"/>
      <c r="U1119" s="389"/>
    </row>
    <row r="1120" spans="1:21" s="336" customFormat="1" ht="24.75" customHeight="1">
      <c r="A1120" s="184">
        <v>2200106</v>
      </c>
      <c r="B1120" s="185" t="s">
        <v>585</v>
      </c>
      <c r="C1120" s="186">
        <f>D1120+H1120+I1120+J1120+K1120+L1120+M1120+N1120+O1120+P1120+Q1120+S1120+T1120</f>
        <v>214</v>
      </c>
      <c r="D1120" s="188">
        <f>E1120+F1120+G1120</f>
        <v>0</v>
      </c>
      <c r="E1120" s="189"/>
      <c r="F1120" s="189"/>
      <c r="G1120" s="189"/>
      <c r="H1120" s="189"/>
      <c r="I1120" s="189">
        <v>214</v>
      </c>
      <c r="J1120" s="189"/>
      <c r="K1120" s="189"/>
      <c r="L1120" s="376"/>
      <c r="M1120" s="377"/>
      <c r="N1120" s="189"/>
      <c r="O1120" s="377"/>
      <c r="P1120" s="377"/>
      <c r="Q1120" s="376"/>
      <c r="R1120" s="377"/>
      <c r="S1120" s="377"/>
      <c r="T1120" s="376"/>
      <c r="U1120" s="389"/>
    </row>
    <row r="1121" spans="1:21" s="336" customFormat="1" ht="24.75" customHeight="1">
      <c r="A1121" s="184">
        <v>2200106</v>
      </c>
      <c r="B1121" s="185" t="s">
        <v>585</v>
      </c>
      <c r="C1121" s="186">
        <f>D1121+H1121+I1121+J1121+K1121+L1121+M1121+N1121+O1121+P1121+Q1121+S1121+T1121</f>
        <v>200</v>
      </c>
      <c r="D1121" s="188">
        <f>E1121+F1121+G1121</f>
        <v>0</v>
      </c>
      <c r="E1121" s="189"/>
      <c r="F1121" s="189"/>
      <c r="G1121" s="189"/>
      <c r="H1121" s="189"/>
      <c r="I1121" s="189">
        <v>200</v>
      </c>
      <c r="J1121" s="189"/>
      <c r="K1121" s="189"/>
      <c r="L1121" s="376"/>
      <c r="M1121" s="377"/>
      <c r="N1121" s="189"/>
      <c r="O1121" s="377"/>
      <c r="P1121" s="377"/>
      <c r="Q1121" s="376"/>
      <c r="R1121" s="377"/>
      <c r="S1121" s="377"/>
      <c r="T1121" s="376"/>
      <c r="U1121" s="389"/>
    </row>
    <row r="1122" spans="1:21" ht="24.75" customHeight="1">
      <c r="A1122" s="197">
        <v>22005</v>
      </c>
      <c r="B1122" s="198" t="s">
        <v>586</v>
      </c>
      <c r="C1122" s="186">
        <f aca="true" t="shared" si="263" ref="C1122:K1122">SUM(C1123:C1127)</f>
        <v>31</v>
      </c>
      <c r="D1122" s="186">
        <f t="shared" si="263"/>
        <v>0</v>
      </c>
      <c r="E1122" s="186">
        <f t="shared" si="263"/>
        <v>0</v>
      </c>
      <c r="F1122" s="186">
        <f t="shared" si="263"/>
        <v>0</v>
      </c>
      <c r="G1122" s="186">
        <f t="shared" si="263"/>
        <v>0</v>
      </c>
      <c r="H1122" s="186">
        <f t="shared" si="263"/>
        <v>31</v>
      </c>
      <c r="I1122" s="186">
        <f t="shared" si="263"/>
        <v>0</v>
      </c>
      <c r="J1122" s="186">
        <f t="shared" si="263"/>
        <v>0</v>
      </c>
      <c r="K1122" s="186">
        <f t="shared" si="263"/>
        <v>0</v>
      </c>
      <c r="L1122" s="186">
        <f aca="true" t="shared" si="264" ref="L1122:T1122">SUM(L1123:L1127)</f>
        <v>0</v>
      </c>
      <c r="M1122" s="186">
        <f t="shared" si="264"/>
        <v>0</v>
      </c>
      <c r="N1122" s="186">
        <f t="shared" si="264"/>
        <v>0</v>
      </c>
      <c r="O1122" s="186">
        <f t="shared" si="264"/>
        <v>0</v>
      </c>
      <c r="P1122" s="186">
        <f t="shared" si="264"/>
        <v>0</v>
      </c>
      <c r="Q1122" s="186">
        <f t="shared" si="264"/>
        <v>0</v>
      </c>
      <c r="R1122" s="186">
        <f t="shared" si="264"/>
        <v>0</v>
      </c>
      <c r="S1122" s="186">
        <f t="shared" si="264"/>
        <v>0</v>
      </c>
      <c r="T1122" s="186">
        <f t="shared" si="264"/>
        <v>0</v>
      </c>
      <c r="U1122" s="389"/>
    </row>
    <row r="1123" spans="1:21" s="336" customFormat="1" ht="24.75" customHeight="1">
      <c r="A1123" s="498">
        <v>2200501</v>
      </c>
      <c r="B1123" s="185" t="s">
        <v>317</v>
      </c>
      <c r="C1123" s="186">
        <f>D1123+H1123+I1123+J1123+K1123+L1123+M1123+N1123+O1123+P1123+Q1123+R1123+S1123+T1123</f>
        <v>10</v>
      </c>
      <c r="D1123" s="188">
        <f t="shared" si="260"/>
        <v>0</v>
      </c>
      <c r="E1123" s="189"/>
      <c r="F1123" s="189"/>
      <c r="G1123" s="189"/>
      <c r="H1123" s="189">
        <v>10</v>
      </c>
      <c r="I1123" s="189"/>
      <c r="J1123" s="189"/>
      <c r="K1123" s="189"/>
      <c r="L1123" s="376"/>
      <c r="M1123" s="377"/>
      <c r="N1123" s="189"/>
      <c r="O1123" s="377"/>
      <c r="P1123" s="377"/>
      <c r="Q1123" s="376"/>
      <c r="R1123" s="377"/>
      <c r="S1123" s="377"/>
      <c r="T1123" s="376"/>
      <c r="U1123" s="389"/>
    </row>
    <row r="1124" spans="1:21" s="336" customFormat="1" ht="24.75" customHeight="1">
      <c r="A1124" s="498">
        <v>2200501</v>
      </c>
      <c r="B1124" s="185" t="s">
        <v>317</v>
      </c>
      <c r="C1124" s="186">
        <f>D1124+H1124+I1124+J1124+K1124+L1124+M1124+N1124+O1124+P1124+Q1124+R1124+S1124+T1124</f>
        <v>7</v>
      </c>
      <c r="D1124" s="188">
        <f t="shared" si="260"/>
        <v>0</v>
      </c>
      <c r="E1124" s="189"/>
      <c r="F1124" s="189"/>
      <c r="G1124" s="189"/>
      <c r="H1124" s="189">
        <v>7</v>
      </c>
      <c r="I1124" s="189"/>
      <c r="J1124" s="189"/>
      <c r="K1124" s="189"/>
      <c r="L1124" s="376"/>
      <c r="M1124" s="377"/>
      <c r="N1124" s="189"/>
      <c r="O1124" s="377"/>
      <c r="P1124" s="377"/>
      <c r="Q1124" s="376"/>
      <c r="R1124" s="377"/>
      <c r="S1124" s="377"/>
      <c r="T1124" s="376"/>
      <c r="U1124" s="389"/>
    </row>
    <row r="1125" spans="1:21" s="336" customFormat="1" ht="24.75" customHeight="1">
      <c r="A1125" s="498">
        <v>2200501</v>
      </c>
      <c r="B1125" s="185" t="s">
        <v>317</v>
      </c>
      <c r="C1125" s="186">
        <f>D1125+H1125+I1125+J1125+K1125+L1125+M1125+N1125+O1125+P1125+Q1125+R1125+S1125+T1125</f>
        <v>6</v>
      </c>
      <c r="D1125" s="188">
        <f t="shared" si="260"/>
        <v>0</v>
      </c>
      <c r="E1125" s="189"/>
      <c r="F1125" s="189"/>
      <c r="G1125" s="189"/>
      <c r="H1125" s="189">
        <v>6</v>
      </c>
      <c r="I1125" s="189"/>
      <c r="J1125" s="189"/>
      <c r="K1125" s="189"/>
      <c r="L1125" s="376"/>
      <c r="M1125" s="377"/>
      <c r="N1125" s="189"/>
      <c r="O1125" s="377"/>
      <c r="P1125" s="377"/>
      <c r="Q1125" s="376"/>
      <c r="R1125" s="377"/>
      <c r="S1125" s="377"/>
      <c r="T1125" s="376"/>
      <c r="U1125" s="389"/>
    </row>
    <row r="1126" spans="1:21" s="336" customFormat="1" ht="24.75" customHeight="1">
      <c r="A1126" s="498">
        <v>2200501</v>
      </c>
      <c r="B1126" s="185" t="s">
        <v>317</v>
      </c>
      <c r="C1126" s="186">
        <f>D1126+H1126+I1126+J1126+K1126+L1126+M1126+N1126+O1126+P1126+Q1126+R1126+S1126+T1126</f>
        <v>5</v>
      </c>
      <c r="D1126" s="188">
        <f t="shared" si="260"/>
        <v>0</v>
      </c>
      <c r="E1126" s="189"/>
      <c r="F1126" s="189"/>
      <c r="G1126" s="189"/>
      <c r="H1126" s="189">
        <v>5</v>
      </c>
      <c r="I1126" s="189"/>
      <c r="J1126" s="189"/>
      <c r="K1126" s="189"/>
      <c r="L1126" s="376"/>
      <c r="M1126" s="377"/>
      <c r="N1126" s="189"/>
      <c r="O1126" s="377"/>
      <c r="P1126" s="377"/>
      <c r="Q1126" s="376"/>
      <c r="R1126" s="377"/>
      <c r="S1126" s="377"/>
      <c r="T1126" s="376"/>
      <c r="U1126" s="389"/>
    </row>
    <row r="1127" spans="1:21" s="336" customFormat="1" ht="24.75" customHeight="1">
      <c r="A1127" s="184">
        <v>2200510</v>
      </c>
      <c r="B1127" s="185" t="s">
        <v>587</v>
      </c>
      <c r="C1127" s="186">
        <f>D1127+H1127+I1127+J1127+K1127+L1127+M1127+N1127+O1127+P1127+Q1127+R1127+S1127+T1127</f>
        <v>3</v>
      </c>
      <c r="D1127" s="188">
        <f t="shared" si="260"/>
        <v>0</v>
      </c>
      <c r="E1127" s="189"/>
      <c r="F1127" s="189"/>
      <c r="G1127" s="189"/>
      <c r="H1127" s="189">
        <v>3</v>
      </c>
      <c r="I1127" s="189"/>
      <c r="J1127" s="189"/>
      <c r="K1127" s="189"/>
      <c r="L1127" s="376"/>
      <c r="M1127" s="377"/>
      <c r="N1127" s="189"/>
      <c r="O1127" s="377"/>
      <c r="P1127" s="377"/>
      <c r="Q1127" s="376"/>
      <c r="R1127" s="377"/>
      <c r="S1127" s="377"/>
      <c r="T1127" s="376"/>
      <c r="U1127" s="389"/>
    </row>
    <row r="1128" spans="1:21" s="337" customFormat="1" ht="24.75" customHeight="1">
      <c r="A1128" s="409">
        <v>221</v>
      </c>
      <c r="B1128" s="410" t="s">
        <v>588</v>
      </c>
      <c r="C1128" s="361">
        <f aca="true" t="shared" si="265" ref="C1128:K1128">C1129+C1132</f>
        <v>6310</v>
      </c>
      <c r="D1128" s="361">
        <f t="shared" si="265"/>
        <v>0</v>
      </c>
      <c r="E1128" s="361">
        <f t="shared" si="265"/>
        <v>0</v>
      </c>
      <c r="F1128" s="361">
        <f t="shared" si="265"/>
        <v>0</v>
      </c>
      <c r="G1128" s="361">
        <f t="shared" si="265"/>
        <v>0</v>
      </c>
      <c r="H1128" s="361">
        <f t="shared" si="265"/>
        <v>0</v>
      </c>
      <c r="I1128" s="361">
        <f t="shared" si="265"/>
        <v>4102</v>
      </c>
      <c r="J1128" s="361">
        <f t="shared" si="265"/>
        <v>0</v>
      </c>
      <c r="K1128" s="361">
        <f t="shared" si="265"/>
        <v>0</v>
      </c>
      <c r="L1128" s="361">
        <f aca="true" t="shared" si="266" ref="L1128:T1128">L1129+L1132</f>
        <v>0</v>
      </c>
      <c r="M1128" s="361">
        <f t="shared" si="266"/>
        <v>0</v>
      </c>
      <c r="N1128" s="361">
        <f t="shared" si="266"/>
        <v>2208</v>
      </c>
      <c r="O1128" s="361">
        <f t="shared" si="266"/>
        <v>0</v>
      </c>
      <c r="P1128" s="361">
        <f t="shared" si="266"/>
        <v>0</v>
      </c>
      <c r="Q1128" s="361">
        <f t="shared" si="266"/>
        <v>0</v>
      </c>
      <c r="R1128" s="361">
        <f t="shared" si="266"/>
        <v>0</v>
      </c>
      <c r="S1128" s="361">
        <f t="shared" si="266"/>
        <v>0</v>
      </c>
      <c r="T1128" s="361">
        <f t="shared" si="266"/>
        <v>0</v>
      </c>
      <c r="U1128" s="412"/>
    </row>
    <row r="1129" spans="1:21" ht="24.75" customHeight="1">
      <c r="A1129" s="409">
        <v>22101</v>
      </c>
      <c r="B1129" s="198" t="s">
        <v>589</v>
      </c>
      <c r="C1129" s="186">
        <f aca="true" t="shared" si="267" ref="C1129:K1129">SUM(C1130:C1131)</f>
        <v>4102</v>
      </c>
      <c r="D1129" s="186">
        <f t="shared" si="267"/>
        <v>0</v>
      </c>
      <c r="E1129" s="186">
        <f t="shared" si="267"/>
        <v>0</v>
      </c>
      <c r="F1129" s="186">
        <f t="shared" si="267"/>
        <v>0</v>
      </c>
      <c r="G1129" s="186">
        <f t="shared" si="267"/>
        <v>0</v>
      </c>
      <c r="H1129" s="186">
        <f t="shared" si="267"/>
        <v>0</v>
      </c>
      <c r="I1129" s="186">
        <f t="shared" si="267"/>
        <v>4102</v>
      </c>
      <c r="J1129" s="186">
        <f t="shared" si="267"/>
        <v>0</v>
      </c>
      <c r="K1129" s="186">
        <f t="shared" si="267"/>
        <v>0</v>
      </c>
      <c r="L1129" s="186">
        <f aca="true" t="shared" si="268" ref="L1129:T1129">SUM(L1130:L1131)</f>
        <v>0</v>
      </c>
      <c r="M1129" s="186">
        <f t="shared" si="268"/>
        <v>0</v>
      </c>
      <c r="N1129" s="186">
        <f t="shared" si="268"/>
        <v>0</v>
      </c>
      <c r="O1129" s="186">
        <f t="shared" si="268"/>
        <v>0</v>
      </c>
      <c r="P1129" s="186">
        <f t="shared" si="268"/>
        <v>0</v>
      </c>
      <c r="Q1129" s="186">
        <f t="shared" si="268"/>
        <v>0</v>
      </c>
      <c r="R1129" s="186">
        <f t="shared" si="268"/>
        <v>0</v>
      </c>
      <c r="S1129" s="186">
        <f t="shared" si="268"/>
        <v>0</v>
      </c>
      <c r="T1129" s="186">
        <f t="shared" si="268"/>
        <v>0</v>
      </c>
      <c r="U1129" s="389"/>
    </row>
    <row r="1130" spans="1:21" ht="24.75" customHeight="1">
      <c r="A1130" s="409">
        <v>2210101</v>
      </c>
      <c r="B1130" s="198" t="s">
        <v>590</v>
      </c>
      <c r="C1130" s="186">
        <f>D1130+H1130+I1130+J1130+K1130+L1130+M1130+N1130+O1130+P1130+Q1130+R1130+S1130+T1130</f>
        <v>2506</v>
      </c>
      <c r="D1130" s="188">
        <f>E1130+F1130+G1130</f>
        <v>0</v>
      </c>
      <c r="E1130" s="189"/>
      <c r="F1130" s="189"/>
      <c r="G1130" s="189"/>
      <c r="H1130" s="189"/>
      <c r="I1130" s="189">
        <v>2506</v>
      </c>
      <c r="J1130" s="189"/>
      <c r="K1130" s="189"/>
      <c r="L1130" s="376"/>
      <c r="M1130" s="377"/>
      <c r="N1130" s="189"/>
      <c r="O1130" s="377"/>
      <c r="P1130" s="377"/>
      <c r="Q1130" s="376"/>
      <c r="R1130" s="377"/>
      <c r="S1130" s="377"/>
      <c r="T1130" s="376"/>
      <c r="U1130" s="389"/>
    </row>
    <row r="1131" spans="1:21" ht="24.75" customHeight="1">
      <c r="A1131" s="409">
        <v>2210105</v>
      </c>
      <c r="B1131" s="198" t="s">
        <v>591</v>
      </c>
      <c r="C1131" s="186">
        <f>D1131+H1131+I1131+J1131+K1131+L1131+M1131+N1131+O1131+P1131+Q1131+R1131+S1131+T1131</f>
        <v>1596</v>
      </c>
      <c r="D1131" s="188">
        <f>E1131+F1131+G1131</f>
        <v>0</v>
      </c>
      <c r="E1131" s="189"/>
      <c r="F1131" s="189"/>
      <c r="G1131" s="189"/>
      <c r="H1131" s="189"/>
      <c r="I1131" s="189">
        <v>1596</v>
      </c>
      <c r="J1131" s="189"/>
      <c r="K1131" s="189"/>
      <c r="L1131" s="376"/>
      <c r="M1131" s="377"/>
      <c r="N1131" s="189"/>
      <c r="O1131" s="377"/>
      <c r="P1131" s="377"/>
      <c r="Q1131" s="376"/>
      <c r="R1131" s="377"/>
      <c r="S1131" s="377"/>
      <c r="T1131" s="376"/>
      <c r="U1131" s="389"/>
    </row>
    <row r="1132" spans="1:21" ht="24.75" customHeight="1">
      <c r="A1132" s="409">
        <v>22102</v>
      </c>
      <c r="B1132" s="198" t="s">
        <v>592</v>
      </c>
      <c r="C1132" s="186">
        <f aca="true" t="shared" si="269" ref="C1132:K1132">C1133</f>
        <v>2208</v>
      </c>
      <c r="D1132" s="186">
        <f t="shared" si="269"/>
        <v>0</v>
      </c>
      <c r="E1132" s="186">
        <f t="shared" si="269"/>
        <v>0</v>
      </c>
      <c r="F1132" s="186">
        <f t="shared" si="269"/>
        <v>0</v>
      </c>
      <c r="G1132" s="186">
        <f t="shared" si="269"/>
        <v>0</v>
      </c>
      <c r="H1132" s="186">
        <f t="shared" si="269"/>
        <v>0</v>
      </c>
      <c r="I1132" s="186">
        <f t="shared" si="269"/>
        <v>0</v>
      </c>
      <c r="J1132" s="186">
        <f t="shared" si="269"/>
        <v>0</v>
      </c>
      <c r="K1132" s="186">
        <f t="shared" si="269"/>
        <v>0</v>
      </c>
      <c r="L1132" s="186">
        <f aca="true" t="shared" si="270" ref="L1132:T1132">L1133</f>
        <v>0</v>
      </c>
      <c r="M1132" s="186">
        <f t="shared" si="270"/>
        <v>0</v>
      </c>
      <c r="N1132" s="186">
        <f t="shared" si="270"/>
        <v>2208</v>
      </c>
      <c r="O1132" s="186">
        <f t="shared" si="270"/>
        <v>0</v>
      </c>
      <c r="P1132" s="186">
        <f t="shared" si="270"/>
        <v>0</v>
      </c>
      <c r="Q1132" s="186">
        <f t="shared" si="270"/>
        <v>0</v>
      </c>
      <c r="R1132" s="186">
        <f t="shared" si="270"/>
        <v>0</v>
      </c>
      <c r="S1132" s="186">
        <f t="shared" si="270"/>
        <v>0</v>
      </c>
      <c r="T1132" s="186">
        <f t="shared" si="270"/>
        <v>0</v>
      </c>
      <c r="U1132" s="389"/>
    </row>
    <row r="1133" spans="1:21" ht="24.75" customHeight="1">
      <c r="A1133" s="409">
        <v>2210201</v>
      </c>
      <c r="B1133" s="198" t="s">
        <v>593</v>
      </c>
      <c r="C1133" s="186">
        <f>D1133+H1133+I1133+J1133+K1133+L1133+M1133+N1133+O1133+P1133+Q1133+R1133+S1133+T1133</f>
        <v>2208</v>
      </c>
      <c r="D1133" s="188"/>
      <c r="E1133" s="189"/>
      <c r="F1133" s="189"/>
      <c r="G1133" s="189"/>
      <c r="H1133" s="189"/>
      <c r="I1133" s="189"/>
      <c r="J1133" s="189"/>
      <c r="K1133" s="189"/>
      <c r="L1133" s="376"/>
      <c r="M1133" s="377"/>
      <c r="N1133" s="189">
        <v>2208</v>
      </c>
      <c r="O1133" s="377"/>
      <c r="P1133" s="377"/>
      <c r="Q1133" s="376"/>
      <c r="R1133" s="377"/>
      <c r="S1133" s="377"/>
      <c r="T1133" s="376"/>
      <c r="U1133" s="389"/>
    </row>
    <row r="1134" spans="1:21" s="337" customFormat="1" ht="24.75" customHeight="1">
      <c r="A1134" s="409">
        <v>222</v>
      </c>
      <c r="B1134" s="410" t="s">
        <v>594</v>
      </c>
      <c r="C1134" s="361">
        <f aca="true" t="shared" si="271" ref="C1134:K1134">C1135</f>
        <v>680</v>
      </c>
      <c r="D1134" s="361">
        <f t="shared" si="271"/>
        <v>0</v>
      </c>
      <c r="E1134" s="361">
        <f t="shared" si="271"/>
        <v>0</v>
      </c>
      <c r="F1134" s="361">
        <f t="shared" si="271"/>
        <v>0</v>
      </c>
      <c r="G1134" s="361">
        <f t="shared" si="271"/>
        <v>0</v>
      </c>
      <c r="H1134" s="361">
        <f t="shared" si="271"/>
        <v>526</v>
      </c>
      <c r="I1134" s="361">
        <f t="shared" si="271"/>
        <v>152</v>
      </c>
      <c r="J1134" s="361">
        <f t="shared" si="271"/>
        <v>0</v>
      </c>
      <c r="K1134" s="361">
        <f t="shared" si="271"/>
        <v>0</v>
      </c>
      <c r="L1134" s="361">
        <f aca="true" t="shared" si="272" ref="L1134:T1134">L1135</f>
        <v>0</v>
      </c>
      <c r="M1134" s="361">
        <f t="shared" si="272"/>
        <v>0</v>
      </c>
      <c r="N1134" s="361">
        <f t="shared" si="272"/>
        <v>2</v>
      </c>
      <c r="O1134" s="361">
        <f t="shared" si="272"/>
        <v>0</v>
      </c>
      <c r="P1134" s="361">
        <f t="shared" si="272"/>
        <v>0</v>
      </c>
      <c r="Q1134" s="361">
        <f t="shared" si="272"/>
        <v>0</v>
      </c>
      <c r="R1134" s="361">
        <f t="shared" si="272"/>
        <v>0</v>
      </c>
      <c r="S1134" s="361">
        <f t="shared" si="272"/>
        <v>0</v>
      </c>
      <c r="T1134" s="361">
        <f t="shared" si="272"/>
        <v>0</v>
      </c>
      <c r="U1134" s="412"/>
    </row>
    <row r="1135" spans="1:21" ht="24.75" customHeight="1">
      <c r="A1135" s="197">
        <v>22201</v>
      </c>
      <c r="B1135" s="198" t="s">
        <v>595</v>
      </c>
      <c r="C1135" s="186">
        <f aca="true" t="shared" si="273" ref="C1135:U1135">SUM(C1136:C1144)</f>
        <v>680</v>
      </c>
      <c r="D1135" s="186">
        <f t="shared" si="273"/>
        <v>0</v>
      </c>
      <c r="E1135" s="186">
        <f t="shared" si="273"/>
        <v>0</v>
      </c>
      <c r="F1135" s="186">
        <f t="shared" si="273"/>
        <v>0</v>
      </c>
      <c r="G1135" s="186">
        <f t="shared" si="273"/>
        <v>0</v>
      </c>
      <c r="H1135" s="186">
        <f t="shared" si="273"/>
        <v>526</v>
      </c>
      <c r="I1135" s="186">
        <f t="shared" si="273"/>
        <v>152</v>
      </c>
      <c r="J1135" s="186">
        <f t="shared" si="273"/>
        <v>0</v>
      </c>
      <c r="K1135" s="186">
        <f t="shared" si="273"/>
        <v>0</v>
      </c>
      <c r="L1135" s="186">
        <f t="shared" si="273"/>
        <v>0</v>
      </c>
      <c r="M1135" s="186">
        <f t="shared" si="273"/>
        <v>0</v>
      </c>
      <c r="N1135" s="186">
        <f t="shared" si="273"/>
        <v>2</v>
      </c>
      <c r="O1135" s="186">
        <f t="shared" si="273"/>
        <v>0</v>
      </c>
      <c r="P1135" s="186">
        <f t="shared" si="273"/>
        <v>0</v>
      </c>
      <c r="Q1135" s="186">
        <f t="shared" si="273"/>
        <v>0</v>
      </c>
      <c r="R1135" s="186">
        <f t="shared" si="273"/>
        <v>0</v>
      </c>
      <c r="S1135" s="186">
        <f t="shared" si="273"/>
        <v>0</v>
      </c>
      <c r="T1135" s="186">
        <f t="shared" si="273"/>
        <v>0</v>
      </c>
      <c r="U1135" s="389"/>
    </row>
    <row r="1136" spans="1:21" s="336" customFormat="1" ht="24.75" customHeight="1">
      <c r="A1136" s="184">
        <v>2220101</v>
      </c>
      <c r="B1136" s="185" t="s">
        <v>317</v>
      </c>
      <c r="C1136" s="186">
        <f aca="true" t="shared" si="274" ref="C1136:C1144">D1136+N1136+H1136+I1136+K1136</f>
        <v>2</v>
      </c>
      <c r="D1136" s="188">
        <f>SUM(E1136:G1136)</f>
        <v>0</v>
      </c>
      <c r="E1136" s="189"/>
      <c r="F1136" s="189"/>
      <c r="G1136" s="189"/>
      <c r="H1136" s="189"/>
      <c r="I1136" s="189"/>
      <c r="J1136" s="189"/>
      <c r="K1136" s="189"/>
      <c r="L1136" s="376"/>
      <c r="M1136" s="377"/>
      <c r="N1136" s="189">
        <v>2</v>
      </c>
      <c r="O1136" s="377"/>
      <c r="P1136" s="377"/>
      <c r="Q1136" s="376"/>
      <c r="R1136" s="377"/>
      <c r="S1136" s="377"/>
      <c r="T1136" s="376"/>
      <c r="U1136" s="389"/>
    </row>
    <row r="1137" spans="1:21" s="336" customFormat="1" ht="24.75" customHeight="1">
      <c r="A1137" s="184">
        <v>2220102</v>
      </c>
      <c r="B1137" s="185" t="s">
        <v>318</v>
      </c>
      <c r="C1137" s="186">
        <f t="shared" si="274"/>
        <v>5</v>
      </c>
      <c r="D1137" s="188">
        <f>SUM(E1137:G1137)</f>
        <v>0</v>
      </c>
      <c r="E1137" s="189"/>
      <c r="F1137" s="189"/>
      <c r="G1137" s="189"/>
      <c r="H1137" s="189">
        <v>5</v>
      </c>
      <c r="I1137" s="189"/>
      <c r="J1137" s="189"/>
      <c r="K1137" s="189"/>
      <c r="L1137" s="376"/>
      <c r="M1137" s="377"/>
      <c r="N1137" s="189"/>
      <c r="O1137" s="377"/>
      <c r="P1137" s="377"/>
      <c r="Q1137" s="376"/>
      <c r="R1137" s="377"/>
      <c r="S1137" s="377"/>
      <c r="T1137" s="376"/>
      <c r="U1137" s="389"/>
    </row>
    <row r="1138" spans="1:21" s="336" customFormat="1" ht="24.75" customHeight="1">
      <c r="A1138" s="184">
        <v>2220102</v>
      </c>
      <c r="B1138" s="185" t="s">
        <v>318</v>
      </c>
      <c r="C1138" s="186">
        <f t="shared" si="274"/>
        <v>6</v>
      </c>
      <c r="D1138" s="188">
        <f>SUM(E1138:G1138)</f>
        <v>0</v>
      </c>
      <c r="E1138" s="189"/>
      <c r="F1138" s="189"/>
      <c r="G1138" s="189"/>
      <c r="H1138" s="189">
        <v>6</v>
      </c>
      <c r="I1138" s="189"/>
      <c r="J1138" s="189"/>
      <c r="K1138" s="189"/>
      <c r="L1138" s="376"/>
      <c r="M1138" s="377"/>
      <c r="N1138" s="189"/>
      <c r="O1138" s="377"/>
      <c r="P1138" s="377"/>
      <c r="Q1138" s="376"/>
      <c r="R1138" s="377"/>
      <c r="S1138" s="377"/>
      <c r="T1138" s="376"/>
      <c r="U1138" s="389"/>
    </row>
    <row r="1139" spans="1:21" s="336" customFormat="1" ht="24.75" customHeight="1">
      <c r="A1139" s="184">
        <v>2220102</v>
      </c>
      <c r="B1139" s="185" t="s">
        <v>318</v>
      </c>
      <c r="C1139" s="186">
        <f t="shared" si="274"/>
        <v>5</v>
      </c>
      <c r="D1139" s="188">
        <f>SUM(E1139:G1139)</f>
        <v>0</v>
      </c>
      <c r="E1139" s="189"/>
      <c r="F1139" s="189"/>
      <c r="G1139" s="189"/>
      <c r="H1139" s="189">
        <v>5</v>
      </c>
      <c r="I1139" s="189"/>
      <c r="J1139" s="189"/>
      <c r="K1139" s="189"/>
      <c r="L1139" s="376"/>
      <c r="M1139" s="377"/>
      <c r="N1139" s="189"/>
      <c r="O1139" s="377"/>
      <c r="P1139" s="377"/>
      <c r="Q1139" s="376"/>
      <c r="R1139" s="377"/>
      <c r="S1139" s="377"/>
      <c r="T1139" s="376"/>
      <c r="U1139" s="389"/>
    </row>
    <row r="1140" spans="1:21" ht="24.75" customHeight="1">
      <c r="A1140" s="184">
        <v>2220102</v>
      </c>
      <c r="B1140" s="185" t="s">
        <v>318</v>
      </c>
      <c r="C1140" s="186">
        <f t="shared" si="274"/>
        <v>500</v>
      </c>
      <c r="D1140" s="188"/>
      <c r="E1140" s="189"/>
      <c r="F1140" s="189"/>
      <c r="G1140" s="189"/>
      <c r="H1140" s="189">
        <v>500</v>
      </c>
      <c r="I1140" s="189"/>
      <c r="J1140" s="189"/>
      <c r="K1140" s="189"/>
      <c r="L1140" s="376"/>
      <c r="M1140" s="377"/>
      <c r="N1140" s="189"/>
      <c r="O1140" s="377"/>
      <c r="P1140" s="377"/>
      <c r="Q1140" s="376"/>
      <c r="R1140" s="377"/>
      <c r="S1140" s="377"/>
      <c r="T1140" s="376"/>
      <c r="U1140" s="389"/>
    </row>
    <row r="1141" spans="1:21" s="336" customFormat="1" ht="24.75" customHeight="1">
      <c r="A1141" s="184">
        <v>2220106</v>
      </c>
      <c r="B1141" s="185" t="s">
        <v>596</v>
      </c>
      <c r="C1141" s="186">
        <f t="shared" si="274"/>
        <v>3</v>
      </c>
      <c r="D1141" s="188">
        <f>SUM(E1141:G1141)</f>
        <v>0</v>
      </c>
      <c r="E1141" s="189"/>
      <c r="F1141" s="189"/>
      <c r="G1141" s="189"/>
      <c r="H1141" s="189">
        <v>3</v>
      </c>
      <c r="I1141" s="189"/>
      <c r="J1141" s="189"/>
      <c r="K1141" s="189"/>
      <c r="L1141" s="376"/>
      <c r="M1141" s="377"/>
      <c r="N1141" s="189"/>
      <c r="O1141" s="377"/>
      <c r="P1141" s="377"/>
      <c r="Q1141" s="376"/>
      <c r="R1141" s="377"/>
      <c r="S1141" s="377"/>
      <c r="T1141" s="376"/>
      <c r="U1141" s="389"/>
    </row>
    <row r="1142" spans="1:21" s="336" customFormat="1" ht="24.75" customHeight="1">
      <c r="A1142" s="184">
        <v>2220106</v>
      </c>
      <c r="B1142" s="185" t="s">
        <v>596</v>
      </c>
      <c r="C1142" s="186">
        <f t="shared" si="274"/>
        <v>2</v>
      </c>
      <c r="D1142" s="188">
        <f>SUM(E1142:G1142)</f>
        <v>0</v>
      </c>
      <c r="E1142" s="189"/>
      <c r="F1142" s="189"/>
      <c r="G1142" s="189"/>
      <c r="H1142" s="189">
        <v>2</v>
      </c>
      <c r="I1142" s="189"/>
      <c r="J1142" s="189"/>
      <c r="K1142" s="189"/>
      <c r="L1142" s="376"/>
      <c r="M1142" s="377"/>
      <c r="N1142" s="189"/>
      <c r="O1142" s="377"/>
      <c r="P1142" s="377"/>
      <c r="Q1142" s="376"/>
      <c r="R1142" s="377"/>
      <c r="S1142" s="377"/>
      <c r="T1142" s="376"/>
      <c r="U1142" s="389"/>
    </row>
    <row r="1143" spans="1:21" s="336" customFormat="1" ht="24.75" customHeight="1">
      <c r="A1143" s="184">
        <v>2220106</v>
      </c>
      <c r="B1143" s="185" t="s">
        <v>596</v>
      </c>
      <c r="C1143" s="186">
        <f t="shared" si="274"/>
        <v>5</v>
      </c>
      <c r="D1143" s="188">
        <f>SUM(E1143:G1143)</f>
        <v>0</v>
      </c>
      <c r="E1143" s="189"/>
      <c r="F1143" s="189"/>
      <c r="G1143" s="189"/>
      <c r="H1143" s="189">
        <v>5</v>
      </c>
      <c r="I1143" s="189"/>
      <c r="J1143" s="189"/>
      <c r="K1143" s="189"/>
      <c r="L1143" s="376"/>
      <c r="M1143" s="377"/>
      <c r="N1143" s="189"/>
      <c r="O1143" s="377"/>
      <c r="P1143" s="377"/>
      <c r="Q1143" s="376"/>
      <c r="R1143" s="377"/>
      <c r="S1143" s="377"/>
      <c r="T1143" s="376"/>
      <c r="U1143" s="389"/>
    </row>
    <row r="1144" spans="1:21" s="336" customFormat="1" ht="24.75" customHeight="1">
      <c r="A1144" s="184">
        <v>2220115</v>
      </c>
      <c r="B1144" s="185" t="s">
        <v>597</v>
      </c>
      <c r="C1144" s="186">
        <f t="shared" si="274"/>
        <v>152</v>
      </c>
      <c r="D1144" s="188">
        <f>SUM(E1144:G1144)</f>
        <v>0</v>
      </c>
      <c r="E1144" s="189"/>
      <c r="F1144" s="189"/>
      <c r="G1144" s="189"/>
      <c r="H1144" s="189"/>
      <c r="I1144" s="189">
        <v>152</v>
      </c>
      <c r="J1144" s="189"/>
      <c r="K1144" s="189"/>
      <c r="L1144" s="376"/>
      <c r="M1144" s="377"/>
      <c r="N1144" s="189"/>
      <c r="O1144" s="377"/>
      <c r="P1144" s="377"/>
      <c r="Q1144" s="376"/>
      <c r="R1144" s="377"/>
      <c r="S1144" s="377"/>
      <c r="T1144" s="376"/>
      <c r="U1144" s="389"/>
    </row>
    <row r="1145" spans="1:21" s="336" customFormat="1" ht="24.75" customHeight="1">
      <c r="A1145" s="184">
        <v>224</v>
      </c>
      <c r="B1145" s="185" t="s">
        <v>598</v>
      </c>
      <c r="C1145" s="186">
        <f aca="true" t="shared" si="275" ref="C1145:K1145">C1146+C1154+C1162</f>
        <v>1061.1</v>
      </c>
      <c r="D1145" s="186">
        <f t="shared" si="275"/>
        <v>214.10000000000002</v>
      </c>
      <c r="E1145" s="186">
        <f t="shared" si="275"/>
        <v>181.8</v>
      </c>
      <c r="F1145" s="186">
        <f t="shared" si="275"/>
        <v>0</v>
      </c>
      <c r="G1145" s="186">
        <f t="shared" si="275"/>
        <v>32.3</v>
      </c>
      <c r="H1145" s="186">
        <f t="shared" si="275"/>
        <v>467</v>
      </c>
      <c r="I1145" s="186">
        <f t="shared" si="275"/>
        <v>380</v>
      </c>
      <c r="J1145" s="186">
        <f t="shared" si="275"/>
        <v>0</v>
      </c>
      <c r="K1145" s="186">
        <f t="shared" si="275"/>
        <v>0</v>
      </c>
      <c r="L1145" s="186">
        <f aca="true" t="shared" si="276" ref="L1145:T1145">L1146+L1154+L1162</f>
        <v>0</v>
      </c>
      <c r="M1145" s="186">
        <f t="shared" si="276"/>
        <v>0</v>
      </c>
      <c r="N1145" s="186">
        <f t="shared" si="276"/>
        <v>0</v>
      </c>
      <c r="O1145" s="186">
        <f t="shared" si="276"/>
        <v>0</v>
      </c>
      <c r="P1145" s="186">
        <f t="shared" si="276"/>
        <v>0</v>
      </c>
      <c r="Q1145" s="186">
        <f t="shared" si="276"/>
        <v>0</v>
      </c>
      <c r="R1145" s="186">
        <f t="shared" si="276"/>
        <v>0</v>
      </c>
      <c r="S1145" s="186">
        <f t="shared" si="276"/>
        <v>0</v>
      </c>
      <c r="T1145" s="186">
        <f t="shared" si="276"/>
        <v>0</v>
      </c>
      <c r="U1145" s="186"/>
    </row>
    <row r="1146" spans="1:21" s="336" customFormat="1" ht="24.75" customHeight="1">
      <c r="A1146" s="184">
        <v>22401</v>
      </c>
      <c r="B1146" s="185" t="s">
        <v>599</v>
      </c>
      <c r="C1146" s="186">
        <f aca="true" t="shared" si="277" ref="C1146:K1146">SUM(C1147:C1153)</f>
        <v>416.1</v>
      </c>
      <c r="D1146" s="186">
        <f t="shared" si="277"/>
        <v>214.10000000000002</v>
      </c>
      <c r="E1146" s="186">
        <f t="shared" si="277"/>
        <v>181.8</v>
      </c>
      <c r="F1146" s="186">
        <f t="shared" si="277"/>
        <v>0</v>
      </c>
      <c r="G1146" s="186">
        <f t="shared" si="277"/>
        <v>32.3</v>
      </c>
      <c r="H1146" s="186">
        <f t="shared" si="277"/>
        <v>102</v>
      </c>
      <c r="I1146" s="186">
        <f t="shared" si="277"/>
        <v>100</v>
      </c>
      <c r="J1146" s="186">
        <f t="shared" si="277"/>
        <v>0</v>
      </c>
      <c r="K1146" s="186">
        <f t="shared" si="277"/>
        <v>0</v>
      </c>
      <c r="L1146" s="186">
        <f aca="true" t="shared" si="278" ref="L1146:T1146">SUM(L1147:L1153)</f>
        <v>0</v>
      </c>
      <c r="M1146" s="186">
        <f t="shared" si="278"/>
        <v>0</v>
      </c>
      <c r="N1146" s="186">
        <f t="shared" si="278"/>
        <v>0</v>
      </c>
      <c r="O1146" s="186">
        <f t="shared" si="278"/>
        <v>0</v>
      </c>
      <c r="P1146" s="186">
        <f t="shared" si="278"/>
        <v>0</v>
      </c>
      <c r="Q1146" s="186">
        <f t="shared" si="278"/>
        <v>0</v>
      </c>
      <c r="R1146" s="186">
        <f t="shared" si="278"/>
        <v>0</v>
      </c>
      <c r="S1146" s="186">
        <f t="shared" si="278"/>
        <v>0</v>
      </c>
      <c r="T1146" s="186">
        <f t="shared" si="278"/>
        <v>0</v>
      </c>
      <c r="U1146" s="186"/>
    </row>
    <row r="1147" spans="1:21" s="336" customFormat="1" ht="24.75" customHeight="1">
      <c r="A1147" s="184">
        <v>2240101</v>
      </c>
      <c r="B1147" s="185" t="s">
        <v>317</v>
      </c>
      <c r="C1147" s="186">
        <f>D1147+H1147+I1147+J1147+K1147+L1147+M1147+N1147+O1147+P1147+Q1147+R1147+S1147+T1147</f>
        <v>38</v>
      </c>
      <c r="D1147" s="188">
        <f>SUM(E1147:G1147)</f>
        <v>0</v>
      </c>
      <c r="E1147" s="189"/>
      <c r="F1147" s="189"/>
      <c r="G1147" s="189"/>
      <c r="H1147" s="189">
        <v>38</v>
      </c>
      <c r="I1147" s="189"/>
      <c r="J1147" s="189"/>
      <c r="K1147" s="189"/>
      <c r="L1147" s="376"/>
      <c r="M1147" s="377"/>
      <c r="N1147" s="189"/>
      <c r="O1147" s="377"/>
      <c r="P1147" s="377"/>
      <c r="Q1147" s="376"/>
      <c r="R1147" s="377"/>
      <c r="S1147" s="377"/>
      <c r="T1147" s="376"/>
      <c r="U1147" s="389"/>
    </row>
    <row r="1148" spans="1:21" s="336" customFormat="1" ht="24.75" customHeight="1">
      <c r="A1148" s="184">
        <v>2240101</v>
      </c>
      <c r="B1148" s="185" t="s">
        <v>317</v>
      </c>
      <c r="C1148" s="186">
        <f aca="true" t="shared" si="279" ref="C1148:C1153">D1148+H1148+I1148+J1148+K1148+L1148+M1148+N1148+O1148+P1148+Q1148+R1148+S1148+T1148</f>
        <v>214.10000000000002</v>
      </c>
      <c r="D1148" s="188">
        <f aca="true" t="shared" si="280" ref="D1148:D1153">SUM(E1148:G1148)</f>
        <v>214.10000000000002</v>
      </c>
      <c r="E1148" s="189">
        <v>181.8</v>
      </c>
      <c r="F1148" s="189"/>
      <c r="G1148" s="189">
        <v>32.3</v>
      </c>
      <c r="H1148" s="189"/>
      <c r="I1148" s="189"/>
      <c r="J1148" s="189"/>
      <c r="K1148" s="189"/>
      <c r="L1148" s="376"/>
      <c r="M1148" s="377"/>
      <c r="N1148" s="189"/>
      <c r="O1148" s="377"/>
      <c r="P1148" s="377"/>
      <c r="Q1148" s="376"/>
      <c r="R1148" s="377"/>
      <c r="S1148" s="377"/>
      <c r="T1148" s="376"/>
      <c r="U1148" s="389"/>
    </row>
    <row r="1149" spans="1:21" s="336" customFormat="1" ht="24.75" customHeight="1">
      <c r="A1149" s="184">
        <v>2240106</v>
      </c>
      <c r="B1149" s="185" t="s">
        <v>600</v>
      </c>
      <c r="C1149" s="186">
        <f t="shared" si="279"/>
        <v>34</v>
      </c>
      <c r="D1149" s="188">
        <f t="shared" si="280"/>
        <v>0</v>
      </c>
      <c r="E1149" s="189"/>
      <c r="F1149" s="189"/>
      <c r="G1149" s="189"/>
      <c r="H1149" s="189">
        <v>34</v>
      </c>
      <c r="I1149" s="189"/>
      <c r="J1149" s="189"/>
      <c r="K1149" s="189"/>
      <c r="L1149" s="376"/>
      <c r="M1149" s="377"/>
      <c r="N1149" s="189"/>
      <c r="O1149" s="377"/>
      <c r="P1149" s="377"/>
      <c r="Q1149" s="376"/>
      <c r="R1149" s="377"/>
      <c r="S1149" s="377"/>
      <c r="T1149" s="376"/>
      <c r="U1149" s="389"/>
    </row>
    <row r="1150" spans="1:21" s="336" customFormat="1" ht="24.75" customHeight="1">
      <c r="A1150" s="184">
        <v>2240106</v>
      </c>
      <c r="B1150" s="185" t="s">
        <v>600</v>
      </c>
      <c r="C1150" s="186">
        <f t="shared" si="279"/>
        <v>10</v>
      </c>
      <c r="D1150" s="188">
        <f t="shared" si="280"/>
        <v>0</v>
      </c>
      <c r="E1150" s="189"/>
      <c r="F1150" s="189"/>
      <c r="G1150" s="189"/>
      <c r="H1150" s="189">
        <v>10</v>
      </c>
      <c r="I1150" s="189"/>
      <c r="J1150" s="189"/>
      <c r="K1150" s="189"/>
      <c r="L1150" s="376"/>
      <c r="M1150" s="377"/>
      <c r="N1150" s="189"/>
      <c r="O1150" s="377"/>
      <c r="P1150" s="377"/>
      <c r="Q1150" s="376"/>
      <c r="R1150" s="377"/>
      <c r="S1150" s="377"/>
      <c r="T1150" s="376"/>
      <c r="U1150" s="389"/>
    </row>
    <row r="1151" spans="1:21" s="336" customFormat="1" ht="24.75" customHeight="1">
      <c r="A1151" s="184">
        <v>2240106</v>
      </c>
      <c r="B1151" s="185" t="s">
        <v>600</v>
      </c>
      <c r="C1151" s="186">
        <f t="shared" si="279"/>
        <v>10</v>
      </c>
      <c r="D1151" s="188">
        <f t="shared" si="280"/>
        <v>0</v>
      </c>
      <c r="E1151" s="189"/>
      <c r="F1151" s="189"/>
      <c r="G1151" s="189"/>
      <c r="H1151" s="189">
        <v>10</v>
      </c>
      <c r="I1151" s="189"/>
      <c r="J1151" s="189"/>
      <c r="K1151" s="189"/>
      <c r="L1151" s="376"/>
      <c r="M1151" s="377"/>
      <c r="N1151" s="189"/>
      <c r="O1151" s="377"/>
      <c r="P1151" s="377"/>
      <c r="Q1151" s="376"/>
      <c r="R1151" s="377"/>
      <c r="S1151" s="377"/>
      <c r="T1151" s="376"/>
      <c r="U1151" s="389"/>
    </row>
    <row r="1152" spans="1:21" s="336" customFormat="1" ht="24.75" customHeight="1">
      <c r="A1152" s="184">
        <v>2240106</v>
      </c>
      <c r="B1152" s="185" t="s">
        <v>600</v>
      </c>
      <c r="C1152" s="186">
        <f t="shared" si="279"/>
        <v>100</v>
      </c>
      <c r="D1152" s="188">
        <f t="shared" si="280"/>
        <v>0</v>
      </c>
      <c r="E1152" s="189"/>
      <c r="F1152" s="189"/>
      <c r="G1152" s="189"/>
      <c r="H1152" s="189"/>
      <c r="I1152" s="189">
        <v>100</v>
      </c>
      <c r="J1152" s="189"/>
      <c r="K1152" s="189"/>
      <c r="L1152" s="376"/>
      <c r="M1152" s="377"/>
      <c r="N1152" s="189"/>
      <c r="O1152" s="377"/>
      <c r="P1152" s="377"/>
      <c r="Q1152" s="376"/>
      <c r="R1152" s="377"/>
      <c r="S1152" s="377"/>
      <c r="T1152" s="376"/>
      <c r="U1152" s="389"/>
    </row>
    <row r="1153" spans="1:21" s="336" customFormat="1" ht="24.75" customHeight="1">
      <c r="A1153" s="184">
        <v>2240108</v>
      </c>
      <c r="B1153" s="185" t="s">
        <v>601</v>
      </c>
      <c r="C1153" s="186">
        <f t="shared" si="279"/>
        <v>10</v>
      </c>
      <c r="D1153" s="188">
        <f t="shared" si="280"/>
        <v>0</v>
      </c>
      <c r="E1153" s="189"/>
      <c r="F1153" s="189"/>
      <c r="G1153" s="189"/>
      <c r="H1153" s="189">
        <v>10</v>
      </c>
      <c r="I1153" s="189"/>
      <c r="J1153" s="189"/>
      <c r="K1153" s="189"/>
      <c r="L1153" s="376"/>
      <c r="M1153" s="377"/>
      <c r="N1153" s="189"/>
      <c r="O1153" s="377"/>
      <c r="P1153" s="377"/>
      <c r="Q1153" s="376"/>
      <c r="R1153" s="377"/>
      <c r="S1153" s="377"/>
      <c r="T1153" s="376"/>
      <c r="U1153" s="389"/>
    </row>
    <row r="1154" spans="1:21" s="336" customFormat="1" ht="24.75" customHeight="1">
      <c r="A1154" s="184">
        <v>22402</v>
      </c>
      <c r="B1154" s="185" t="s">
        <v>602</v>
      </c>
      <c r="C1154" s="186">
        <f aca="true" t="shared" si="281" ref="C1154:U1154">SUM(C1155:C1161)</f>
        <v>545</v>
      </c>
      <c r="D1154" s="186">
        <f t="shared" si="281"/>
        <v>0</v>
      </c>
      <c r="E1154" s="186">
        <f t="shared" si="281"/>
        <v>0</v>
      </c>
      <c r="F1154" s="186">
        <f t="shared" si="281"/>
        <v>0</v>
      </c>
      <c r="G1154" s="186">
        <f t="shared" si="281"/>
        <v>0</v>
      </c>
      <c r="H1154" s="186">
        <f t="shared" si="281"/>
        <v>365</v>
      </c>
      <c r="I1154" s="186">
        <f t="shared" si="281"/>
        <v>180</v>
      </c>
      <c r="J1154" s="186">
        <f t="shared" si="281"/>
        <v>0</v>
      </c>
      <c r="K1154" s="186">
        <f t="shared" si="281"/>
        <v>0</v>
      </c>
      <c r="L1154" s="186">
        <f t="shared" si="281"/>
        <v>0</v>
      </c>
      <c r="M1154" s="186">
        <f t="shared" si="281"/>
        <v>0</v>
      </c>
      <c r="N1154" s="186">
        <f t="shared" si="281"/>
        <v>0</v>
      </c>
      <c r="O1154" s="186">
        <f t="shared" si="281"/>
        <v>0</v>
      </c>
      <c r="P1154" s="186">
        <f t="shared" si="281"/>
        <v>0</v>
      </c>
      <c r="Q1154" s="186">
        <f t="shared" si="281"/>
        <v>0</v>
      </c>
      <c r="R1154" s="186">
        <f t="shared" si="281"/>
        <v>0</v>
      </c>
      <c r="S1154" s="186">
        <f t="shared" si="281"/>
        <v>0</v>
      </c>
      <c r="T1154" s="186">
        <f t="shared" si="281"/>
        <v>0</v>
      </c>
      <c r="U1154" s="186"/>
    </row>
    <row r="1155" spans="1:21" s="336" customFormat="1" ht="24.75" customHeight="1">
      <c r="A1155" s="184">
        <v>2240201</v>
      </c>
      <c r="B1155" s="185" t="s">
        <v>317</v>
      </c>
      <c r="C1155" s="186">
        <f aca="true" t="shared" si="282" ref="C1155:C1161">D1155+N1155+H1155+I1155+K1155</f>
        <v>160</v>
      </c>
      <c r="D1155" s="188">
        <f>SUM(E1155:G1155)</f>
        <v>0</v>
      </c>
      <c r="E1155" s="189"/>
      <c r="F1155" s="189"/>
      <c r="G1155" s="189"/>
      <c r="H1155" s="189">
        <v>160</v>
      </c>
      <c r="I1155" s="189"/>
      <c r="J1155" s="189"/>
      <c r="K1155" s="189"/>
      <c r="L1155" s="376"/>
      <c r="M1155" s="377"/>
      <c r="N1155" s="189"/>
      <c r="O1155" s="377"/>
      <c r="P1155" s="377"/>
      <c r="Q1155" s="376"/>
      <c r="R1155" s="377"/>
      <c r="S1155" s="377"/>
      <c r="T1155" s="376"/>
      <c r="U1155" s="389"/>
    </row>
    <row r="1156" spans="1:21" s="336" customFormat="1" ht="24.75" customHeight="1">
      <c r="A1156" s="184">
        <v>2240201</v>
      </c>
      <c r="B1156" s="185" t="s">
        <v>317</v>
      </c>
      <c r="C1156" s="186">
        <f t="shared" si="282"/>
        <v>30</v>
      </c>
      <c r="D1156" s="188"/>
      <c r="E1156" s="189"/>
      <c r="F1156" s="189"/>
      <c r="G1156" s="189"/>
      <c r="H1156" s="189">
        <v>30</v>
      </c>
      <c r="I1156" s="189"/>
      <c r="J1156" s="189"/>
      <c r="K1156" s="189"/>
      <c r="L1156" s="376"/>
      <c r="M1156" s="377"/>
      <c r="N1156" s="189"/>
      <c r="O1156" s="377"/>
      <c r="P1156" s="377"/>
      <c r="Q1156" s="376"/>
      <c r="R1156" s="377"/>
      <c r="S1156" s="377"/>
      <c r="T1156" s="376"/>
      <c r="U1156" s="389"/>
    </row>
    <row r="1157" spans="1:21" s="336" customFormat="1" ht="24.75" customHeight="1">
      <c r="A1157" s="184">
        <v>2240204</v>
      </c>
      <c r="B1157" s="185" t="s">
        <v>603</v>
      </c>
      <c r="C1157" s="186">
        <f t="shared" si="282"/>
        <v>34</v>
      </c>
      <c r="D1157" s="188"/>
      <c r="E1157" s="189"/>
      <c r="F1157" s="189"/>
      <c r="G1157" s="189"/>
      <c r="H1157" s="189">
        <v>34</v>
      </c>
      <c r="I1157" s="189"/>
      <c r="J1157" s="189"/>
      <c r="K1157" s="189"/>
      <c r="L1157" s="376"/>
      <c r="M1157" s="377"/>
      <c r="N1157" s="189"/>
      <c r="O1157" s="377"/>
      <c r="P1157" s="377"/>
      <c r="Q1157" s="376"/>
      <c r="R1157" s="377"/>
      <c r="S1157" s="377"/>
      <c r="T1157" s="376"/>
      <c r="U1157" s="389"/>
    </row>
    <row r="1158" spans="1:21" s="336" customFormat="1" ht="24.75" customHeight="1">
      <c r="A1158" s="184">
        <v>2240204</v>
      </c>
      <c r="B1158" s="185" t="s">
        <v>603</v>
      </c>
      <c r="C1158" s="186">
        <f t="shared" si="282"/>
        <v>180</v>
      </c>
      <c r="D1158" s="188"/>
      <c r="E1158" s="189"/>
      <c r="F1158" s="189"/>
      <c r="G1158" s="189"/>
      <c r="H1158" s="189"/>
      <c r="I1158" s="189">
        <v>180</v>
      </c>
      <c r="J1158" s="189"/>
      <c r="K1158" s="189"/>
      <c r="L1158" s="376"/>
      <c r="M1158" s="377"/>
      <c r="N1158" s="189"/>
      <c r="O1158" s="377"/>
      <c r="P1158" s="377"/>
      <c r="Q1158" s="376"/>
      <c r="R1158" s="377"/>
      <c r="S1158" s="377"/>
      <c r="T1158" s="376"/>
      <c r="U1158" s="389"/>
    </row>
    <row r="1159" spans="1:21" s="336" customFormat="1" ht="24.75" customHeight="1">
      <c r="A1159" s="184">
        <v>2240204</v>
      </c>
      <c r="B1159" s="185" t="s">
        <v>603</v>
      </c>
      <c r="C1159" s="186">
        <f t="shared" si="282"/>
        <v>116</v>
      </c>
      <c r="D1159" s="188">
        <f>SUM(E1159:G1159)</f>
        <v>0</v>
      </c>
      <c r="E1159" s="189"/>
      <c r="F1159" s="189"/>
      <c r="G1159" s="189"/>
      <c r="H1159" s="189">
        <v>116</v>
      </c>
      <c r="I1159" s="189"/>
      <c r="J1159" s="189"/>
      <c r="K1159" s="189"/>
      <c r="L1159" s="376"/>
      <c r="M1159" s="377"/>
      <c r="N1159" s="189"/>
      <c r="O1159" s="377"/>
      <c r="P1159" s="377"/>
      <c r="Q1159" s="376"/>
      <c r="R1159" s="377"/>
      <c r="S1159" s="377"/>
      <c r="T1159" s="376"/>
      <c r="U1159" s="389"/>
    </row>
    <row r="1160" spans="1:21" s="336" customFormat="1" ht="24.75" customHeight="1">
      <c r="A1160" s="184">
        <v>2240204</v>
      </c>
      <c r="B1160" s="185" t="s">
        <v>603</v>
      </c>
      <c r="C1160" s="186">
        <f t="shared" si="282"/>
        <v>6</v>
      </c>
      <c r="D1160" s="188">
        <f>SUM(E1160:G1160)</f>
        <v>0</v>
      </c>
      <c r="E1160" s="189"/>
      <c r="F1160" s="189"/>
      <c r="G1160" s="189"/>
      <c r="H1160" s="189">
        <v>6</v>
      </c>
      <c r="I1160" s="189"/>
      <c r="J1160" s="189"/>
      <c r="K1160" s="189"/>
      <c r="L1160" s="376"/>
      <c r="M1160" s="377"/>
      <c r="N1160" s="189"/>
      <c r="O1160" s="377"/>
      <c r="P1160" s="377"/>
      <c r="Q1160" s="376"/>
      <c r="R1160" s="377"/>
      <c r="S1160" s="377"/>
      <c r="T1160" s="376"/>
      <c r="U1160" s="389"/>
    </row>
    <row r="1161" spans="1:21" s="336" customFormat="1" ht="24.75" customHeight="1">
      <c r="A1161" s="184">
        <v>2240204</v>
      </c>
      <c r="B1161" s="185" t="s">
        <v>603</v>
      </c>
      <c r="C1161" s="186">
        <f t="shared" si="282"/>
        <v>19</v>
      </c>
      <c r="D1161" s="188">
        <f>SUM(E1161:G1161)</f>
        <v>0</v>
      </c>
      <c r="E1161" s="189"/>
      <c r="F1161" s="189"/>
      <c r="G1161" s="189"/>
      <c r="H1161" s="189">
        <v>19</v>
      </c>
      <c r="I1161" s="189"/>
      <c r="J1161" s="189"/>
      <c r="K1161" s="189"/>
      <c r="L1161" s="376"/>
      <c r="M1161" s="377"/>
      <c r="N1161" s="189"/>
      <c r="O1161" s="377"/>
      <c r="P1161" s="377"/>
      <c r="Q1161" s="376"/>
      <c r="R1161" s="377"/>
      <c r="S1161" s="377"/>
      <c r="T1161" s="376"/>
      <c r="U1161" s="389"/>
    </row>
    <row r="1162" spans="1:21" s="336" customFormat="1" ht="24.75" customHeight="1">
      <c r="A1162" s="184">
        <v>22406</v>
      </c>
      <c r="B1162" s="185" t="s">
        <v>604</v>
      </c>
      <c r="C1162" s="186">
        <f aca="true" t="shared" si="283" ref="C1162:K1162">C1163</f>
        <v>100</v>
      </c>
      <c r="D1162" s="186">
        <f t="shared" si="283"/>
        <v>0</v>
      </c>
      <c r="E1162" s="186">
        <f t="shared" si="283"/>
        <v>0</v>
      </c>
      <c r="F1162" s="186">
        <f t="shared" si="283"/>
        <v>0</v>
      </c>
      <c r="G1162" s="186">
        <f t="shared" si="283"/>
        <v>0</v>
      </c>
      <c r="H1162" s="186">
        <f t="shared" si="283"/>
        <v>0</v>
      </c>
      <c r="I1162" s="186">
        <f t="shared" si="283"/>
        <v>100</v>
      </c>
      <c r="J1162" s="186">
        <f t="shared" si="283"/>
        <v>0</v>
      </c>
      <c r="K1162" s="186">
        <f t="shared" si="283"/>
        <v>0</v>
      </c>
      <c r="L1162" s="186">
        <f aca="true" t="shared" si="284" ref="L1162:T1162">L1163</f>
        <v>0</v>
      </c>
      <c r="M1162" s="186">
        <f t="shared" si="284"/>
        <v>0</v>
      </c>
      <c r="N1162" s="186">
        <f t="shared" si="284"/>
        <v>0</v>
      </c>
      <c r="O1162" s="186">
        <f t="shared" si="284"/>
        <v>0</v>
      </c>
      <c r="P1162" s="186">
        <f t="shared" si="284"/>
        <v>0</v>
      </c>
      <c r="Q1162" s="186">
        <f t="shared" si="284"/>
        <v>0</v>
      </c>
      <c r="R1162" s="186">
        <f t="shared" si="284"/>
        <v>0</v>
      </c>
      <c r="S1162" s="186">
        <f t="shared" si="284"/>
        <v>0</v>
      </c>
      <c r="T1162" s="186">
        <f t="shared" si="284"/>
        <v>0</v>
      </c>
      <c r="U1162" s="389"/>
    </row>
    <row r="1163" spans="1:21" s="336" customFormat="1" ht="24.75" customHeight="1">
      <c r="A1163" s="184">
        <v>2240601</v>
      </c>
      <c r="B1163" s="185" t="s">
        <v>605</v>
      </c>
      <c r="C1163" s="186">
        <f>D1163+H1163+I1163+J1163+K1163+L1163+M1163+N1163+O1163+P1163+Q1163+R1163+S1163+T1163</f>
        <v>100</v>
      </c>
      <c r="D1163" s="188"/>
      <c r="E1163" s="189"/>
      <c r="F1163" s="189"/>
      <c r="G1163" s="189"/>
      <c r="H1163" s="189"/>
      <c r="I1163" s="189">
        <v>100</v>
      </c>
      <c r="J1163" s="189"/>
      <c r="K1163" s="189"/>
      <c r="L1163" s="376"/>
      <c r="M1163" s="377"/>
      <c r="N1163" s="189"/>
      <c r="O1163" s="377"/>
      <c r="P1163" s="377"/>
      <c r="Q1163" s="376"/>
      <c r="R1163" s="377"/>
      <c r="S1163" s="377"/>
      <c r="T1163" s="376"/>
      <c r="U1163" s="389"/>
    </row>
    <row r="1164" spans="1:21" s="337" customFormat="1" ht="24.75" customHeight="1">
      <c r="A1164" s="409">
        <v>227</v>
      </c>
      <c r="B1164" s="410" t="s">
        <v>606</v>
      </c>
      <c r="C1164" s="361">
        <f aca="true" t="shared" si="285" ref="C1164:K1164">C1165</f>
        <v>3000</v>
      </c>
      <c r="D1164" s="361">
        <f t="shared" si="285"/>
        <v>0</v>
      </c>
      <c r="E1164" s="361">
        <f t="shared" si="285"/>
        <v>0</v>
      </c>
      <c r="F1164" s="361">
        <f t="shared" si="285"/>
        <v>0</v>
      </c>
      <c r="G1164" s="361">
        <f t="shared" si="285"/>
        <v>0</v>
      </c>
      <c r="H1164" s="361">
        <f t="shared" si="285"/>
        <v>0</v>
      </c>
      <c r="I1164" s="361">
        <f t="shared" si="285"/>
        <v>0</v>
      </c>
      <c r="J1164" s="361">
        <f t="shared" si="285"/>
        <v>0</v>
      </c>
      <c r="K1164" s="361">
        <f t="shared" si="285"/>
        <v>0</v>
      </c>
      <c r="L1164" s="361">
        <f aca="true" t="shared" si="286" ref="L1164:T1164">L1165</f>
        <v>0</v>
      </c>
      <c r="M1164" s="361">
        <f t="shared" si="286"/>
        <v>0</v>
      </c>
      <c r="N1164" s="361">
        <f t="shared" si="286"/>
        <v>0</v>
      </c>
      <c r="O1164" s="361">
        <f t="shared" si="286"/>
        <v>0</v>
      </c>
      <c r="P1164" s="361">
        <f t="shared" si="286"/>
        <v>0</v>
      </c>
      <c r="Q1164" s="361">
        <f t="shared" si="286"/>
        <v>0</v>
      </c>
      <c r="R1164" s="361">
        <f t="shared" si="286"/>
        <v>0</v>
      </c>
      <c r="S1164" s="361">
        <f t="shared" si="286"/>
        <v>3000</v>
      </c>
      <c r="T1164" s="361">
        <f t="shared" si="286"/>
        <v>0</v>
      </c>
      <c r="U1164" s="412"/>
    </row>
    <row r="1165" spans="1:21" s="342" customFormat="1" ht="24.75" customHeight="1">
      <c r="A1165" s="499">
        <v>22702</v>
      </c>
      <c r="B1165" s="500" t="s">
        <v>606</v>
      </c>
      <c r="C1165" s="186">
        <f>D1165+H1165+I1165+J1165+K1165+L1165+M1165+N1165+O1165+P1165+Q1165+R1165+S1165+T1165</f>
        <v>3000</v>
      </c>
      <c r="D1165" s="501">
        <f>SUM(E1165:G1165)</f>
        <v>0</v>
      </c>
      <c r="E1165" s="502"/>
      <c r="F1165" s="502"/>
      <c r="G1165" s="502"/>
      <c r="H1165" s="502"/>
      <c r="I1165" s="502"/>
      <c r="J1165" s="502"/>
      <c r="K1165" s="502"/>
      <c r="L1165" s="511"/>
      <c r="M1165" s="511"/>
      <c r="N1165" s="502"/>
      <c r="O1165" s="511"/>
      <c r="P1165" s="511"/>
      <c r="Q1165" s="376"/>
      <c r="R1165" s="511"/>
      <c r="S1165" s="376">
        <v>3000</v>
      </c>
      <c r="T1165" s="511"/>
      <c r="U1165" s="389"/>
    </row>
    <row r="1166" spans="1:21" s="343" customFormat="1" ht="24.75" customHeight="1" hidden="1">
      <c r="A1166" s="499"/>
      <c r="B1166" s="500"/>
      <c r="C1166" s="186"/>
      <c r="D1166" s="503"/>
      <c r="E1166" s="503"/>
      <c r="F1166" s="503"/>
      <c r="G1166" s="503"/>
      <c r="H1166" s="503"/>
      <c r="I1166" s="503"/>
      <c r="J1166" s="503"/>
      <c r="K1166" s="503"/>
      <c r="L1166" s="503"/>
      <c r="M1166" s="503"/>
      <c r="N1166" s="503"/>
      <c r="O1166" s="503"/>
      <c r="P1166" s="503"/>
      <c r="Q1166" s="186"/>
      <c r="R1166" s="503"/>
      <c r="S1166" s="503"/>
      <c r="T1166" s="503"/>
      <c r="U1166" s="389"/>
    </row>
    <row r="1167" spans="1:21" s="343" customFormat="1" ht="24.75" customHeight="1" hidden="1">
      <c r="A1167" s="499"/>
      <c r="B1167" s="500"/>
      <c r="C1167" s="186"/>
      <c r="D1167" s="503"/>
      <c r="E1167" s="503"/>
      <c r="F1167" s="503"/>
      <c r="G1167" s="503"/>
      <c r="H1167" s="503"/>
      <c r="I1167" s="503"/>
      <c r="J1167" s="503"/>
      <c r="K1167" s="503"/>
      <c r="L1167" s="503"/>
      <c r="M1167" s="503"/>
      <c r="N1167" s="503"/>
      <c r="O1167" s="503"/>
      <c r="P1167" s="503"/>
      <c r="Q1167" s="186"/>
      <c r="R1167" s="503"/>
      <c r="S1167" s="503"/>
      <c r="T1167" s="503"/>
      <c r="U1167" s="389"/>
    </row>
    <row r="1168" spans="1:21" s="343" customFormat="1" ht="24.75" customHeight="1" hidden="1">
      <c r="A1168" s="499"/>
      <c r="B1168" s="500"/>
      <c r="C1168" s="504"/>
      <c r="D1168" s="505"/>
      <c r="E1168" s="505"/>
      <c r="F1168" s="505"/>
      <c r="G1168" s="505"/>
      <c r="H1168" s="505"/>
      <c r="I1168" s="505"/>
      <c r="J1168" s="505"/>
      <c r="K1168" s="505"/>
      <c r="L1168" s="505"/>
      <c r="M1168" s="505"/>
      <c r="N1168" s="505"/>
      <c r="O1168" s="505"/>
      <c r="P1168" s="505"/>
      <c r="Q1168" s="504"/>
      <c r="R1168" s="505"/>
      <c r="S1168" s="505"/>
      <c r="T1168" s="505"/>
      <c r="U1168" s="389"/>
    </row>
    <row r="1169" spans="1:21" s="343" customFormat="1" ht="24.75" customHeight="1" hidden="1">
      <c r="A1169" s="499"/>
      <c r="B1169" s="500"/>
      <c r="C1169" s="506"/>
      <c r="D1169" s="506"/>
      <c r="E1169" s="506"/>
      <c r="F1169" s="506"/>
      <c r="G1169" s="506"/>
      <c r="H1169" s="506"/>
      <c r="I1169" s="506"/>
      <c r="J1169" s="506"/>
      <c r="K1169" s="506"/>
      <c r="L1169" s="506"/>
      <c r="M1169" s="506"/>
      <c r="N1169" s="506"/>
      <c r="O1169" s="506"/>
      <c r="P1169" s="506"/>
      <c r="Q1169" s="506"/>
      <c r="R1169" s="506"/>
      <c r="S1169" s="506"/>
      <c r="T1169" s="506"/>
      <c r="U1169" s="389"/>
    </row>
    <row r="1170" spans="1:21" s="343" customFormat="1" ht="24.75" customHeight="1" hidden="1">
      <c r="A1170" s="499"/>
      <c r="B1170" s="500"/>
      <c r="C1170" s="186"/>
      <c r="D1170" s="501"/>
      <c r="E1170" s="502"/>
      <c r="F1170" s="502"/>
      <c r="G1170" s="502"/>
      <c r="H1170" s="502"/>
      <c r="I1170" s="502"/>
      <c r="J1170" s="502"/>
      <c r="K1170" s="502"/>
      <c r="L1170" s="511"/>
      <c r="M1170" s="511"/>
      <c r="N1170" s="502"/>
      <c r="O1170" s="511"/>
      <c r="P1170" s="511"/>
      <c r="Q1170" s="376"/>
      <c r="R1170" s="511"/>
      <c r="S1170" s="511"/>
      <c r="T1170" s="511"/>
      <c r="U1170" s="389"/>
    </row>
    <row r="1171" spans="1:21" s="343" customFormat="1" ht="24.75" customHeight="1" hidden="1">
      <c r="A1171" s="499"/>
      <c r="B1171" s="500"/>
      <c r="C1171" s="186"/>
      <c r="D1171" s="501"/>
      <c r="E1171" s="502"/>
      <c r="F1171" s="502"/>
      <c r="G1171" s="502"/>
      <c r="H1171" s="502"/>
      <c r="I1171" s="502"/>
      <c r="J1171" s="502"/>
      <c r="K1171" s="502"/>
      <c r="L1171" s="511"/>
      <c r="M1171" s="511"/>
      <c r="N1171" s="502"/>
      <c r="O1171" s="511"/>
      <c r="P1171" s="511"/>
      <c r="Q1171" s="376"/>
      <c r="R1171" s="511"/>
      <c r="S1171" s="511"/>
      <c r="T1171" s="511"/>
      <c r="U1171" s="389"/>
    </row>
    <row r="1172" spans="1:21" s="337" customFormat="1" ht="24.75" customHeight="1">
      <c r="A1172" s="482">
        <v>232</v>
      </c>
      <c r="B1172" s="483" t="s">
        <v>607</v>
      </c>
      <c r="C1172" s="361">
        <f aca="true" t="shared" si="287" ref="C1172:K1172">C1173</f>
        <v>11390</v>
      </c>
      <c r="D1172" s="361">
        <f t="shared" si="287"/>
        <v>0</v>
      </c>
      <c r="E1172" s="361">
        <f t="shared" si="287"/>
        <v>0</v>
      </c>
      <c r="F1172" s="361">
        <f t="shared" si="287"/>
        <v>0</v>
      </c>
      <c r="G1172" s="361">
        <f t="shared" si="287"/>
        <v>0</v>
      </c>
      <c r="H1172" s="361">
        <f t="shared" si="287"/>
        <v>0</v>
      </c>
      <c r="I1172" s="361">
        <f t="shared" si="287"/>
        <v>0</v>
      </c>
      <c r="J1172" s="361">
        <f t="shared" si="287"/>
        <v>0</v>
      </c>
      <c r="K1172" s="361">
        <f t="shared" si="287"/>
        <v>0</v>
      </c>
      <c r="L1172" s="361">
        <f aca="true" t="shared" si="288" ref="L1172:T1172">L1173</f>
        <v>0</v>
      </c>
      <c r="M1172" s="361">
        <f t="shared" si="288"/>
        <v>0</v>
      </c>
      <c r="N1172" s="361">
        <f t="shared" si="288"/>
        <v>0</v>
      </c>
      <c r="O1172" s="361">
        <f t="shared" si="288"/>
        <v>0</v>
      </c>
      <c r="P1172" s="361">
        <f t="shared" si="288"/>
        <v>11390</v>
      </c>
      <c r="Q1172" s="361">
        <f t="shared" si="288"/>
        <v>0</v>
      </c>
      <c r="R1172" s="361">
        <f t="shared" si="288"/>
        <v>0</v>
      </c>
      <c r="S1172" s="361">
        <f t="shared" si="288"/>
        <v>0</v>
      </c>
      <c r="T1172" s="361">
        <f t="shared" si="288"/>
        <v>0</v>
      </c>
      <c r="U1172" s="412"/>
    </row>
    <row r="1173" spans="1:21" ht="24.75" customHeight="1">
      <c r="A1173" s="203">
        <v>23203</v>
      </c>
      <c r="B1173" s="196" t="s">
        <v>608</v>
      </c>
      <c r="C1173" s="186">
        <f aca="true" t="shared" si="289" ref="C1173:K1173">C1174+C1175</f>
        <v>11390</v>
      </c>
      <c r="D1173" s="186">
        <f t="shared" si="289"/>
        <v>0</v>
      </c>
      <c r="E1173" s="186">
        <f t="shared" si="289"/>
        <v>0</v>
      </c>
      <c r="F1173" s="186">
        <f t="shared" si="289"/>
        <v>0</v>
      </c>
      <c r="G1173" s="186">
        <f t="shared" si="289"/>
        <v>0</v>
      </c>
      <c r="H1173" s="186">
        <f t="shared" si="289"/>
        <v>0</v>
      </c>
      <c r="I1173" s="186">
        <f t="shared" si="289"/>
        <v>0</v>
      </c>
      <c r="J1173" s="186">
        <f t="shared" si="289"/>
        <v>0</v>
      </c>
      <c r="K1173" s="186">
        <f t="shared" si="289"/>
        <v>0</v>
      </c>
      <c r="L1173" s="186">
        <f aca="true" t="shared" si="290" ref="L1173:T1173">L1174+L1175</f>
        <v>0</v>
      </c>
      <c r="M1173" s="186">
        <f t="shared" si="290"/>
        <v>0</v>
      </c>
      <c r="N1173" s="186">
        <f t="shared" si="290"/>
        <v>0</v>
      </c>
      <c r="O1173" s="186">
        <f t="shared" si="290"/>
        <v>0</v>
      </c>
      <c r="P1173" s="186">
        <f t="shared" si="290"/>
        <v>11390</v>
      </c>
      <c r="Q1173" s="186">
        <f t="shared" si="290"/>
        <v>0</v>
      </c>
      <c r="R1173" s="186">
        <f t="shared" si="290"/>
        <v>0</v>
      </c>
      <c r="S1173" s="186">
        <f t="shared" si="290"/>
        <v>0</v>
      </c>
      <c r="T1173" s="186">
        <f t="shared" si="290"/>
        <v>0</v>
      </c>
      <c r="U1173" s="389"/>
    </row>
    <row r="1174" spans="1:21" s="336" customFormat="1" ht="24.75" customHeight="1">
      <c r="A1174" s="203">
        <v>2320301</v>
      </c>
      <c r="B1174" s="196" t="s">
        <v>609</v>
      </c>
      <c r="C1174" s="186">
        <f>P1174+Q1174</f>
        <v>3818</v>
      </c>
      <c r="D1174" s="188"/>
      <c r="E1174" s="189"/>
      <c r="F1174" s="189"/>
      <c r="G1174" s="189"/>
      <c r="H1174" s="364"/>
      <c r="I1174" s="189"/>
      <c r="J1174" s="189"/>
      <c r="K1174" s="189"/>
      <c r="L1174" s="392"/>
      <c r="M1174" s="393"/>
      <c r="N1174" s="189"/>
      <c r="O1174" s="393"/>
      <c r="P1174" s="392">
        <v>3818</v>
      </c>
      <c r="Q1174" s="392"/>
      <c r="R1174" s="393"/>
      <c r="S1174" s="393"/>
      <c r="T1174" s="392"/>
      <c r="U1174" s="389"/>
    </row>
    <row r="1175" spans="1:21" s="336" customFormat="1" ht="24.75" customHeight="1">
      <c r="A1175" s="203">
        <v>2320304</v>
      </c>
      <c r="B1175" s="196" t="s">
        <v>610</v>
      </c>
      <c r="C1175" s="186">
        <f>P1175+Q1175</f>
        <v>7572</v>
      </c>
      <c r="D1175" s="188"/>
      <c r="E1175" s="189"/>
      <c r="F1175" s="189"/>
      <c r="G1175" s="189"/>
      <c r="H1175" s="364"/>
      <c r="I1175" s="189"/>
      <c r="J1175" s="189"/>
      <c r="K1175" s="189"/>
      <c r="L1175" s="392"/>
      <c r="M1175" s="393"/>
      <c r="N1175" s="189"/>
      <c r="O1175" s="393"/>
      <c r="P1175" s="392">
        <v>7572</v>
      </c>
      <c r="Q1175" s="392"/>
      <c r="R1175" s="393"/>
      <c r="S1175" s="393"/>
      <c r="T1175" s="392"/>
      <c r="U1175" s="389"/>
    </row>
    <row r="1176" spans="1:21" s="337" customFormat="1" ht="24.75" customHeight="1">
      <c r="A1176" s="482">
        <v>229</v>
      </c>
      <c r="B1176" s="483" t="s">
        <v>306</v>
      </c>
      <c r="C1176" s="361">
        <f aca="true" t="shared" si="291" ref="C1176:U1176">SUM(C1177:C1178)</f>
        <v>179</v>
      </c>
      <c r="D1176" s="361">
        <f t="shared" si="291"/>
        <v>0</v>
      </c>
      <c r="E1176" s="361">
        <f t="shared" si="291"/>
        <v>0</v>
      </c>
      <c r="F1176" s="361">
        <f t="shared" si="291"/>
        <v>0</v>
      </c>
      <c r="G1176" s="361">
        <f t="shared" si="291"/>
        <v>0</v>
      </c>
      <c r="H1176" s="361">
        <f t="shared" si="291"/>
        <v>0</v>
      </c>
      <c r="I1176" s="361">
        <f t="shared" si="291"/>
        <v>0</v>
      </c>
      <c r="J1176" s="361">
        <f t="shared" si="291"/>
        <v>0</v>
      </c>
      <c r="K1176" s="361">
        <f t="shared" si="291"/>
        <v>0</v>
      </c>
      <c r="L1176" s="361">
        <f t="shared" si="291"/>
        <v>0</v>
      </c>
      <c r="M1176" s="361">
        <f t="shared" si="291"/>
        <v>0</v>
      </c>
      <c r="N1176" s="361">
        <f t="shared" si="291"/>
        <v>0</v>
      </c>
      <c r="O1176" s="361">
        <f t="shared" si="291"/>
        <v>0</v>
      </c>
      <c r="P1176" s="361">
        <f t="shared" si="291"/>
        <v>0</v>
      </c>
      <c r="Q1176" s="361">
        <f t="shared" si="291"/>
        <v>0</v>
      </c>
      <c r="R1176" s="361">
        <f t="shared" si="291"/>
        <v>0</v>
      </c>
      <c r="S1176" s="361">
        <f t="shared" si="291"/>
        <v>0</v>
      </c>
      <c r="T1176" s="361">
        <f t="shared" si="291"/>
        <v>179</v>
      </c>
      <c r="U1176" s="412"/>
    </row>
    <row r="1177" spans="1:21" ht="24.75" customHeight="1">
      <c r="A1177" s="195">
        <v>22902</v>
      </c>
      <c r="B1177" s="507" t="s">
        <v>611</v>
      </c>
      <c r="C1177" s="186">
        <f>D1177+H1177+I1177+J1177+K1177+L1177+M1177+N1177+O1177+P1177+Q1177+R1177+S1177+T1177</f>
        <v>10</v>
      </c>
      <c r="D1177" s="508"/>
      <c r="E1177" s="508"/>
      <c r="F1177" s="508"/>
      <c r="G1177" s="508"/>
      <c r="H1177" s="508"/>
      <c r="I1177" s="508"/>
      <c r="J1177" s="508"/>
      <c r="K1177" s="508"/>
      <c r="L1177" s="378"/>
      <c r="M1177" s="379"/>
      <c r="N1177" s="508"/>
      <c r="O1177" s="379"/>
      <c r="P1177" s="379"/>
      <c r="Q1177" s="378"/>
      <c r="R1177" s="379"/>
      <c r="S1177" s="379"/>
      <c r="T1177" s="378">
        <v>10</v>
      </c>
      <c r="U1177" s="389"/>
    </row>
    <row r="1178" spans="1:21" ht="24" customHeight="1">
      <c r="A1178" s="509">
        <v>22902</v>
      </c>
      <c r="B1178" s="507" t="s">
        <v>611</v>
      </c>
      <c r="C1178" s="186">
        <f>D1178+H1178+I1178+J1178+K1178+L1178+M1178+N1178+O1178+P1178+Q1178+R1178+S1178+T1178</f>
        <v>169</v>
      </c>
      <c r="D1178" s="510"/>
      <c r="E1178" s="510"/>
      <c r="F1178" s="510"/>
      <c r="G1178" s="510"/>
      <c r="H1178" s="510"/>
      <c r="I1178" s="512"/>
      <c r="J1178" s="512"/>
      <c r="K1178" s="510"/>
      <c r="L1178" s="474"/>
      <c r="M1178" s="218"/>
      <c r="N1178" s="510"/>
      <c r="O1178" s="218"/>
      <c r="P1178" s="218"/>
      <c r="Q1178" s="474"/>
      <c r="R1178" s="218"/>
      <c r="S1178" s="218"/>
      <c r="T1178" s="474">
        <v>169</v>
      </c>
      <c r="U1178" s="389"/>
    </row>
  </sheetData>
  <sheetProtection/>
  <mergeCells count="19">
    <mergeCell ref="A1:U1"/>
    <mergeCell ref="A2:U2"/>
    <mergeCell ref="D4:G4"/>
    <mergeCell ref="K4:L4"/>
    <mergeCell ref="A4:A5"/>
    <mergeCell ref="B4:B5"/>
    <mergeCell ref="C4:C5"/>
    <mergeCell ref="H4:H5"/>
    <mergeCell ref="I4:I5"/>
    <mergeCell ref="J4:J5"/>
    <mergeCell ref="M4:M5"/>
    <mergeCell ref="N4:N5"/>
    <mergeCell ref="O4:O5"/>
    <mergeCell ref="P4:P5"/>
    <mergeCell ref="Q4:Q5"/>
    <mergeCell ref="R4:R5"/>
    <mergeCell ref="S4:S5"/>
    <mergeCell ref="T4:T5"/>
    <mergeCell ref="U4:U5"/>
  </mergeCells>
  <printOptions horizontalCentered="1"/>
  <pageMargins left="0.7874015748031497" right="0.7874015748031497" top="0.9842519685039371" bottom="0.9842519685039371" header="0.31496062992125984" footer="0.3937007874015748"/>
  <pageSetup firstPageNumber="12" useFirstPageNumber="1" fitToHeight="0" fitToWidth="1" horizontalDpi="200" verticalDpi="200" orientation="portrait" paperSize="9" scale="27"/>
  <headerFooter>
    <oddFooter>&amp;C&amp;P</oddFooter>
  </headerFooter>
  <legacyDrawing r:id="rId2"/>
</worksheet>
</file>

<file path=xl/worksheets/sheet12.xml><?xml version="1.0" encoding="utf-8"?>
<worksheet xmlns="http://schemas.openxmlformats.org/spreadsheetml/2006/main" xmlns:r="http://schemas.openxmlformats.org/officeDocument/2006/relationships">
  <dimension ref="A1:D26"/>
  <sheetViews>
    <sheetView zoomScaleSheetLayoutView="100" workbookViewId="0" topLeftCell="A4">
      <selection activeCell="A5" sqref="A5:A26"/>
    </sheetView>
  </sheetViews>
  <sheetFormatPr defaultColWidth="8.8515625" defaultRowHeight="15"/>
  <cols>
    <col min="1" max="1" width="46.28125" style="0" customWidth="1"/>
    <col min="2" max="2" width="39.00390625" style="0" customWidth="1"/>
    <col min="3" max="3" width="10.28125" style="0" customWidth="1"/>
  </cols>
  <sheetData>
    <row r="1" spans="1:4" ht="30.75" customHeight="1">
      <c r="A1" s="331" t="s">
        <v>612</v>
      </c>
      <c r="B1" s="331"/>
      <c r="C1" s="331"/>
      <c r="D1" s="331"/>
    </row>
    <row r="2" spans="1:4" ht="15.75" customHeight="1">
      <c r="A2" s="331"/>
      <c r="B2" s="332" t="s">
        <v>30</v>
      </c>
      <c r="C2" s="331"/>
      <c r="D2" s="331"/>
    </row>
    <row r="3" spans="1:2" ht="18" customHeight="1">
      <c r="A3" s="289" t="s">
        <v>613</v>
      </c>
      <c r="B3" s="290" t="s">
        <v>614</v>
      </c>
    </row>
    <row r="4" spans="1:2" ht="18" customHeight="1">
      <c r="A4" s="289" t="s">
        <v>157</v>
      </c>
      <c r="B4" s="290">
        <f>SUM(B5:B26)</f>
        <v>226580</v>
      </c>
    </row>
    <row r="5" spans="1:2" ht="18" customHeight="1">
      <c r="A5" s="291" t="s">
        <v>615</v>
      </c>
      <c r="B5" s="292">
        <v>23483</v>
      </c>
    </row>
    <row r="6" spans="1:2" ht="18" customHeight="1">
      <c r="A6" s="293" t="s">
        <v>616</v>
      </c>
      <c r="B6" s="292">
        <v>286</v>
      </c>
    </row>
    <row r="7" spans="1:2" ht="18" customHeight="1">
      <c r="A7" s="294" t="s">
        <v>617</v>
      </c>
      <c r="B7" s="292">
        <v>7979</v>
      </c>
    </row>
    <row r="8" spans="1:2" ht="18" customHeight="1">
      <c r="A8" s="294" t="s">
        <v>618</v>
      </c>
      <c r="B8" s="292">
        <v>47617</v>
      </c>
    </row>
    <row r="9" spans="1:2" ht="18" customHeight="1">
      <c r="A9" s="293" t="s">
        <v>619</v>
      </c>
      <c r="B9" s="292">
        <v>1900</v>
      </c>
    </row>
    <row r="10" spans="1:2" ht="18" customHeight="1">
      <c r="A10" s="293" t="s">
        <v>620</v>
      </c>
      <c r="B10" s="292">
        <v>4830</v>
      </c>
    </row>
    <row r="11" spans="1:2" ht="18" customHeight="1">
      <c r="A11" s="294" t="s">
        <v>621</v>
      </c>
      <c r="B11" s="292">
        <v>38070</v>
      </c>
    </row>
    <row r="12" spans="1:2" ht="18" customHeight="1">
      <c r="A12" s="293" t="s">
        <v>622</v>
      </c>
      <c r="B12" s="292">
        <v>23098</v>
      </c>
    </row>
    <row r="13" spans="1:2" ht="18" customHeight="1">
      <c r="A13" s="293" t="s">
        <v>623</v>
      </c>
      <c r="B13" s="292">
        <v>5513</v>
      </c>
    </row>
    <row r="14" spans="1:2" ht="18" customHeight="1">
      <c r="A14" s="295" t="s">
        <v>624</v>
      </c>
      <c r="B14" s="292">
        <v>4718</v>
      </c>
    </row>
    <row r="15" spans="1:2" ht="18" customHeight="1">
      <c r="A15" s="294" t="s">
        <v>625</v>
      </c>
      <c r="B15" s="292">
        <v>35943</v>
      </c>
    </row>
    <row r="16" spans="1:2" ht="18" customHeight="1">
      <c r="A16" s="295" t="s">
        <v>626</v>
      </c>
      <c r="B16" s="292">
        <v>7836</v>
      </c>
    </row>
    <row r="17" spans="1:2" ht="18" customHeight="1">
      <c r="A17" s="293" t="s">
        <v>627</v>
      </c>
      <c r="B17" s="292">
        <v>1047</v>
      </c>
    </row>
    <row r="18" spans="1:2" ht="18" customHeight="1">
      <c r="A18" s="295" t="s">
        <v>628</v>
      </c>
      <c r="B18" s="292">
        <v>1255</v>
      </c>
    </row>
    <row r="19" spans="1:2" ht="18" customHeight="1">
      <c r="A19" s="293" t="s">
        <v>629</v>
      </c>
      <c r="B19" s="292">
        <v>15</v>
      </c>
    </row>
    <row r="20" spans="1:2" ht="18" customHeight="1">
      <c r="A20" s="293" t="s">
        <v>630</v>
      </c>
      <c r="B20" s="292">
        <v>1431</v>
      </c>
    </row>
    <row r="21" spans="1:2" ht="18" customHeight="1">
      <c r="A21" s="293" t="s">
        <v>631</v>
      </c>
      <c r="B21" s="292">
        <f>5775+535</f>
        <v>6310</v>
      </c>
    </row>
    <row r="22" spans="1:2" ht="18" customHeight="1">
      <c r="A22" s="293" t="s">
        <v>632</v>
      </c>
      <c r="B22" s="292">
        <v>680</v>
      </c>
    </row>
    <row r="23" spans="1:2" ht="18" customHeight="1">
      <c r="A23" s="293" t="s">
        <v>633</v>
      </c>
      <c r="B23" s="296">
        <v>1500</v>
      </c>
    </row>
    <row r="24" spans="1:2" ht="18" customHeight="1">
      <c r="A24" s="293" t="s">
        <v>634</v>
      </c>
      <c r="B24" s="296">
        <v>1500</v>
      </c>
    </row>
    <row r="25" spans="1:2" ht="18" customHeight="1">
      <c r="A25" s="295" t="s">
        <v>635</v>
      </c>
      <c r="B25" s="292">
        <v>11390</v>
      </c>
    </row>
    <row r="26" spans="1:2" ht="18" customHeight="1">
      <c r="A26" s="295" t="s">
        <v>636</v>
      </c>
      <c r="B26" s="292">
        <v>179</v>
      </c>
    </row>
  </sheetData>
  <sheetProtection/>
  <mergeCells count="1">
    <mergeCell ref="A1:D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70"/>
  <sheetViews>
    <sheetView zoomScaleSheetLayoutView="100" workbookViewId="0" topLeftCell="A1">
      <selection activeCell="A2" sqref="A2:C2"/>
    </sheetView>
  </sheetViews>
  <sheetFormatPr defaultColWidth="10.00390625" defaultRowHeight="19.5" customHeight="1"/>
  <cols>
    <col min="1" max="1" width="17.00390625" style="315" customWidth="1"/>
    <col min="2" max="2" width="27.7109375" style="315" customWidth="1"/>
    <col min="3" max="3" width="53.7109375" style="316" customWidth="1"/>
    <col min="4" max="16384" width="10.00390625" style="315" customWidth="1"/>
  </cols>
  <sheetData>
    <row r="1" spans="1:3" s="315" customFormat="1" ht="21.75" customHeight="1">
      <c r="A1" s="317"/>
      <c r="B1" s="317"/>
      <c r="C1" s="318"/>
    </row>
    <row r="2" spans="1:3" s="315" customFormat="1" ht="30.75" customHeight="1">
      <c r="A2" s="319" t="s">
        <v>637</v>
      </c>
      <c r="B2" s="319"/>
      <c r="C2" s="320"/>
    </row>
    <row r="3" spans="1:3" s="315" customFormat="1" ht="19.5" customHeight="1">
      <c r="A3" s="321" t="s">
        <v>638</v>
      </c>
      <c r="B3" s="321"/>
      <c r="C3" s="322"/>
    </row>
    <row r="4" spans="1:3" s="315" customFormat="1" ht="19.5" customHeight="1">
      <c r="A4" s="323" t="s">
        <v>639</v>
      </c>
      <c r="B4" s="323" t="s">
        <v>108</v>
      </c>
      <c r="C4" s="323"/>
    </row>
    <row r="5" spans="1:3" s="315" customFormat="1" ht="19.5" customHeight="1">
      <c r="A5" s="324"/>
      <c r="B5" s="324"/>
      <c r="C5" s="324" t="s">
        <v>640</v>
      </c>
    </row>
    <row r="6" spans="1:3" s="315" customFormat="1" ht="19.5" customHeight="1">
      <c r="A6" s="325"/>
      <c r="B6" s="323" t="s">
        <v>641</v>
      </c>
      <c r="C6" s="326">
        <f>SUM(C7,C12,C23,C31,C38,C42,C45,C49,C52,C58,C61,C66)</f>
        <v>135822</v>
      </c>
    </row>
    <row r="7" spans="1:3" s="315" customFormat="1" ht="19.5" customHeight="1">
      <c r="A7" s="327">
        <v>501</v>
      </c>
      <c r="B7" s="328" t="s">
        <v>294</v>
      </c>
      <c r="C7" s="326">
        <f>SUM(C8:C11)</f>
        <v>41025</v>
      </c>
    </row>
    <row r="8" spans="1:3" s="315" customFormat="1" ht="19.5" customHeight="1">
      <c r="A8" s="327">
        <v>50101</v>
      </c>
      <c r="B8" s="329" t="s">
        <v>642</v>
      </c>
      <c r="C8" s="326">
        <v>31689</v>
      </c>
    </row>
    <row r="9" spans="1:3" s="315" customFormat="1" ht="19.5" customHeight="1">
      <c r="A9" s="327">
        <v>50102</v>
      </c>
      <c r="B9" s="329" t="s">
        <v>643</v>
      </c>
      <c r="C9" s="326">
        <v>6238</v>
      </c>
    </row>
    <row r="10" spans="1:3" s="315" customFormat="1" ht="19.5" customHeight="1">
      <c r="A10" s="327">
        <v>50103</v>
      </c>
      <c r="B10" s="329" t="s">
        <v>644</v>
      </c>
      <c r="C10" s="326">
        <v>1813</v>
      </c>
    </row>
    <row r="11" spans="1:3" s="315" customFormat="1" ht="19.5" customHeight="1">
      <c r="A11" s="327">
        <v>50199</v>
      </c>
      <c r="B11" s="329" t="s">
        <v>645</v>
      </c>
      <c r="C11" s="326">
        <v>1285</v>
      </c>
    </row>
    <row r="12" spans="1:3" s="315" customFormat="1" ht="19.5" customHeight="1">
      <c r="A12" s="327">
        <v>502</v>
      </c>
      <c r="B12" s="328" t="s">
        <v>646</v>
      </c>
      <c r="C12" s="326">
        <f>SUM(C13:C22)</f>
        <v>32712</v>
      </c>
    </row>
    <row r="13" spans="1:3" s="315" customFormat="1" ht="19.5" customHeight="1">
      <c r="A13" s="327">
        <v>50201</v>
      </c>
      <c r="B13" s="329" t="s">
        <v>647</v>
      </c>
      <c r="C13" s="326">
        <v>18482</v>
      </c>
    </row>
    <row r="14" spans="1:3" s="315" customFormat="1" ht="19.5" customHeight="1">
      <c r="A14" s="327">
        <v>50202</v>
      </c>
      <c r="B14" s="329" t="s">
        <v>648</v>
      </c>
      <c r="C14" s="326">
        <v>62</v>
      </c>
    </row>
    <row r="15" spans="1:3" s="315" customFormat="1" ht="19.5" customHeight="1">
      <c r="A15" s="327">
        <v>50203</v>
      </c>
      <c r="B15" s="329" t="s">
        <v>649</v>
      </c>
      <c r="C15" s="326">
        <v>96</v>
      </c>
    </row>
    <row r="16" spans="1:3" s="315" customFormat="1" ht="19.5" customHeight="1">
      <c r="A16" s="327">
        <v>50204</v>
      </c>
      <c r="B16" s="329" t="s">
        <v>650</v>
      </c>
      <c r="C16" s="326">
        <v>247</v>
      </c>
    </row>
    <row r="17" spans="1:3" s="315" customFormat="1" ht="19.5" customHeight="1">
      <c r="A17" s="327">
        <v>50205</v>
      </c>
      <c r="B17" s="329" t="s">
        <v>651</v>
      </c>
      <c r="C17" s="326">
        <v>673</v>
      </c>
    </row>
    <row r="18" spans="1:3" s="315" customFormat="1" ht="19.5" customHeight="1">
      <c r="A18" s="327">
        <v>50206</v>
      </c>
      <c r="B18" s="329" t="s">
        <v>652</v>
      </c>
      <c r="C18" s="326">
        <v>68</v>
      </c>
    </row>
    <row r="19" spans="1:4" s="315" customFormat="1" ht="19.5" customHeight="1">
      <c r="A19" s="327">
        <v>50207</v>
      </c>
      <c r="B19" s="329" t="s">
        <v>653</v>
      </c>
      <c r="C19" s="326">
        <v>12</v>
      </c>
      <c r="D19" s="330"/>
    </row>
    <row r="20" spans="1:3" s="315" customFormat="1" ht="19.5" customHeight="1">
      <c r="A20" s="327">
        <v>50208</v>
      </c>
      <c r="B20" s="329" t="s">
        <v>654</v>
      </c>
      <c r="C20" s="326">
        <v>26</v>
      </c>
    </row>
    <row r="21" spans="1:3" s="315" customFormat="1" ht="19.5" customHeight="1">
      <c r="A21" s="327">
        <v>50209</v>
      </c>
      <c r="B21" s="329" t="s">
        <v>655</v>
      </c>
      <c r="C21" s="326">
        <v>306</v>
      </c>
    </row>
    <row r="22" spans="1:3" s="315" customFormat="1" ht="19.5" customHeight="1">
      <c r="A22" s="327">
        <v>50299</v>
      </c>
      <c r="B22" s="329" t="s">
        <v>656</v>
      </c>
      <c r="C22" s="326">
        <v>12740</v>
      </c>
    </row>
    <row r="23" spans="1:3" s="315" customFormat="1" ht="19.5" customHeight="1">
      <c r="A23" s="327">
        <v>503</v>
      </c>
      <c r="B23" s="328" t="s">
        <v>657</v>
      </c>
      <c r="C23" s="326">
        <f>SUM(C24:C30)</f>
        <v>0</v>
      </c>
    </row>
    <row r="24" spans="1:3" s="315" customFormat="1" ht="19.5" customHeight="1">
      <c r="A24" s="327">
        <v>50301</v>
      </c>
      <c r="B24" s="329" t="s">
        <v>658</v>
      </c>
      <c r="C24" s="326">
        <v>0</v>
      </c>
    </row>
    <row r="25" spans="1:3" s="315" customFormat="1" ht="19.5" customHeight="1">
      <c r="A25" s="327">
        <v>50302</v>
      </c>
      <c r="B25" s="329" t="s">
        <v>659</v>
      </c>
      <c r="C25" s="326">
        <v>0</v>
      </c>
    </row>
    <row r="26" spans="1:3" s="315" customFormat="1" ht="19.5" customHeight="1">
      <c r="A26" s="327">
        <v>50303</v>
      </c>
      <c r="B26" s="329" t="s">
        <v>660</v>
      </c>
      <c r="C26" s="326">
        <v>0</v>
      </c>
    </row>
    <row r="27" spans="1:3" s="315" customFormat="1" ht="19.5" customHeight="1">
      <c r="A27" s="327">
        <v>50305</v>
      </c>
      <c r="B27" s="329" t="s">
        <v>661</v>
      </c>
      <c r="C27" s="326">
        <v>0</v>
      </c>
    </row>
    <row r="28" spans="1:3" s="315" customFormat="1" ht="19.5" customHeight="1">
      <c r="A28" s="327">
        <v>50306</v>
      </c>
      <c r="B28" s="329" t="s">
        <v>662</v>
      </c>
      <c r="C28" s="326">
        <v>0</v>
      </c>
    </row>
    <row r="29" spans="1:3" s="315" customFormat="1" ht="19.5" customHeight="1">
      <c r="A29" s="327">
        <v>50307</v>
      </c>
      <c r="B29" s="329" t="s">
        <v>663</v>
      </c>
      <c r="C29" s="326">
        <v>0</v>
      </c>
    </row>
    <row r="30" spans="1:3" s="315" customFormat="1" ht="19.5" customHeight="1">
      <c r="A30" s="327">
        <v>50399</v>
      </c>
      <c r="B30" s="329" t="s">
        <v>664</v>
      </c>
      <c r="C30" s="326">
        <v>0</v>
      </c>
    </row>
    <row r="31" spans="1:3" s="315" customFormat="1" ht="19.5" customHeight="1">
      <c r="A31" s="327">
        <v>504</v>
      </c>
      <c r="B31" s="328" t="s">
        <v>665</v>
      </c>
      <c r="C31" s="326">
        <f>SUM(C32:C37)</f>
        <v>0</v>
      </c>
    </row>
    <row r="32" spans="1:3" s="315" customFormat="1" ht="19.5" customHeight="1">
      <c r="A32" s="327">
        <v>50401</v>
      </c>
      <c r="B32" s="329" t="s">
        <v>658</v>
      </c>
      <c r="C32" s="326">
        <v>0</v>
      </c>
    </row>
    <row r="33" spans="1:3" s="315" customFormat="1" ht="19.5" customHeight="1">
      <c r="A33" s="327">
        <v>50402</v>
      </c>
      <c r="B33" s="329" t="s">
        <v>659</v>
      </c>
      <c r="C33" s="326">
        <v>0</v>
      </c>
    </row>
    <row r="34" spans="1:3" s="315" customFormat="1" ht="19.5" customHeight="1">
      <c r="A34" s="327">
        <v>50403</v>
      </c>
      <c r="B34" s="329" t="s">
        <v>660</v>
      </c>
      <c r="C34" s="326">
        <v>0</v>
      </c>
    </row>
    <row r="35" spans="1:3" s="315" customFormat="1" ht="19.5" customHeight="1">
      <c r="A35" s="327">
        <v>50404</v>
      </c>
      <c r="B35" s="329" t="s">
        <v>662</v>
      </c>
      <c r="C35" s="326">
        <v>0</v>
      </c>
    </row>
    <row r="36" spans="1:3" s="315" customFormat="1" ht="19.5" customHeight="1">
      <c r="A36" s="327">
        <v>50405</v>
      </c>
      <c r="B36" s="329" t="s">
        <v>663</v>
      </c>
      <c r="C36" s="326">
        <v>0</v>
      </c>
    </row>
    <row r="37" spans="1:3" s="315" customFormat="1" ht="19.5" customHeight="1">
      <c r="A37" s="327">
        <v>50499</v>
      </c>
      <c r="B37" s="329" t="s">
        <v>664</v>
      </c>
      <c r="C37" s="326">
        <v>0</v>
      </c>
    </row>
    <row r="38" spans="1:3" s="315" customFormat="1" ht="19.5" customHeight="1">
      <c r="A38" s="327">
        <v>505</v>
      </c>
      <c r="B38" s="328" t="s">
        <v>298</v>
      </c>
      <c r="C38" s="326">
        <f>SUM(C39:C41)</f>
        <v>30000</v>
      </c>
    </row>
    <row r="39" spans="1:3" s="315" customFormat="1" ht="19.5" customHeight="1">
      <c r="A39" s="327">
        <v>50501</v>
      </c>
      <c r="B39" s="329" t="s">
        <v>666</v>
      </c>
      <c r="C39" s="326">
        <v>10000</v>
      </c>
    </row>
    <row r="40" spans="1:3" s="315" customFormat="1" ht="19.5" customHeight="1">
      <c r="A40" s="327">
        <v>50502</v>
      </c>
      <c r="B40" s="329" t="s">
        <v>667</v>
      </c>
      <c r="C40" s="326">
        <v>10000</v>
      </c>
    </row>
    <row r="41" spans="1:3" s="315" customFormat="1" ht="19.5" customHeight="1">
      <c r="A41" s="327">
        <v>50599</v>
      </c>
      <c r="B41" s="329" t="s">
        <v>668</v>
      </c>
      <c r="C41" s="326">
        <v>10000</v>
      </c>
    </row>
    <row r="42" spans="1:3" s="315" customFormat="1" ht="19.5" customHeight="1">
      <c r="A42" s="327">
        <v>506</v>
      </c>
      <c r="B42" s="328" t="s">
        <v>299</v>
      </c>
      <c r="C42" s="326">
        <f>SUM(C43:C44)</f>
        <v>6000</v>
      </c>
    </row>
    <row r="43" spans="1:3" s="315" customFormat="1" ht="19.5" customHeight="1">
      <c r="A43" s="327">
        <v>50601</v>
      </c>
      <c r="B43" s="329" t="s">
        <v>669</v>
      </c>
      <c r="C43" s="326">
        <v>5000</v>
      </c>
    </row>
    <row r="44" spans="1:3" s="315" customFormat="1" ht="19.5" customHeight="1">
      <c r="A44" s="327">
        <v>50602</v>
      </c>
      <c r="B44" s="329" t="s">
        <v>670</v>
      </c>
      <c r="C44" s="326">
        <v>1000</v>
      </c>
    </row>
    <row r="45" spans="1:3" s="315" customFormat="1" ht="19.5" customHeight="1">
      <c r="A45" s="327">
        <v>507</v>
      </c>
      <c r="B45" s="328" t="s">
        <v>671</v>
      </c>
      <c r="C45" s="326">
        <f>SUM(C46:C48)</f>
        <v>2000</v>
      </c>
    </row>
    <row r="46" spans="1:3" s="315" customFormat="1" ht="19.5" customHeight="1">
      <c r="A46" s="327">
        <v>50701</v>
      </c>
      <c r="B46" s="329" t="s">
        <v>672</v>
      </c>
      <c r="C46" s="326">
        <v>1000</v>
      </c>
    </row>
    <row r="47" spans="1:3" s="315" customFormat="1" ht="19.5" customHeight="1">
      <c r="A47" s="327">
        <v>50702</v>
      </c>
      <c r="B47" s="329" t="s">
        <v>673</v>
      </c>
      <c r="C47" s="326">
        <v>0</v>
      </c>
    </row>
    <row r="48" spans="1:3" s="315" customFormat="1" ht="19.5" customHeight="1">
      <c r="A48" s="327">
        <v>50799</v>
      </c>
      <c r="B48" s="329" t="s">
        <v>674</v>
      </c>
      <c r="C48" s="326">
        <v>1000</v>
      </c>
    </row>
    <row r="49" spans="1:3" s="315" customFormat="1" ht="19.5" customHeight="1">
      <c r="A49" s="327">
        <v>508</v>
      </c>
      <c r="B49" s="328" t="s">
        <v>675</v>
      </c>
      <c r="C49" s="326">
        <f>SUM(C50:C51)</f>
        <v>0</v>
      </c>
    </row>
    <row r="50" spans="1:3" s="315" customFormat="1" ht="19.5" customHeight="1">
      <c r="A50" s="327">
        <v>50801</v>
      </c>
      <c r="B50" s="329" t="s">
        <v>676</v>
      </c>
      <c r="C50" s="326">
        <v>0</v>
      </c>
    </row>
    <row r="51" spans="1:3" s="315" customFormat="1" ht="19.5" customHeight="1">
      <c r="A51" s="327">
        <v>50802</v>
      </c>
      <c r="B51" s="329" t="s">
        <v>677</v>
      </c>
      <c r="C51" s="326">
        <v>0</v>
      </c>
    </row>
    <row r="52" spans="1:3" s="315" customFormat="1" ht="19.5" customHeight="1">
      <c r="A52" s="327">
        <v>509</v>
      </c>
      <c r="B52" s="328" t="s">
        <v>678</v>
      </c>
      <c r="C52" s="326">
        <f>SUM(C53:C57)</f>
        <v>21357</v>
      </c>
    </row>
    <row r="53" spans="1:3" s="315" customFormat="1" ht="19.5" customHeight="1">
      <c r="A53" s="327">
        <v>50901</v>
      </c>
      <c r="B53" s="329" t="s">
        <v>679</v>
      </c>
      <c r="C53" s="326">
        <v>10000</v>
      </c>
    </row>
    <row r="54" spans="1:3" s="315" customFormat="1" ht="19.5" customHeight="1">
      <c r="A54" s="327">
        <v>50902</v>
      </c>
      <c r="B54" s="329" t="s">
        <v>680</v>
      </c>
      <c r="C54" s="326">
        <v>600</v>
      </c>
    </row>
    <row r="55" spans="1:3" s="315" customFormat="1" ht="19.5" customHeight="1">
      <c r="A55" s="327">
        <v>50903</v>
      </c>
      <c r="B55" s="329" t="s">
        <v>681</v>
      </c>
      <c r="C55" s="326">
        <v>3000</v>
      </c>
    </row>
    <row r="56" spans="1:3" s="315" customFormat="1" ht="19.5" customHeight="1">
      <c r="A56" s="327">
        <v>50905</v>
      </c>
      <c r="B56" s="329" t="s">
        <v>682</v>
      </c>
      <c r="C56" s="326">
        <v>400</v>
      </c>
    </row>
    <row r="57" spans="1:3" s="315" customFormat="1" ht="19.5" customHeight="1">
      <c r="A57" s="327">
        <v>50999</v>
      </c>
      <c r="B57" s="329" t="s">
        <v>683</v>
      </c>
      <c r="C57" s="326">
        <v>7357</v>
      </c>
    </row>
    <row r="58" spans="1:3" s="315" customFormat="1" ht="28.5" customHeight="1">
      <c r="A58" s="327">
        <v>510</v>
      </c>
      <c r="B58" s="328" t="s">
        <v>301</v>
      </c>
      <c r="C58" s="326">
        <f>SUM(C59:C60)</f>
        <v>0</v>
      </c>
    </row>
    <row r="59" spans="1:3" ht="19.5" customHeight="1">
      <c r="A59" s="327">
        <v>51002</v>
      </c>
      <c r="B59" s="329" t="s">
        <v>684</v>
      </c>
      <c r="C59" s="326">
        <v>0</v>
      </c>
    </row>
    <row r="60" spans="1:3" ht="19.5" customHeight="1">
      <c r="A60" s="327">
        <v>51003</v>
      </c>
      <c r="B60" s="329" t="s">
        <v>685</v>
      </c>
      <c r="C60" s="326">
        <v>0</v>
      </c>
    </row>
    <row r="61" spans="1:3" ht="19.5" customHeight="1">
      <c r="A61" s="327">
        <v>511</v>
      </c>
      <c r="B61" s="328" t="s">
        <v>302</v>
      </c>
      <c r="C61" s="326">
        <f>SUM(C62:C65)</f>
        <v>2728</v>
      </c>
    </row>
    <row r="62" spans="1:3" ht="19.5" customHeight="1">
      <c r="A62" s="327">
        <v>51101</v>
      </c>
      <c r="B62" s="329" t="s">
        <v>686</v>
      </c>
      <c r="C62" s="326">
        <v>2728</v>
      </c>
    </row>
    <row r="63" spans="1:3" ht="19.5" customHeight="1">
      <c r="A63" s="327">
        <v>51102</v>
      </c>
      <c r="B63" s="329" t="s">
        <v>687</v>
      </c>
      <c r="C63" s="326">
        <v>0</v>
      </c>
    </row>
    <row r="64" spans="1:3" ht="19.5" customHeight="1">
      <c r="A64" s="327">
        <v>51103</v>
      </c>
      <c r="B64" s="329" t="s">
        <v>688</v>
      </c>
      <c r="C64" s="326">
        <v>0</v>
      </c>
    </row>
    <row r="65" spans="1:3" ht="19.5" customHeight="1">
      <c r="A65" s="327">
        <v>51104</v>
      </c>
      <c r="B65" s="329" t="s">
        <v>689</v>
      </c>
      <c r="C65" s="326">
        <v>0</v>
      </c>
    </row>
    <row r="66" spans="1:3" ht="19.5" customHeight="1">
      <c r="A66" s="327">
        <v>599</v>
      </c>
      <c r="B66" s="328" t="s">
        <v>306</v>
      </c>
      <c r="C66" s="326">
        <f>SUM(C67:C70)</f>
        <v>0</v>
      </c>
    </row>
    <row r="67" spans="1:3" ht="19.5" customHeight="1">
      <c r="A67" s="327">
        <v>59906</v>
      </c>
      <c r="B67" s="329" t="s">
        <v>690</v>
      </c>
      <c r="C67" s="326">
        <v>0</v>
      </c>
    </row>
    <row r="68" spans="1:3" ht="19.5" customHeight="1">
      <c r="A68" s="327">
        <v>59907</v>
      </c>
      <c r="B68" s="329" t="s">
        <v>691</v>
      </c>
      <c r="C68" s="326">
        <v>0</v>
      </c>
    </row>
    <row r="69" spans="1:3" ht="19.5" customHeight="1">
      <c r="A69" s="327">
        <v>59908</v>
      </c>
      <c r="B69" s="329" t="s">
        <v>692</v>
      </c>
      <c r="C69" s="326">
        <v>0</v>
      </c>
    </row>
    <row r="70" spans="1:3" ht="19.5" customHeight="1">
      <c r="A70" s="327">
        <v>59999</v>
      </c>
      <c r="B70" s="329" t="s">
        <v>693</v>
      </c>
      <c r="C70" s="326">
        <v>0</v>
      </c>
    </row>
  </sheetData>
  <sheetProtection/>
  <mergeCells count="5">
    <mergeCell ref="A1:C1"/>
    <mergeCell ref="A2:C2"/>
    <mergeCell ref="A3:C3"/>
    <mergeCell ref="A4:A5"/>
    <mergeCell ref="B4:B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28"/>
  <sheetViews>
    <sheetView zoomScaleSheetLayoutView="100" workbookViewId="0" topLeftCell="A10">
      <selection activeCell="K15" sqref="K15"/>
    </sheetView>
  </sheetViews>
  <sheetFormatPr defaultColWidth="8.8515625" defaultRowHeight="15"/>
  <cols>
    <col min="1" max="1" width="41.00390625" style="68" customWidth="1"/>
    <col min="2" max="2" width="35.8515625" style="68" customWidth="1"/>
    <col min="3" max="16384" width="8.8515625" style="68" customWidth="1"/>
  </cols>
  <sheetData>
    <row r="1" spans="1:2" ht="36.75" customHeight="1">
      <c r="A1" s="303" t="s">
        <v>694</v>
      </c>
      <c r="B1" s="303"/>
    </row>
    <row r="2" spans="1:2" ht="16.5" customHeight="1">
      <c r="A2" s="304"/>
      <c r="B2" s="288" t="s">
        <v>30</v>
      </c>
    </row>
    <row r="3" spans="1:2" s="302" customFormat="1" ht="28.5" customHeight="1">
      <c r="A3" s="305" t="s">
        <v>108</v>
      </c>
      <c r="B3" s="290" t="s">
        <v>695</v>
      </c>
    </row>
    <row r="4" spans="1:2" s="283" customFormat="1" ht="24.75" customHeight="1">
      <c r="A4" s="306" t="s">
        <v>696</v>
      </c>
      <c r="B4" s="297">
        <v>9690.99</v>
      </c>
    </row>
    <row r="5" spans="1:2" s="283" customFormat="1" ht="24.75" customHeight="1">
      <c r="A5" s="306" t="s">
        <v>697</v>
      </c>
      <c r="B5" s="297">
        <v>2033</v>
      </c>
    </row>
    <row r="6" spans="1:2" s="283" customFormat="1" ht="24.75" customHeight="1">
      <c r="A6" s="306" t="s">
        <v>698</v>
      </c>
      <c r="B6" s="297">
        <v>759</v>
      </c>
    </row>
    <row r="7" spans="1:2" s="283" customFormat="1" ht="24.75" customHeight="1">
      <c r="A7" s="306" t="s">
        <v>699</v>
      </c>
      <c r="B7" s="297">
        <v>243.96</v>
      </c>
    </row>
    <row r="8" spans="1:2" s="283" customFormat="1" ht="24.75" customHeight="1">
      <c r="A8" s="306" t="s">
        <v>700</v>
      </c>
      <c r="B8" s="297">
        <v>1430</v>
      </c>
    </row>
    <row r="9" spans="1:2" s="283" customFormat="1" ht="24.75" customHeight="1">
      <c r="A9" s="306" t="s">
        <v>701</v>
      </c>
      <c r="B9" s="297">
        <v>616</v>
      </c>
    </row>
    <row r="10" spans="1:2" s="283" customFormat="1" ht="24.75" customHeight="1">
      <c r="A10" s="306" t="s">
        <v>702</v>
      </c>
      <c r="B10" s="297">
        <v>248.6</v>
      </c>
    </row>
    <row r="11" spans="1:2" s="283" customFormat="1" ht="24.75" customHeight="1">
      <c r="A11" s="306" t="s">
        <v>703</v>
      </c>
      <c r="B11" s="297">
        <v>584.22</v>
      </c>
    </row>
    <row r="12" spans="1:2" s="283" customFormat="1" ht="24.75" customHeight="1">
      <c r="A12" s="306" t="s">
        <v>704</v>
      </c>
      <c r="B12" s="297">
        <v>3372</v>
      </c>
    </row>
    <row r="13" spans="1:2" s="283" customFormat="1" ht="24.75" customHeight="1">
      <c r="A13" s="306" t="s">
        <v>705</v>
      </c>
      <c r="B13" s="297">
        <v>459.8</v>
      </c>
    </row>
    <row r="14" spans="1:2" s="283" customFormat="1" ht="24.75" customHeight="1">
      <c r="A14" s="306" t="s">
        <v>706</v>
      </c>
      <c r="B14" s="297">
        <v>992</v>
      </c>
    </row>
    <row r="15" spans="1:2" s="283" customFormat="1" ht="24.75" customHeight="1">
      <c r="A15" s="306" t="s">
        <v>707</v>
      </c>
      <c r="B15" s="297">
        <v>3505.99</v>
      </c>
    </row>
    <row r="16" spans="1:2" s="283" customFormat="1" ht="24.75" customHeight="1">
      <c r="A16" s="306" t="s">
        <v>708</v>
      </c>
      <c r="B16" s="297">
        <v>267.5</v>
      </c>
    </row>
    <row r="17" spans="1:2" s="283" customFormat="1" ht="24.75" customHeight="1">
      <c r="A17" s="306" t="s">
        <v>709</v>
      </c>
      <c r="B17" s="297">
        <v>97</v>
      </c>
    </row>
    <row r="18" spans="1:2" s="283" customFormat="1" ht="24.75" customHeight="1">
      <c r="A18" s="306" t="s">
        <v>710</v>
      </c>
      <c r="B18" s="307">
        <v>1665</v>
      </c>
    </row>
    <row r="19" spans="1:2" s="283" customFormat="1" ht="24.75" customHeight="1" hidden="1">
      <c r="A19" s="306" t="s">
        <v>711</v>
      </c>
      <c r="B19" s="307">
        <v>1100</v>
      </c>
    </row>
    <row r="20" spans="1:2" s="283" customFormat="1" ht="24.75" customHeight="1">
      <c r="A20" s="306" t="s">
        <v>712</v>
      </c>
      <c r="B20" s="308">
        <v>931.39</v>
      </c>
    </row>
    <row r="21" spans="1:2" s="283" customFormat="1" ht="24.75" customHeight="1">
      <c r="A21" s="306" t="s">
        <v>713</v>
      </c>
      <c r="B21" s="308">
        <v>2140</v>
      </c>
    </row>
    <row r="22" spans="1:2" s="283" customFormat="1" ht="24.75" customHeight="1">
      <c r="A22" s="306" t="s">
        <v>714</v>
      </c>
      <c r="B22" s="308">
        <v>2719</v>
      </c>
    </row>
    <row r="23" spans="1:2" s="283" customFormat="1" ht="24.75" customHeight="1">
      <c r="A23" s="306" t="s">
        <v>715</v>
      </c>
      <c r="B23" s="308">
        <v>321</v>
      </c>
    </row>
    <row r="24" spans="1:2" s="283" customFormat="1" ht="24.75" customHeight="1">
      <c r="A24" s="309" t="s">
        <v>716</v>
      </c>
      <c r="B24" s="310">
        <v>32076</v>
      </c>
    </row>
    <row r="25" spans="1:2" ht="18.75" customHeight="1" hidden="1">
      <c r="A25" s="311" t="s">
        <v>717</v>
      </c>
      <c r="B25" s="312"/>
    </row>
    <row r="26" spans="1:2" ht="18.75" customHeight="1" hidden="1">
      <c r="A26" s="311" t="s">
        <v>718</v>
      </c>
      <c r="B26" s="313"/>
    </row>
    <row r="27" spans="1:2" ht="18.75" customHeight="1" hidden="1">
      <c r="A27" s="311" t="s">
        <v>719</v>
      </c>
      <c r="B27" s="313"/>
    </row>
    <row r="28" ht="14.25">
      <c r="B28" s="314"/>
    </row>
  </sheetData>
  <sheetProtection/>
  <mergeCells count="1">
    <mergeCell ref="A1:B1"/>
  </mergeCells>
  <printOptions horizontalCentered="1"/>
  <pageMargins left="0.71" right="0.71" top="0.56" bottom="0.28" header="0.31" footer="0.22"/>
  <pageSetup firstPageNumber="28" useFirstPageNumber="1" horizontalDpi="600" verticalDpi="600" orientation="landscape" paperSize="9" scale="90"/>
  <headerFooter>
    <oddFooter>&amp;C第 &amp;P 页</oddFooter>
  </headerFooter>
</worksheet>
</file>

<file path=xl/worksheets/sheet15.xml><?xml version="1.0" encoding="utf-8"?>
<worksheet xmlns="http://schemas.openxmlformats.org/spreadsheetml/2006/main" xmlns:r="http://schemas.openxmlformats.org/officeDocument/2006/relationships">
  <dimension ref="A1:B30"/>
  <sheetViews>
    <sheetView view="pageBreakPreview" zoomScaleSheetLayoutView="100" workbookViewId="0" topLeftCell="A10">
      <selection activeCell="A3" sqref="A3:B25"/>
    </sheetView>
  </sheetViews>
  <sheetFormatPr defaultColWidth="8.8515625" defaultRowHeight="15"/>
  <cols>
    <col min="1" max="1" width="36.7109375" style="68" customWidth="1"/>
    <col min="2" max="2" width="41.57421875" style="285" customWidth="1"/>
    <col min="3" max="16384" width="8.8515625" style="68" customWidth="1"/>
  </cols>
  <sheetData>
    <row r="1" spans="1:2" ht="30" customHeight="1">
      <c r="A1" s="286" t="s">
        <v>720</v>
      </c>
      <c r="B1" s="286"/>
    </row>
    <row r="2" spans="1:2" ht="24" customHeight="1">
      <c r="A2" s="287"/>
      <c r="B2" s="288" t="s">
        <v>30</v>
      </c>
    </row>
    <row r="3" spans="1:2" s="282" customFormat="1" ht="24.75" customHeight="1">
      <c r="A3" s="289" t="s">
        <v>108</v>
      </c>
      <c r="B3" s="290" t="s">
        <v>614</v>
      </c>
    </row>
    <row r="4" spans="1:2" s="283" customFormat="1" ht="18" customHeight="1">
      <c r="A4" s="291" t="s">
        <v>721</v>
      </c>
      <c r="B4" s="292">
        <v>23483</v>
      </c>
    </row>
    <row r="5" spans="1:2" s="283" customFormat="1" ht="18" customHeight="1">
      <c r="A5" s="293" t="s">
        <v>722</v>
      </c>
      <c r="B5" s="292">
        <v>286</v>
      </c>
    </row>
    <row r="6" spans="1:2" s="283" customFormat="1" ht="18" customHeight="1">
      <c r="A6" s="294" t="s">
        <v>723</v>
      </c>
      <c r="B6" s="292">
        <v>7979</v>
      </c>
    </row>
    <row r="7" spans="1:2" s="283" customFormat="1" ht="18" customHeight="1">
      <c r="A7" s="294" t="s">
        <v>724</v>
      </c>
      <c r="B7" s="292">
        <v>47617</v>
      </c>
    </row>
    <row r="8" spans="1:2" s="283" customFormat="1" ht="18" customHeight="1">
      <c r="A8" s="293" t="s">
        <v>725</v>
      </c>
      <c r="B8" s="292">
        <v>1900</v>
      </c>
    </row>
    <row r="9" spans="1:2" s="283" customFormat="1" ht="18" customHeight="1">
      <c r="A9" s="293" t="s">
        <v>726</v>
      </c>
      <c r="B9" s="292">
        <v>4830</v>
      </c>
    </row>
    <row r="10" spans="1:2" s="283" customFormat="1" ht="18" customHeight="1">
      <c r="A10" s="294" t="s">
        <v>727</v>
      </c>
      <c r="B10" s="292">
        <v>38070</v>
      </c>
    </row>
    <row r="11" spans="1:2" s="283" customFormat="1" ht="18" customHeight="1">
      <c r="A11" s="293" t="s">
        <v>728</v>
      </c>
      <c r="B11" s="292">
        <v>23098</v>
      </c>
    </row>
    <row r="12" spans="1:2" s="283" customFormat="1" ht="18" customHeight="1">
      <c r="A12" s="293" t="s">
        <v>729</v>
      </c>
      <c r="B12" s="292">
        <v>5513</v>
      </c>
    </row>
    <row r="13" spans="1:2" s="283" customFormat="1" ht="18" customHeight="1">
      <c r="A13" s="295" t="s">
        <v>730</v>
      </c>
      <c r="B13" s="292">
        <v>4718</v>
      </c>
    </row>
    <row r="14" spans="1:2" s="283" customFormat="1" ht="18" customHeight="1">
      <c r="A14" s="294" t="s">
        <v>731</v>
      </c>
      <c r="B14" s="292">
        <v>35943</v>
      </c>
    </row>
    <row r="15" spans="1:2" s="283" customFormat="1" ht="18" customHeight="1">
      <c r="A15" s="295" t="s">
        <v>732</v>
      </c>
      <c r="B15" s="292">
        <v>7836</v>
      </c>
    </row>
    <row r="16" spans="1:2" s="283" customFormat="1" ht="18" customHeight="1">
      <c r="A16" s="293" t="s">
        <v>733</v>
      </c>
      <c r="B16" s="292">
        <v>1047</v>
      </c>
    </row>
    <row r="17" spans="1:2" s="283" customFormat="1" ht="18" customHeight="1">
      <c r="A17" s="295" t="s">
        <v>734</v>
      </c>
      <c r="B17" s="292">
        <v>1255</v>
      </c>
    </row>
    <row r="18" spans="1:2" s="283" customFormat="1" ht="18" customHeight="1">
      <c r="A18" s="293" t="s">
        <v>124</v>
      </c>
      <c r="B18" s="292">
        <v>15</v>
      </c>
    </row>
    <row r="19" spans="1:2" s="283" customFormat="1" ht="18" customHeight="1">
      <c r="A19" s="293" t="s">
        <v>735</v>
      </c>
      <c r="B19" s="292">
        <v>1431</v>
      </c>
    </row>
    <row r="20" spans="1:2" s="283" customFormat="1" ht="18" customHeight="1">
      <c r="A20" s="293" t="s">
        <v>126</v>
      </c>
      <c r="B20" s="292">
        <f>5775+535</f>
        <v>6310</v>
      </c>
    </row>
    <row r="21" spans="1:2" s="283" customFormat="1" ht="18" customHeight="1">
      <c r="A21" s="293" t="s">
        <v>736</v>
      </c>
      <c r="B21" s="292">
        <v>680</v>
      </c>
    </row>
    <row r="22" spans="1:2" s="283" customFormat="1" ht="18" customHeight="1">
      <c r="A22" s="293" t="s">
        <v>737</v>
      </c>
      <c r="B22" s="296">
        <v>1500</v>
      </c>
    </row>
    <row r="23" spans="1:2" s="283" customFormat="1" ht="18" customHeight="1">
      <c r="A23" s="293" t="s">
        <v>738</v>
      </c>
      <c r="B23" s="296">
        <v>1500</v>
      </c>
    </row>
    <row r="24" spans="1:2" s="283" customFormat="1" ht="18" customHeight="1">
      <c r="A24" s="295" t="s">
        <v>739</v>
      </c>
      <c r="B24" s="292">
        <v>11390</v>
      </c>
    </row>
    <row r="25" spans="1:2" s="284" customFormat="1" ht="18" customHeight="1">
      <c r="A25" s="295" t="s">
        <v>740</v>
      </c>
      <c r="B25" s="292">
        <v>179</v>
      </c>
    </row>
    <row r="26" spans="1:2" s="284" customFormat="1" ht="18" customHeight="1">
      <c r="A26" s="295" t="s">
        <v>741</v>
      </c>
      <c r="B26" s="297">
        <v>1500</v>
      </c>
    </row>
    <row r="27" spans="1:2" s="284" customFormat="1" ht="18" customHeight="1">
      <c r="A27" s="295" t="s">
        <v>742</v>
      </c>
      <c r="B27" s="297">
        <f>38384-252</f>
        <v>38132</v>
      </c>
    </row>
    <row r="28" spans="1:2" s="283" customFormat="1" ht="18" customHeight="1">
      <c r="A28" s="298" t="s">
        <v>716</v>
      </c>
      <c r="B28" s="299">
        <f>SUM(B4:B27)</f>
        <v>266212</v>
      </c>
    </row>
    <row r="29" ht="14.25">
      <c r="B29" s="300"/>
    </row>
    <row r="30" ht="14.25">
      <c r="B30" s="301"/>
    </row>
  </sheetData>
  <sheetProtection/>
  <mergeCells count="1">
    <mergeCell ref="A1:B1"/>
  </mergeCells>
  <printOptions horizontalCentered="1"/>
  <pageMargins left="0.71" right="0.71" top="0.55" bottom="0.2" header="0.31" footer="0.23999999999999996"/>
  <pageSetup firstPageNumber="29" useFirstPageNumber="1" horizontalDpi="600" verticalDpi="600" orientation="landscape" paperSize="9"/>
  <headerFooter>
    <oddFooter>&amp;C第 &amp;P 页</oddFooter>
  </headerFooter>
</worksheet>
</file>

<file path=xl/worksheets/sheet16.xml><?xml version="1.0" encoding="utf-8"?>
<worksheet xmlns="http://schemas.openxmlformats.org/spreadsheetml/2006/main" xmlns:r="http://schemas.openxmlformats.org/officeDocument/2006/relationships">
  <dimension ref="A1:IV23"/>
  <sheetViews>
    <sheetView zoomScaleSheetLayoutView="100" workbookViewId="0" topLeftCell="A16">
      <selection activeCell="A23" sqref="A23:I23"/>
    </sheetView>
  </sheetViews>
  <sheetFormatPr defaultColWidth="7.00390625" defaultRowHeight="15"/>
  <cols>
    <col min="1" max="1" width="42.57421875" style="268" customWidth="1"/>
    <col min="2" max="2" width="17.421875" style="268" customWidth="1"/>
    <col min="3" max="3" width="29.28125" style="268" customWidth="1"/>
    <col min="4" max="4" width="9.421875" style="268" customWidth="1"/>
    <col min="5" max="255" width="7.00390625" style="268" customWidth="1"/>
    <col min="256" max="256" width="7.00390625" style="269" customWidth="1"/>
  </cols>
  <sheetData>
    <row r="1" spans="1:256" s="266" customFormat="1" ht="18.75" customHeight="1">
      <c r="A1" s="270"/>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c r="EX1" s="271"/>
      <c r="EY1" s="271"/>
      <c r="EZ1" s="271"/>
      <c r="FA1" s="271"/>
      <c r="FB1" s="271"/>
      <c r="FC1" s="271"/>
      <c r="FD1" s="271"/>
      <c r="FE1" s="271"/>
      <c r="FF1" s="271"/>
      <c r="FG1" s="271"/>
      <c r="FH1" s="271"/>
      <c r="FI1" s="271"/>
      <c r="FJ1" s="271"/>
      <c r="FK1" s="271"/>
      <c r="FL1" s="271"/>
      <c r="FM1" s="271"/>
      <c r="FN1" s="271"/>
      <c r="FO1" s="271"/>
      <c r="FP1" s="271"/>
      <c r="FQ1" s="271"/>
      <c r="FR1" s="271"/>
      <c r="FS1" s="271"/>
      <c r="FT1" s="271"/>
      <c r="FU1" s="271"/>
      <c r="FV1" s="271"/>
      <c r="FW1" s="271"/>
      <c r="FX1" s="271"/>
      <c r="FY1" s="271"/>
      <c r="FZ1" s="271"/>
      <c r="GA1" s="271"/>
      <c r="GB1" s="271"/>
      <c r="GC1" s="271"/>
      <c r="GD1" s="271"/>
      <c r="GE1" s="271"/>
      <c r="GF1" s="271"/>
      <c r="GG1" s="271"/>
      <c r="GH1" s="271"/>
      <c r="GI1" s="271"/>
      <c r="GJ1" s="271"/>
      <c r="GK1" s="271"/>
      <c r="GL1" s="271"/>
      <c r="GM1" s="271"/>
      <c r="GN1" s="271"/>
      <c r="GO1" s="271"/>
      <c r="GP1" s="271"/>
      <c r="GQ1" s="271"/>
      <c r="GR1" s="271"/>
      <c r="GS1" s="271"/>
      <c r="GT1" s="271"/>
      <c r="GU1" s="271"/>
      <c r="GV1" s="271"/>
      <c r="GW1" s="271"/>
      <c r="GX1" s="271"/>
      <c r="GY1" s="271"/>
      <c r="GZ1" s="271"/>
      <c r="HA1" s="271"/>
      <c r="HB1" s="271"/>
      <c r="HC1" s="271"/>
      <c r="HD1" s="271"/>
      <c r="HE1" s="271"/>
      <c r="HF1" s="271"/>
      <c r="HG1" s="271"/>
      <c r="HH1" s="271"/>
      <c r="HI1" s="271"/>
      <c r="HJ1" s="271"/>
      <c r="HK1" s="271"/>
      <c r="HL1" s="271"/>
      <c r="HM1" s="271"/>
      <c r="HN1" s="271"/>
      <c r="HO1" s="271"/>
      <c r="HP1" s="271"/>
      <c r="HQ1" s="271"/>
      <c r="HR1" s="271"/>
      <c r="HS1" s="271"/>
      <c r="HT1" s="271"/>
      <c r="HU1" s="271"/>
      <c r="HV1" s="271"/>
      <c r="HW1" s="271"/>
      <c r="HX1" s="271"/>
      <c r="HY1" s="271"/>
      <c r="HZ1" s="271"/>
      <c r="IA1" s="271"/>
      <c r="IB1" s="271"/>
      <c r="IC1" s="271"/>
      <c r="ID1" s="271"/>
      <c r="IE1" s="271"/>
      <c r="IF1" s="271"/>
      <c r="IG1" s="271"/>
      <c r="IH1" s="271"/>
      <c r="II1" s="271"/>
      <c r="IJ1" s="271"/>
      <c r="IK1" s="271"/>
      <c r="IL1" s="271"/>
      <c r="IM1" s="271"/>
      <c r="IN1" s="271"/>
      <c r="IO1" s="271"/>
      <c r="IP1" s="271"/>
      <c r="IQ1" s="271"/>
      <c r="IR1" s="271"/>
      <c r="IS1" s="271"/>
      <c r="IT1" s="271"/>
      <c r="IU1" s="271"/>
      <c r="IV1" s="271"/>
    </row>
    <row r="2" spans="1:256" s="266" customFormat="1" ht="37.5" customHeight="1">
      <c r="A2" s="272" t="s">
        <v>743</v>
      </c>
      <c r="B2" s="272"/>
      <c r="C2" s="272"/>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c r="FL2" s="268"/>
      <c r="FM2" s="268"/>
      <c r="FN2" s="268"/>
      <c r="FO2" s="268"/>
      <c r="FP2" s="268"/>
      <c r="FQ2" s="268"/>
      <c r="FR2" s="268"/>
      <c r="FS2" s="268"/>
      <c r="FT2" s="268"/>
      <c r="FU2" s="268"/>
      <c r="FV2" s="268"/>
      <c r="FW2" s="268"/>
      <c r="FX2" s="268"/>
      <c r="FY2" s="268"/>
      <c r="FZ2" s="268"/>
      <c r="GA2" s="268"/>
      <c r="GB2" s="268"/>
      <c r="GC2" s="268"/>
      <c r="GD2" s="268"/>
      <c r="GE2" s="268"/>
      <c r="GF2" s="268"/>
      <c r="GG2" s="268"/>
      <c r="GH2" s="268"/>
      <c r="GI2" s="268"/>
      <c r="GJ2" s="268"/>
      <c r="GK2" s="268"/>
      <c r="GL2" s="268"/>
      <c r="GM2" s="268"/>
      <c r="GN2" s="268"/>
      <c r="GO2" s="268"/>
      <c r="GP2" s="268"/>
      <c r="GQ2" s="268"/>
      <c r="GR2" s="268"/>
      <c r="GS2" s="268"/>
      <c r="GT2" s="268"/>
      <c r="GU2" s="268"/>
      <c r="GV2" s="268"/>
      <c r="GW2" s="268"/>
      <c r="GX2" s="268"/>
      <c r="GY2" s="268"/>
      <c r="GZ2" s="268"/>
      <c r="HA2" s="268"/>
      <c r="HB2" s="268"/>
      <c r="HC2" s="268"/>
      <c r="HD2" s="268"/>
      <c r="HE2" s="268"/>
      <c r="HF2" s="268"/>
      <c r="HG2" s="268"/>
      <c r="HH2" s="268"/>
      <c r="HI2" s="268"/>
      <c r="HJ2" s="268"/>
      <c r="HK2" s="268"/>
      <c r="HL2" s="268"/>
      <c r="HM2" s="268"/>
      <c r="HN2" s="268"/>
      <c r="HO2" s="268"/>
      <c r="HP2" s="268"/>
      <c r="HQ2" s="268"/>
      <c r="HR2" s="268"/>
      <c r="HS2" s="268"/>
      <c r="HT2" s="268"/>
      <c r="HU2" s="268"/>
      <c r="HV2" s="268"/>
      <c r="HW2" s="268"/>
      <c r="HX2" s="268"/>
      <c r="HY2" s="268"/>
      <c r="HZ2" s="268"/>
      <c r="IA2" s="268"/>
      <c r="IB2" s="268"/>
      <c r="IC2" s="268"/>
      <c r="ID2" s="268"/>
      <c r="IE2" s="268"/>
      <c r="IF2" s="268"/>
      <c r="IG2" s="268"/>
      <c r="IH2" s="268"/>
      <c r="II2" s="268"/>
      <c r="IJ2" s="268"/>
      <c r="IK2" s="268"/>
      <c r="IL2" s="268"/>
      <c r="IM2" s="268"/>
      <c r="IN2" s="268"/>
      <c r="IO2" s="268"/>
      <c r="IP2" s="268"/>
      <c r="IQ2" s="268"/>
      <c r="IR2" s="268"/>
      <c r="IS2" s="268"/>
      <c r="IT2" s="268"/>
      <c r="IU2" s="268"/>
      <c r="IV2" s="269"/>
    </row>
    <row r="3" spans="1:256" s="266" customFormat="1" ht="17.25" customHeight="1">
      <c r="A3" s="273"/>
      <c r="B3" s="273"/>
      <c r="C3" s="274" t="s">
        <v>30</v>
      </c>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c r="FG3" s="268"/>
      <c r="FH3" s="268"/>
      <c r="FI3" s="268"/>
      <c r="FJ3" s="268"/>
      <c r="FK3" s="268"/>
      <c r="FL3" s="268"/>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268"/>
      <c r="GL3" s="268"/>
      <c r="GM3" s="268"/>
      <c r="GN3" s="268"/>
      <c r="GO3" s="268"/>
      <c r="GP3" s="268"/>
      <c r="GQ3" s="268"/>
      <c r="GR3" s="268"/>
      <c r="GS3" s="268"/>
      <c r="GT3" s="268"/>
      <c r="GU3" s="268"/>
      <c r="GV3" s="268"/>
      <c r="GW3" s="268"/>
      <c r="GX3" s="268"/>
      <c r="GY3" s="268"/>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c r="IJ3" s="268"/>
      <c r="IK3" s="268"/>
      <c r="IL3" s="268"/>
      <c r="IM3" s="268"/>
      <c r="IN3" s="268"/>
      <c r="IO3" s="268"/>
      <c r="IP3" s="268"/>
      <c r="IQ3" s="268"/>
      <c r="IR3" s="268"/>
      <c r="IS3" s="268"/>
      <c r="IT3" s="268"/>
      <c r="IU3" s="268"/>
      <c r="IV3" s="269"/>
    </row>
    <row r="4" spans="1:256" s="266" customFormat="1" ht="30.75" customHeight="1">
      <c r="A4" s="275" t="s">
        <v>744</v>
      </c>
      <c r="B4" s="276" t="s">
        <v>745</v>
      </c>
      <c r="C4" s="277" t="s">
        <v>746</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c r="IU4" s="268"/>
      <c r="IV4" s="269"/>
    </row>
    <row r="5" spans="1:256" s="266" customFormat="1" ht="24.75" customHeight="1">
      <c r="A5" s="278" t="s">
        <v>747</v>
      </c>
      <c r="B5" s="279">
        <v>0</v>
      </c>
      <c r="C5" s="279">
        <v>0</v>
      </c>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c r="HJ5" s="268"/>
      <c r="HK5" s="268"/>
      <c r="HL5" s="268"/>
      <c r="HM5" s="268"/>
      <c r="HN5" s="268"/>
      <c r="HO5" s="268"/>
      <c r="HP5" s="268"/>
      <c r="HQ5" s="268"/>
      <c r="HR5" s="268"/>
      <c r="HS5" s="268"/>
      <c r="HT5" s="268"/>
      <c r="HU5" s="268"/>
      <c r="HV5" s="268"/>
      <c r="HW5" s="268"/>
      <c r="HX5" s="268"/>
      <c r="HY5" s="268"/>
      <c r="HZ5" s="268"/>
      <c r="IA5" s="268"/>
      <c r="IB5" s="268"/>
      <c r="IC5" s="268"/>
      <c r="ID5" s="268"/>
      <c r="IE5" s="268"/>
      <c r="IF5" s="268"/>
      <c r="IG5" s="268"/>
      <c r="IH5" s="268"/>
      <c r="II5" s="268"/>
      <c r="IJ5" s="268"/>
      <c r="IK5" s="268"/>
      <c r="IL5" s="268"/>
      <c r="IM5" s="268"/>
      <c r="IN5" s="268"/>
      <c r="IO5" s="268"/>
      <c r="IP5" s="268"/>
      <c r="IQ5" s="268"/>
      <c r="IR5" s="268"/>
      <c r="IS5" s="268"/>
      <c r="IT5" s="268"/>
      <c r="IU5" s="268"/>
      <c r="IV5" s="269"/>
    </row>
    <row r="6" spans="1:256" s="266" customFormat="1" ht="24.75" customHeight="1">
      <c r="A6" s="280" t="s">
        <v>748</v>
      </c>
      <c r="B6" s="281"/>
      <c r="C6" s="281"/>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c r="DP6" s="268"/>
      <c r="DQ6" s="268"/>
      <c r="DR6" s="268"/>
      <c r="DS6" s="268"/>
      <c r="DT6" s="268"/>
      <c r="DU6" s="268"/>
      <c r="DV6" s="268"/>
      <c r="DW6" s="268"/>
      <c r="DX6" s="268"/>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c r="FG6" s="268"/>
      <c r="FH6" s="268"/>
      <c r="FI6" s="268"/>
      <c r="FJ6" s="268"/>
      <c r="FK6" s="268"/>
      <c r="FL6" s="268"/>
      <c r="FM6" s="268"/>
      <c r="FN6" s="268"/>
      <c r="FO6" s="268"/>
      <c r="FP6" s="268"/>
      <c r="FQ6" s="268"/>
      <c r="FR6" s="268"/>
      <c r="FS6" s="268"/>
      <c r="FT6" s="268"/>
      <c r="FU6" s="268"/>
      <c r="FV6" s="268"/>
      <c r="FW6" s="268"/>
      <c r="FX6" s="268"/>
      <c r="FY6" s="268"/>
      <c r="FZ6" s="268"/>
      <c r="GA6" s="268"/>
      <c r="GB6" s="268"/>
      <c r="GC6" s="268"/>
      <c r="GD6" s="268"/>
      <c r="GE6" s="268"/>
      <c r="GF6" s="268"/>
      <c r="GG6" s="268"/>
      <c r="GH6" s="268"/>
      <c r="GI6" s="268"/>
      <c r="GJ6" s="268"/>
      <c r="GK6" s="268"/>
      <c r="GL6" s="268"/>
      <c r="GM6" s="268"/>
      <c r="GN6" s="268"/>
      <c r="GO6" s="268"/>
      <c r="GP6" s="268"/>
      <c r="GQ6" s="268"/>
      <c r="GR6" s="268"/>
      <c r="GS6" s="268"/>
      <c r="GT6" s="268"/>
      <c r="GU6" s="268"/>
      <c r="GV6" s="268"/>
      <c r="GW6" s="268"/>
      <c r="GX6" s="268"/>
      <c r="GY6" s="268"/>
      <c r="GZ6" s="268"/>
      <c r="HA6" s="268"/>
      <c r="HB6" s="268"/>
      <c r="HC6" s="268"/>
      <c r="HD6" s="268"/>
      <c r="HE6" s="268"/>
      <c r="HF6" s="268"/>
      <c r="HG6" s="268"/>
      <c r="HH6" s="268"/>
      <c r="HI6" s="268"/>
      <c r="HJ6" s="268"/>
      <c r="HK6" s="268"/>
      <c r="HL6" s="268"/>
      <c r="HM6" s="268"/>
      <c r="HN6" s="268"/>
      <c r="HO6" s="268"/>
      <c r="HP6" s="268"/>
      <c r="HQ6" s="268"/>
      <c r="HR6" s="268"/>
      <c r="HS6" s="268"/>
      <c r="HT6" s="268"/>
      <c r="HU6" s="268"/>
      <c r="HV6" s="268"/>
      <c r="HW6" s="268"/>
      <c r="HX6" s="268"/>
      <c r="HY6" s="268"/>
      <c r="HZ6" s="268"/>
      <c r="IA6" s="268"/>
      <c r="IB6" s="268"/>
      <c r="IC6" s="268"/>
      <c r="ID6" s="268"/>
      <c r="IE6" s="268"/>
      <c r="IF6" s="268"/>
      <c r="IG6" s="268"/>
      <c r="IH6" s="268"/>
      <c r="II6" s="268"/>
      <c r="IJ6" s="268"/>
      <c r="IK6" s="268"/>
      <c r="IL6" s="268"/>
      <c r="IM6" s="268"/>
      <c r="IN6" s="268"/>
      <c r="IO6" s="268"/>
      <c r="IP6" s="268"/>
      <c r="IQ6" s="268"/>
      <c r="IR6" s="268"/>
      <c r="IS6" s="268"/>
      <c r="IT6" s="268"/>
      <c r="IU6" s="268"/>
      <c r="IV6" s="269"/>
    </row>
    <row r="7" spans="1:256" s="266" customFormat="1" ht="24.75" customHeight="1">
      <c r="A7" s="280" t="s">
        <v>749</v>
      </c>
      <c r="B7" s="279"/>
      <c r="C7" s="279"/>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68"/>
      <c r="DK7" s="268"/>
      <c r="DL7" s="268"/>
      <c r="DM7" s="268"/>
      <c r="DN7" s="268"/>
      <c r="DO7" s="268"/>
      <c r="DP7" s="268"/>
      <c r="DQ7" s="268"/>
      <c r="DR7" s="268"/>
      <c r="DS7" s="268"/>
      <c r="DT7" s="268"/>
      <c r="DU7" s="268"/>
      <c r="DV7" s="268"/>
      <c r="DW7" s="268"/>
      <c r="DX7" s="268"/>
      <c r="DY7" s="268"/>
      <c r="DZ7" s="268"/>
      <c r="EA7" s="268"/>
      <c r="EB7" s="268"/>
      <c r="EC7" s="268"/>
      <c r="ED7" s="268"/>
      <c r="EE7" s="268"/>
      <c r="EF7" s="268"/>
      <c r="EG7" s="268"/>
      <c r="EH7" s="268"/>
      <c r="EI7" s="268"/>
      <c r="EJ7" s="268"/>
      <c r="EK7" s="268"/>
      <c r="EL7" s="268"/>
      <c r="EM7" s="268"/>
      <c r="EN7" s="268"/>
      <c r="EO7" s="268"/>
      <c r="EP7" s="268"/>
      <c r="EQ7" s="268"/>
      <c r="ER7" s="268"/>
      <c r="ES7" s="268"/>
      <c r="ET7" s="268"/>
      <c r="EU7" s="268"/>
      <c r="EV7" s="268"/>
      <c r="EW7" s="268"/>
      <c r="EX7" s="268"/>
      <c r="EY7" s="268"/>
      <c r="EZ7" s="268"/>
      <c r="FA7" s="268"/>
      <c r="FB7" s="268"/>
      <c r="FC7" s="268"/>
      <c r="FD7" s="268"/>
      <c r="FE7" s="268"/>
      <c r="FF7" s="268"/>
      <c r="FG7" s="268"/>
      <c r="FH7" s="268"/>
      <c r="FI7" s="268"/>
      <c r="FJ7" s="268"/>
      <c r="FK7" s="268"/>
      <c r="FL7" s="268"/>
      <c r="FM7" s="268"/>
      <c r="FN7" s="268"/>
      <c r="FO7" s="268"/>
      <c r="FP7" s="268"/>
      <c r="FQ7" s="268"/>
      <c r="FR7" s="268"/>
      <c r="FS7" s="268"/>
      <c r="FT7" s="268"/>
      <c r="FU7" s="268"/>
      <c r="FV7" s="268"/>
      <c r="FW7" s="268"/>
      <c r="FX7" s="268"/>
      <c r="FY7" s="268"/>
      <c r="FZ7" s="268"/>
      <c r="GA7" s="268"/>
      <c r="GB7" s="268"/>
      <c r="GC7" s="268"/>
      <c r="GD7" s="268"/>
      <c r="GE7" s="268"/>
      <c r="GF7" s="268"/>
      <c r="GG7" s="268"/>
      <c r="GH7" s="268"/>
      <c r="GI7" s="268"/>
      <c r="GJ7" s="268"/>
      <c r="GK7" s="268"/>
      <c r="GL7" s="268"/>
      <c r="GM7" s="268"/>
      <c r="GN7" s="268"/>
      <c r="GO7" s="268"/>
      <c r="GP7" s="268"/>
      <c r="GQ7" s="268"/>
      <c r="GR7" s="268"/>
      <c r="GS7" s="268"/>
      <c r="GT7" s="268"/>
      <c r="GU7" s="268"/>
      <c r="GV7" s="268"/>
      <c r="GW7" s="268"/>
      <c r="GX7" s="268"/>
      <c r="GY7" s="268"/>
      <c r="GZ7" s="268"/>
      <c r="HA7" s="268"/>
      <c r="HB7" s="268"/>
      <c r="HC7" s="268"/>
      <c r="HD7" s="268"/>
      <c r="HE7" s="268"/>
      <c r="HF7" s="268"/>
      <c r="HG7" s="268"/>
      <c r="HH7" s="268"/>
      <c r="HI7" s="268"/>
      <c r="HJ7" s="268"/>
      <c r="HK7" s="268"/>
      <c r="HL7" s="268"/>
      <c r="HM7" s="268"/>
      <c r="HN7" s="268"/>
      <c r="HO7" s="268"/>
      <c r="HP7" s="268"/>
      <c r="HQ7" s="268"/>
      <c r="HR7" s="268"/>
      <c r="HS7" s="268"/>
      <c r="HT7" s="268"/>
      <c r="HU7" s="268"/>
      <c r="HV7" s="268"/>
      <c r="HW7" s="268"/>
      <c r="HX7" s="268"/>
      <c r="HY7" s="268"/>
      <c r="HZ7" s="268"/>
      <c r="IA7" s="268"/>
      <c r="IB7" s="268"/>
      <c r="IC7" s="268"/>
      <c r="ID7" s="268"/>
      <c r="IE7" s="268"/>
      <c r="IF7" s="268"/>
      <c r="IG7" s="268"/>
      <c r="IH7" s="268"/>
      <c r="II7" s="268"/>
      <c r="IJ7" s="268"/>
      <c r="IK7" s="268"/>
      <c r="IL7" s="268"/>
      <c r="IM7" s="268"/>
      <c r="IN7" s="268"/>
      <c r="IO7" s="268"/>
      <c r="IP7" s="268"/>
      <c r="IQ7" s="268"/>
      <c r="IR7" s="268"/>
      <c r="IS7" s="268"/>
      <c r="IT7" s="268"/>
      <c r="IU7" s="268"/>
      <c r="IV7" s="269"/>
    </row>
    <row r="8" spans="1:256" s="266" customFormat="1" ht="24.75" customHeight="1">
      <c r="A8" s="280" t="s">
        <v>750</v>
      </c>
      <c r="B8" s="279"/>
      <c r="C8" s="279"/>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268"/>
      <c r="DS8" s="268"/>
      <c r="DT8" s="268"/>
      <c r="DU8" s="268"/>
      <c r="DV8" s="268"/>
      <c r="DW8" s="268"/>
      <c r="DX8" s="268"/>
      <c r="DY8" s="268"/>
      <c r="DZ8" s="268"/>
      <c r="EA8" s="268"/>
      <c r="EB8" s="268"/>
      <c r="EC8" s="268"/>
      <c r="ED8" s="268"/>
      <c r="EE8" s="268"/>
      <c r="EF8" s="268"/>
      <c r="EG8" s="268"/>
      <c r="EH8" s="268"/>
      <c r="EI8" s="268"/>
      <c r="EJ8" s="268"/>
      <c r="EK8" s="268"/>
      <c r="EL8" s="268"/>
      <c r="EM8" s="268"/>
      <c r="EN8" s="268"/>
      <c r="EO8" s="268"/>
      <c r="EP8" s="268"/>
      <c r="EQ8" s="268"/>
      <c r="ER8" s="268"/>
      <c r="ES8" s="268"/>
      <c r="ET8" s="268"/>
      <c r="EU8" s="268"/>
      <c r="EV8" s="268"/>
      <c r="EW8" s="268"/>
      <c r="EX8" s="268"/>
      <c r="EY8" s="268"/>
      <c r="EZ8" s="268"/>
      <c r="FA8" s="268"/>
      <c r="FB8" s="268"/>
      <c r="FC8" s="268"/>
      <c r="FD8" s="268"/>
      <c r="FE8" s="268"/>
      <c r="FF8" s="268"/>
      <c r="FG8" s="268"/>
      <c r="FH8" s="268"/>
      <c r="FI8" s="268"/>
      <c r="FJ8" s="268"/>
      <c r="FK8" s="268"/>
      <c r="FL8" s="268"/>
      <c r="FM8" s="268"/>
      <c r="FN8" s="268"/>
      <c r="FO8" s="268"/>
      <c r="FP8" s="268"/>
      <c r="FQ8" s="268"/>
      <c r="FR8" s="268"/>
      <c r="FS8" s="268"/>
      <c r="FT8" s="268"/>
      <c r="FU8" s="268"/>
      <c r="FV8" s="268"/>
      <c r="FW8" s="268"/>
      <c r="FX8" s="268"/>
      <c r="FY8" s="268"/>
      <c r="FZ8" s="268"/>
      <c r="GA8" s="268"/>
      <c r="GB8" s="268"/>
      <c r="GC8" s="268"/>
      <c r="GD8" s="268"/>
      <c r="GE8" s="268"/>
      <c r="GF8" s="268"/>
      <c r="GG8" s="268"/>
      <c r="GH8" s="268"/>
      <c r="GI8" s="268"/>
      <c r="GJ8" s="268"/>
      <c r="GK8" s="268"/>
      <c r="GL8" s="268"/>
      <c r="GM8" s="268"/>
      <c r="GN8" s="268"/>
      <c r="GO8" s="268"/>
      <c r="GP8" s="268"/>
      <c r="GQ8" s="268"/>
      <c r="GR8" s="268"/>
      <c r="GS8" s="268"/>
      <c r="GT8" s="268"/>
      <c r="GU8" s="268"/>
      <c r="GV8" s="268"/>
      <c r="GW8" s="268"/>
      <c r="GX8" s="268"/>
      <c r="GY8" s="268"/>
      <c r="GZ8" s="268"/>
      <c r="HA8" s="268"/>
      <c r="HB8" s="268"/>
      <c r="HC8" s="268"/>
      <c r="HD8" s="268"/>
      <c r="HE8" s="268"/>
      <c r="HF8" s="268"/>
      <c r="HG8" s="268"/>
      <c r="HH8" s="268"/>
      <c r="HI8" s="268"/>
      <c r="HJ8" s="268"/>
      <c r="HK8" s="268"/>
      <c r="HL8" s="268"/>
      <c r="HM8" s="268"/>
      <c r="HN8" s="268"/>
      <c r="HO8" s="268"/>
      <c r="HP8" s="268"/>
      <c r="HQ8" s="268"/>
      <c r="HR8" s="268"/>
      <c r="HS8" s="268"/>
      <c r="HT8" s="268"/>
      <c r="HU8" s="268"/>
      <c r="HV8" s="268"/>
      <c r="HW8" s="268"/>
      <c r="HX8" s="268"/>
      <c r="HY8" s="268"/>
      <c r="HZ8" s="268"/>
      <c r="IA8" s="268"/>
      <c r="IB8" s="268"/>
      <c r="IC8" s="268"/>
      <c r="ID8" s="268"/>
      <c r="IE8" s="268"/>
      <c r="IF8" s="268"/>
      <c r="IG8" s="268"/>
      <c r="IH8" s="268"/>
      <c r="II8" s="268"/>
      <c r="IJ8" s="268"/>
      <c r="IK8" s="268"/>
      <c r="IL8" s="268"/>
      <c r="IM8" s="268"/>
      <c r="IN8" s="268"/>
      <c r="IO8" s="268"/>
      <c r="IP8" s="268"/>
      <c r="IQ8" s="268"/>
      <c r="IR8" s="268"/>
      <c r="IS8" s="268"/>
      <c r="IT8" s="268"/>
      <c r="IU8" s="268"/>
      <c r="IV8" s="269"/>
    </row>
    <row r="9" spans="1:256" s="266" customFormat="1" ht="24.75" customHeight="1">
      <c r="A9" s="280" t="s">
        <v>751</v>
      </c>
      <c r="B9" s="279"/>
      <c r="C9" s="279"/>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c r="DF9" s="268"/>
      <c r="DG9" s="268"/>
      <c r="DH9" s="268"/>
      <c r="DI9" s="268"/>
      <c r="DJ9" s="268"/>
      <c r="DK9" s="268"/>
      <c r="DL9" s="268"/>
      <c r="DM9" s="268"/>
      <c r="DN9" s="268"/>
      <c r="DO9" s="268"/>
      <c r="DP9" s="268"/>
      <c r="DQ9" s="268"/>
      <c r="DR9" s="268"/>
      <c r="DS9" s="268"/>
      <c r="DT9" s="268"/>
      <c r="DU9" s="268"/>
      <c r="DV9" s="268"/>
      <c r="DW9" s="268"/>
      <c r="DX9" s="268"/>
      <c r="DY9" s="268"/>
      <c r="DZ9" s="268"/>
      <c r="EA9" s="268"/>
      <c r="EB9" s="268"/>
      <c r="EC9" s="268"/>
      <c r="ED9" s="268"/>
      <c r="EE9" s="268"/>
      <c r="EF9" s="268"/>
      <c r="EG9" s="268"/>
      <c r="EH9" s="268"/>
      <c r="EI9" s="268"/>
      <c r="EJ9" s="268"/>
      <c r="EK9" s="268"/>
      <c r="EL9" s="268"/>
      <c r="EM9" s="268"/>
      <c r="EN9" s="268"/>
      <c r="EO9" s="268"/>
      <c r="EP9" s="268"/>
      <c r="EQ9" s="268"/>
      <c r="ER9" s="268"/>
      <c r="ES9" s="268"/>
      <c r="ET9" s="268"/>
      <c r="EU9" s="268"/>
      <c r="EV9" s="268"/>
      <c r="EW9" s="268"/>
      <c r="EX9" s="268"/>
      <c r="EY9" s="268"/>
      <c r="EZ9" s="268"/>
      <c r="FA9" s="268"/>
      <c r="FB9" s="268"/>
      <c r="FC9" s="268"/>
      <c r="FD9" s="268"/>
      <c r="FE9" s="268"/>
      <c r="FF9" s="268"/>
      <c r="FG9" s="268"/>
      <c r="FH9" s="268"/>
      <c r="FI9" s="268"/>
      <c r="FJ9" s="268"/>
      <c r="FK9" s="268"/>
      <c r="FL9" s="268"/>
      <c r="FM9" s="268"/>
      <c r="FN9" s="268"/>
      <c r="FO9" s="268"/>
      <c r="FP9" s="268"/>
      <c r="FQ9" s="268"/>
      <c r="FR9" s="268"/>
      <c r="FS9" s="268"/>
      <c r="FT9" s="268"/>
      <c r="FU9" s="268"/>
      <c r="FV9" s="268"/>
      <c r="FW9" s="268"/>
      <c r="FX9" s="268"/>
      <c r="FY9" s="268"/>
      <c r="FZ9" s="268"/>
      <c r="GA9" s="268"/>
      <c r="GB9" s="268"/>
      <c r="GC9" s="268"/>
      <c r="GD9" s="268"/>
      <c r="GE9" s="268"/>
      <c r="GF9" s="268"/>
      <c r="GG9" s="268"/>
      <c r="GH9" s="268"/>
      <c r="GI9" s="268"/>
      <c r="GJ9" s="268"/>
      <c r="GK9" s="268"/>
      <c r="GL9" s="268"/>
      <c r="GM9" s="268"/>
      <c r="GN9" s="268"/>
      <c r="GO9" s="268"/>
      <c r="GP9" s="268"/>
      <c r="GQ9" s="268"/>
      <c r="GR9" s="268"/>
      <c r="GS9" s="268"/>
      <c r="GT9" s="268"/>
      <c r="GU9" s="268"/>
      <c r="GV9" s="268"/>
      <c r="GW9" s="268"/>
      <c r="GX9" s="268"/>
      <c r="GY9" s="268"/>
      <c r="GZ9" s="268"/>
      <c r="HA9" s="268"/>
      <c r="HB9" s="268"/>
      <c r="HC9" s="268"/>
      <c r="HD9" s="268"/>
      <c r="HE9" s="268"/>
      <c r="HF9" s="268"/>
      <c r="HG9" s="268"/>
      <c r="HH9" s="268"/>
      <c r="HI9" s="268"/>
      <c r="HJ9" s="268"/>
      <c r="HK9" s="268"/>
      <c r="HL9" s="268"/>
      <c r="HM9" s="268"/>
      <c r="HN9" s="268"/>
      <c r="HO9" s="268"/>
      <c r="HP9" s="268"/>
      <c r="HQ9" s="268"/>
      <c r="HR9" s="268"/>
      <c r="HS9" s="268"/>
      <c r="HT9" s="268"/>
      <c r="HU9" s="268"/>
      <c r="HV9" s="268"/>
      <c r="HW9" s="268"/>
      <c r="HX9" s="268"/>
      <c r="HY9" s="268"/>
      <c r="HZ9" s="268"/>
      <c r="IA9" s="268"/>
      <c r="IB9" s="268"/>
      <c r="IC9" s="268"/>
      <c r="ID9" s="268"/>
      <c r="IE9" s="268"/>
      <c r="IF9" s="268"/>
      <c r="IG9" s="268"/>
      <c r="IH9" s="268"/>
      <c r="II9" s="268"/>
      <c r="IJ9" s="268"/>
      <c r="IK9" s="268"/>
      <c r="IL9" s="268"/>
      <c r="IM9" s="268"/>
      <c r="IN9" s="268"/>
      <c r="IO9" s="268"/>
      <c r="IP9" s="268"/>
      <c r="IQ9" s="268"/>
      <c r="IR9" s="268"/>
      <c r="IS9" s="268"/>
      <c r="IT9" s="268"/>
      <c r="IU9" s="268"/>
      <c r="IV9" s="269"/>
    </row>
    <row r="10" spans="1:256" s="266" customFormat="1" ht="24.75" customHeight="1">
      <c r="A10" s="280" t="s">
        <v>752</v>
      </c>
      <c r="B10" s="279"/>
      <c r="C10" s="279"/>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c r="DQ10" s="268"/>
      <c r="DR10" s="268"/>
      <c r="DS10" s="268"/>
      <c r="DT10" s="268"/>
      <c r="DU10" s="268"/>
      <c r="DV10" s="268"/>
      <c r="DW10" s="268"/>
      <c r="DX10" s="268"/>
      <c r="DY10" s="268"/>
      <c r="DZ10" s="268"/>
      <c r="EA10" s="268"/>
      <c r="EB10" s="268"/>
      <c r="EC10" s="268"/>
      <c r="ED10" s="268"/>
      <c r="EE10" s="268"/>
      <c r="EF10" s="268"/>
      <c r="EG10" s="268"/>
      <c r="EH10" s="268"/>
      <c r="EI10" s="268"/>
      <c r="EJ10" s="268"/>
      <c r="EK10" s="268"/>
      <c r="EL10" s="268"/>
      <c r="EM10" s="268"/>
      <c r="EN10" s="268"/>
      <c r="EO10" s="268"/>
      <c r="EP10" s="268"/>
      <c r="EQ10" s="268"/>
      <c r="ER10" s="268"/>
      <c r="ES10" s="268"/>
      <c r="ET10" s="268"/>
      <c r="EU10" s="268"/>
      <c r="EV10" s="268"/>
      <c r="EW10" s="268"/>
      <c r="EX10" s="268"/>
      <c r="EY10" s="268"/>
      <c r="EZ10" s="268"/>
      <c r="FA10" s="268"/>
      <c r="FB10" s="268"/>
      <c r="FC10" s="268"/>
      <c r="FD10" s="268"/>
      <c r="FE10" s="268"/>
      <c r="FF10" s="268"/>
      <c r="FG10" s="268"/>
      <c r="FH10" s="268"/>
      <c r="FI10" s="268"/>
      <c r="FJ10" s="268"/>
      <c r="FK10" s="268"/>
      <c r="FL10" s="268"/>
      <c r="FM10" s="268"/>
      <c r="FN10" s="268"/>
      <c r="FO10" s="268"/>
      <c r="FP10" s="268"/>
      <c r="FQ10" s="268"/>
      <c r="FR10" s="268"/>
      <c r="FS10" s="268"/>
      <c r="FT10" s="268"/>
      <c r="FU10" s="268"/>
      <c r="FV10" s="268"/>
      <c r="FW10" s="268"/>
      <c r="FX10" s="268"/>
      <c r="FY10" s="268"/>
      <c r="FZ10" s="268"/>
      <c r="GA10" s="268"/>
      <c r="GB10" s="268"/>
      <c r="GC10" s="268"/>
      <c r="GD10" s="268"/>
      <c r="GE10" s="268"/>
      <c r="GF10" s="268"/>
      <c r="GG10" s="268"/>
      <c r="GH10" s="268"/>
      <c r="GI10" s="268"/>
      <c r="GJ10" s="268"/>
      <c r="GK10" s="268"/>
      <c r="GL10" s="268"/>
      <c r="GM10" s="268"/>
      <c r="GN10" s="268"/>
      <c r="GO10" s="268"/>
      <c r="GP10" s="268"/>
      <c r="GQ10" s="268"/>
      <c r="GR10" s="268"/>
      <c r="GS10" s="268"/>
      <c r="GT10" s="268"/>
      <c r="GU10" s="268"/>
      <c r="GV10" s="268"/>
      <c r="GW10" s="268"/>
      <c r="GX10" s="268"/>
      <c r="GY10" s="268"/>
      <c r="GZ10" s="268"/>
      <c r="HA10" s="268"/>
      <c r="HB10" s="268"/>
      <c r="HC10" s="268"/>
      <c r="HD10" s="268"/>
      <c r="HE10" s="268"/>
      <c r="HF10" s="268"/>
      <c r="HG10" s="268"/>
      <c r="HH10" s="268"/>
      <c r="HI10" s="268"/>
      <c r="HJ10" s="268"/>
      <c r="HK10" s="268"/>
      <c r="HL10" s="268"/>
      <c r="HM10" s="268"/>
      <c r="HN10" s="268"/>
      <c r="HO10" s="268"/>
      <c r="HP10" s="268"/>
      <c r="HQ10" s="268"/>
      <c r="HR10" s="268"/>
      <c r="HS10" s="268"/>
      <c r="HT10" s="268"/>
      <c r="HU10" s="268"/>
      <c r="HV10" s="268"/>
      <c r="HW10" s="268"/>
      <c r="HX10" s="268"/>
      <c r="HY10" s="268"/>
      <c r="HZ10" s="268"/>
      <c r="IA10" s="268"/>
      <c r="IB10" s="268"/>
      <c r="IC10" s="268"/>
      <c r="ID10" s="268"/>
      <c r="IE10" s="268"/>
      <c r="IF10" s="268"/>
      <c r="IG10" s="268"/>
      <c r="IH10" s="268"/>
      <c r="II10" s="268"/>
      <c r="IJ10" s="268"/>
      <c r="IK10" s="268"/>
      <c r="IL10" s="268"/>
      <c r="IM10" s="268"/>
      <c r="IN10" s="268"/>
      <c r="IO10" s="268"/>
      <c r="IP10" s="268"/>
      <c r="IQ10" s="268"/>
      <c r="IR10" s="268"/>
      <c r="IS10" s="268"/>
      <c r="IT10" s="268"/>
      <c r="IU10" s="268"/>
      <c r="IV10" s="269"/>
    </row>
    <row r="11" spans="1:256" s="266" customFormat="1" ht="24.75" customHeight="1">
      <c r="A11" s="280" t="s">
        <v>753</v>
      </c>
      <c r="B11" s="279"/>
      <c r="C11" s="279"/>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c r="CV11" s="268"/>
      <c r="CW11" s="268"/>
      <c r="CX11" s="268"/>
      <c r="CY11" s="268"/>
      <c r="CZ11" s="268"/>
      <c r="DA11" s="268"/>
      <c r="DB11" s="268"/>
      <c r="DC11" s="268"/>
      <c r="DD11" s="268"/>
      <c r="DE11" s="268"/>
      <c r="DF11" s="268"/>
      <c r="DG11" s="268"/>
      <c r="DH11" s="268"/>
      <c r="DI11" s="268"/>
      <c r="DJ11" s="268"/>
      <c r="DK11" s="268"/>
      <c r="DL11" s="268"/>
      <c r="DM11" s="268"/>
      <c r="DN11" s="268"/>
      <c r="DO11" s="268"/>
      <c r="DP11" s="268"/>
      <c r="DQ11" s="268"/>
      <c r="DR11" s="268"/>
      <c r="DS11" s="268"/>
      <c r="DT11" s="268"/>
      <c r="DU11" s="268"/>
      <c r="DV11" s="268"/>
      <c r="DW11" s="268"/>
      <c r="DX11" s="268"/>
      <c r="DY11" s="268"/>
      <c r="DZ11" s="268"/>
      <c r="EA11" s="268"/>
      <c r="EB11" s="268"/>
      <c r="EC11" s="268"/>
      <c r="ED11" s="268"/>
      <c r="EE11" s="268"/>
      <c r="EF11" s="268"/>
      <c r="EG11" s="268"/>
      <c r="EH11" s="268"/>
      <c r="EI11" s="268"/>
      <c r="EJ11" s="268"/>
      <c r="EK11" s="268"/>
      <c r="EL11" s="268"/>
      <c r="EM11" s="268"/>
      <c r="EN11" s="268"/>
      <c r="EO11" s="268"/>
      <c r="EP11" s="268"/>
      <c r="EQ11" s="268"/>
      <c r="ER11" s="268"/>
      <c r="ES11" s="268"/>
      <c r="ET11" s="268"/>
      <c r="EU11" s="268"/>
      <c r="EV11" s="268"/>
      <c r="EW11" s="268"/>
      <c r="EX11" s="268"/>
      <c r="EY11" s="268"/>
      <c r="EZ11" s="268"/>
      <c r="FA11" s="268"/>
      <c r="FB11" s="268"/>
      <c r="FC11" s="268"/>
      <c r="FD11" s="268"/>
      <c r="FE11" s="268"/>
      <c r="FF11" s="268"/>
      <c r="FG11" s="268"/>
      <c r="FH11" s="268"/>
      <c r="FI11" s="268"/>
      <c r="FJ11" s="268"/>
      <c r="FK11" s="268"/>
      <c r="FL11" s="268"/>
      <c r="FM11" s="268"/>
      <c r="FN11" s="268"/>
      <c r="FO11" s="268"/>
      <c r="FP11" s="268"/>
      <c r="FQ11" s="268"/>
      <c r="FR11" s="268"/>
      <c r="FS11" s="268"/>
      <c r="FT11" s="268"/>
      <c r="FU11" s="268"/>
      <c r="FV11" s="268"/>
      <c r="FW11" s="268"/>
      <c r="FX11" s="268"/>
      <c r="FY11" s="268"/>
      <c r="FZ11" s="268"/>
      <c r="GA11" s="268"/>
      <c r="GB11" s="268"/>
      <c r="GC11" s="268"/>
      <c r="GD11" s="268"/>
      <c r="GE11" s="268"/>
      <c r="GF11" s="268"/>
      <c r="GG11" s="268"/>
      <c r="GH11" s="268"/>
      <c r="GI11" s="268"/>
      <c r="GJ11" s="268"/>
      <c r="GK11" s="268"/>
      <c r="GL11" s="268"/>
      <c r="GM11" s="268"/>
      <c r="GN11" s="268"/>
      <c r="GO11" s="268"/>
      <c r="GP11" s="268"/>
      <c r="GQ11" s="268"/>
      <c r="GR11" s="268"/>
      <c r="GS11" s="268"/>
      <c r="GT11" s="268"/>
      <c r="GU11" s="268"/>
      <c r="GV11" s="268"/>
      <c r="GW11" s="268"/>
      <c r="GX11" s="268"/>
      <c r="GY11" s="268"/>
      <c r="GZ11" s="268"/>
      <c r="HA11" s="268"/>
      <c r="HB11" s="268"/>
      <c r="HC11" s="268"/>
      <c r="HD11" s="268"/>
      <c r="HE11" s="268"/>
      <c r="HF11" s="268"/>
      <c r="HG11" s="268"/>
      <c r="HH11" s="268"/>
      <c r="HI11" s="268"/>
      <c r="HJ11" s="268"/>
      <c r="HK11" s="268"/>
      <c r="HL11" s="268"/>
      <c r="HM11" s="268"/>
      <c r="HN11" s="268"/>
      <c r="HO11" s="268"/>
      <c r="HP11" s="268"/>
      <c r="HQ11" s="268"/>
      <c r="HR11" s="268"/>
      <c r="HS11" s="268"/>
      <c r="HT11" s="268"/>
      <c r="HU11" s="268"/>
      <c r="HV11" s="268"/>
      <c r="HW11" s="268"/>
      <c r="HX11" s="268"/>
      <c r="HY11" s="268"/>
      <c r="HZ11" s="268"/>
      <c r="IA11" s="268"/>
      <c r="IB11" s="268"/>
      <c r="IC11" s="268"/>
      <c r="ID11" s="268"/>
      <c r="IE11" s="268"/>
      <c r="IF11" s="268"/>
      <c r="IG11" s="268"/>
      <c r="IH11" s="268"/>
      <c r="II11" s="268"/>
      <c r="IJ11" s="268"/>
      <c r="IK11" s="268"/>
      <c r="IL11" s="268"/>
      <c r="IM11" s="268"/>
      <c r="IN11" s="268"/>
      <c r="IO11" s="268"/>
      <c r="IP11" s="268"/>
      <c r="IQ11" s="268"/>
      <c r="IR11" s="268"/>
      <c r="IS11" s="268"/>
      <c r="IT11" s="268"/>
      <c r="IU11" s="268"/>
      <c r="IV11" s="269"/>
    </row>
    <row r="12" spans="1:256" s="266" customFormat="1" ht="24.75" customHeight="1">
      <c r="A12" s="280" t="s">
        <v>754</v>
      </c>
      <c r="B12" s="279"/>
      <c r="C12" s="279"/>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268"/>
      <c r="FX12" s="268"/>
      <c r="FY12" s="268"/>
      <c r="FZ12" s="268"/>
      <c r="GA12" s="268"/>
      <c r="GB12" s="268"/>
      <c r="GC12" s="268"/>
      <c r="GD12" s="268"/>
      <c r="GE12" s="268"/>
      <c r="GF12" s="268"/>
      <c r="GG12" s="268"/>
      <c r="GH12" s="268"/>
      <c r="GI12" s="268"/>
      <c r="GJ12" s="268"/>
      <c r="GK12" s="268"/>
      <c r="GL12" s="268"/>
      <c r="GM12" s="268"/>
      <c r="GN12" s="268"/>
      <c r="GO12" s="268"/>
      <c r="GP12" s="268"/>
      <c r="GQ12" s="268"/>
      <c r="GR12" s="268"/>
      <c r="GS12" s="268"/>
      <c r="GT12" s="268"/>
      <c r="GU12" s="268"/>
      <c r="GV12" s="268"/>
      <c r="GW12" s="268"/>
      <c r="GX12" s="268"/>
      <c r="GY12" s="268"/>
      <c r="GZ12" s="268"/>
      <c r="HA12" s="268"/>
      <c r="HB12" s="268"/>
      <c r="HC12" s="268"/>
      <c r="HD12" s="268"/>
      <c r="HE12" s="268"/>
      <c r="HF12" s="268"/>
      <c r="HG12" s="268"/>
      <c r="HH12" s="268"/>
      <c r="HI12" s="268"/>
      <c r="HJ12" s="268"/>
      <c r="HK12" s="268"/>
      <c r="HL12" s="268"/>
      <c r="HM12" s="268"/>
      <c r="HN12" s="268"/>
      <c r="HO12" s="268"/>
      <c r="HP12" s="268"/>
      <c r="HQ12" s="268"/>
      <c r="HR12" s="268"/>
      <c r="HS12" s="268"/>
      <c r="HT12" s="268"/>
      <c r="HU12" s="268"/>
      <c r="HV12" s="268"/>
      <c r="HW12" s="268"/>
      <c r="HX12" s="268"/>
      <c r="HY12" s="268"/>
      <c r="HZ12" s="268"/>
      <c r="IA12" s="268"/>
      <c r="IB12" s="268"/>
      <c r="IC12" s="268"/>
      <c r="ID12" s="268"/>
      <c r="IE12" s="268"/>
      <c r="IF12" s="268"/>
      <c r="IG12" s="268"/>
      <c r="IH12" s="268"/>
      <c r="II12" s="268"/>
      <c r="IJ12" s="268"/>
      <c r="IK12" s="268"/>
      <c r="IL12" s="268"/>
      <c r="IM12" s="268"/>
      <c r="IN12" s="268"/>
      <c r="IO12" s="268"/>
      <c r="IP12" s="268"/>
      <c r="IQ12" s="268"/>
      <c r="IR12" s="268"/>
      <c r="IS12" s="268"/>
      <c r="IT12" s="268"/>
      <c r="IU12" s="268"/>
      <c r="IV12" s="269"/>
    </row>
    <row r="13" spans="1:256" s="266" customFormat="1" ht="24.75" customHeight="1">
      <c r="A13" s="280" t="s">
        <v>755</v>
      </c>
      <c r="B13" s="279"/>
      <c r="C13" s="279"/>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8"/>
      <c r="EV13" s="268"/>
      <c r="EW13" s="268"/>
      <c r="EX13" s="268"/>
      <c r="EY13" s="268"/>
      <c r="EZ13" s="268"/>
      <c r="FA13" s="268"/>
      <c r="FB13" s="268"/>
      <c r="FC13" s="268"/>
      <c r="FD13" s="268"/>
      <c r="FE13" s="268"/>
      <c r="FF13" s="268"/>
      <c r="FG13" s="268"/>
      <c r="FH13" s="268"/>
      <c r="FI13" s="268"/>
      <c r="FJ13" s="268"/>
      <c r="FK13" s="268"/>
      <c r="FL13" s="268"/>
      <c r="FM13" s="268"/>
      <c r="FN13" s="268"/>
      <c r="FO13" s="268"/>
      <c r="FP13" s="268"/>
      <c r="FQ13" s="268"/>
      <c r="FR13" s="268"/>
      <c r="FS13" s="268"/>
      <c r="FT13" s="268"/>
      <c r="FU13" s="268"/>
      <c r="FV13" s="268"/>
      <c r="FW13" s="268"/>
      <c r="FX13" s="268"/>
      <c r="FY13" s="268"/>
      <c r="FZ13" s="268"/>
      <c r="GA13" s="268"/>
      <c r="GB13" s="268"/>
      <c r="GC13" s="268"/>
      <c r="GD13" s="268"/>
      <c r="GE13" s="268"/>
      <c r="GF13" s="268"/>
      <c r="GG13" s="268"/>
      <c r="GH13" s="268"/>
      <c r="GI13" s="268"/>
      <c r="GJ13" s="268"/>
      <c r="GK13" s="268"/>
      <c r="GL13" s="268"/>
      <c r="GM13" s="268"/>
      <c r="GN13" s="268"/>
      <c r="GO13" s="268"/>
      <c r="GP13" s="268"/>
      <c r="GQ13" s="268"/>
      <c r="GR13" s="268"/>
      <c r="GS13" s="268"/>
      <c r="GT13" s="268"/>
      <c r="GU13" s="268"/>
      <c r="GV13" s="268"/>
      <c r="GW13" s="268"/>
      <c r="GX13" s="268"/>
      <c r="GY13" s="268"/>
      <c r="GZ13" s="268"/>
      <c r="HA13" s="268"/>
      <c r="HB13" s="268"/>
      <c r="HC13" s="268"/>
      <c r="HD13" s="268"/>
      <c r="HE13" s="268"/>
      <c r="HF13" s="268"/>
      <c r="HG13" s="268"/>
      <c r="HH13" s="268"/>
      <c r="HI13" s="268"/>
      <c r="HJ13" s="268"/>
      <c r="HK13" s="268"/>
      <c r="HL13" s="268"/>
      <c r="HM13" s="268"/>
      <c r="HN13" s="268"/>
      <c r="HO13" s="268"/>
      <c r="HP13" s="268"/>
      <c r="HQ13" s="268"/>
      <c r="HR13" s="268"/>
      <c r="HS13" s="268"/>
      <c r="HT13" s="268"/>
      <c r="HU13" s="268"/>
      <c r="HV13" s="268"/>
      <c r="HW13" s="268"/>
      <c r="HX13" s="268"/>
      <c r="HY13" s="268"/>
      <c r="HZ13" s="268"/>
      <c r="IA13" s="268"/>
      <c r="IB13" s="268"/>
      <c r="IC13" s="268"/>
      <c r="ID13" s="268"/>
      <c r="IE13" s="268"/>
      <c r="IF13" s="268"/>
      <c r="IG13" s="268"/>
      <c r="IH13" s="268"/>
      <c r="II13" s="268"/>
      <c r="IJ13" s="268"/>
      <c r="IK13" s="268"/>
      <c r="IL13" s="268"/>
      <c r="IM13" s="268"/>
      <c r="IN13" s="268"/>
      <c r="IO13" s="268"/>
      <c r="IP13" s="268"/>
      <c r="IQ13" s="268"/>
      <c r="IR13" s="268"/>
      <c r="IS13" s="268"/>
      <c r="IT13" s="268"/>
      <c r="IU13" s="268"/>
      <c r="IV13" s="269"/>
    </row>
    <row r="14" spans="1:256" s="266" customFormat="1" ht="24.75" customHeight="1">
      <c r="A14" s="280" t="s">
        <v>756</v>
      </c>
      <c r="B14" s="279"/>
      <c r="C14" s="279"/>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c r="FT14" s="268"/>
      <c r="FU14" s="268"/>
      <c r="FV14" s="268"/>
      <c r="FW14" s="268"/>
      <c r="FX14" s="268"/>
      <c r="FY14" s="268"/>
      <c r="FZ14" s="268"/>
      <c r="GA14" s="268"/>
      <c r="GB14" s="268"/>
      <c r="GC14" s="268"/>
      <c r="GD14" s="268"/>
      <c r="GE14" s="268"/>
      <c r="GF14" s="268"/>
      <c r="GG14" s="268"/>
      <c r="GH14" s="268"/>
      <c r="GI14" s="268"/>
      <c r="GJ14" s="268"/>
      <c r="GK14" s="268"/>
      <c r="GL14" s="268"/>
      <c r="GM14" s="268"/>
      <c r="GN14" s="268"/>
      <c r="GO14" s="268"/>
      <c r="GP14" s="268"/>
      <c r="GQ14" s="268"/>
      <c r="GR14" s="268"/>
      <c r="GS14" s="268"/>
      <c r="GT14" s="268"/>
      <c r="GU14" s="268"/>
      <c r="GV14" s="268"/>
      <c r="GW14" s="268"/>
      <c r="GX14" s="268"/>
      <c r="GY14" s="268"/>
      <c r="GZ14" s="268"/>
      <c r="HA14" s="268"/>
      <c r="HB14" s="268"/>
      <c r="HC14" s="268"/>
      <c r="HD14" s="268"/>
      <c r="HE14" s="268"/>
      <c r="HF14" s="268"/>
      <c r="HG14" s="268"/>
      <c r="HH14" s="268"/>
      <c r="HI14" s="268"/>
      <c r="HJ14" s="268"/>
      <c r="HK14" s="268"/>
      <c r="HL14" s="268"/>
      <c r="HM14" s="268"/>
      <c r="HN14" s="268"/>
      <c r="HO14" s="268"/>
      <c r="HP14" s="268"/>
      <c r="HQ14" s="268"/>
      <c r="HR14" s="268"/>
      <c r="HS14" s="268"/>
      <c r="HT14" s="268"/>
      <c r="HU14" s="268"/>
      <c r="HV14" s="268"/>
      <c r="HW14" s="268"/>
      <c r="HX14" s="268"/>
      <c r="HY14" s="268"/>
      <c r="HZ14" s="268"/>
      <c r="IA14" s="268"/>
      <c r="IB14" s="268"/>
      <c r="IC14" s="268"/>
      <c r="ID14" s="268"/>
      <c r="IE14" s="268"/>
      <c r="IF14" s="268"/>
      <c r="IG14" s="268"/>
      <c r="IH14" s="268"/>
      <c r="II14" s="268"/>
      <c r="IJ14" s="268"/>
      <c r="IK14" s="268"/>
      <c r="IL14" s="268"/>
      <c r="IM14" s="268"/>
      <c r="IN14" s="268"/>
      <c r="IO14" s="268"/>
      <c r="IP14" s="268"/>
      <c r="IQ14" s="268"/>
      <c r="IR14" s="268"/>
      <c r="IS14" s="268"/>
      <c r="IT14" s="268"/>
      <c r="IU14" s="268"/>
      <c r="IV14" s="269"/>
    </row>
    <row r="15" spans="1:256" s="266" customFormat="1" ht="24.75" customHeight="1">
      <c r="A15" s="280" t="s">
        <v>757</v>
      </c>
      <c r="B15" s="279"/>
      <c r="C15" s="279"/>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268"/>
      <c r="FX15" s="268"/>
      <c r="FY15" s="268"/>
      <c r="FZ15" s="268"/>
      <c r="GA15" s="268"/>
      <c r="GB15" s="268"/>
      <c r="GC15" s="268"/>
      <c r="GD15" s="268"/>
      <c r="GE15" s="268"/>
      <c r="GF15" s="268"/>
      <c r="GG15" s="268"/>
      <c r="GH15" s="268"/>
      <c r="GI15" s="268"/>
      <c r="GJ15" s="268"/>
      <c r="GK15" s="268"/>
      <c r="GL15" s="268"/>
      <c r="GM15" s="268"/>
      <c r="GN15" s="268"/>
      <c r="GO15" s="268"/>
      <c r="GP15" s="268"/>
      <c r="GQ15" s="268"/>
      <c r="GR15" s="268"/>
      <c r="GS15" s="268"/>
      <c r="GT15" s="268"/>
      <c r="GU15" s="268"/>
      <c r="GV15" s="268"/>
      <c r="GW15" s="268"/>
      <c r="GX15" s="268"/>
      <c r="GY15" s="268"/>
      <c r="GZ15" s="268"/>
      <c r="HA15" s="268"/>
      <c r="HB15" s="268"/>
      <c r="HC15" s="268"/>
      <c r="HD15" s="268"/>
      <c r="HE15" s="268"/>
      <c r="HF15" s="268"/>
      <c r="HG15" s="268"/>
      <c r="HH15" s="268"/>
      <c r="HI15" s="268"/>
      <c r="HJ15" s="268"/>
      <c r="HK15" s="268"/>
      <c r="HL15" s="268"/>
      <c r="HM15" s="268"/>
      <c r="HN15" s="268"/>
      <c r="HO15" s="268"/>
      <c r="HP15" s="268"/>
      <c r="HQ15" s="268"/>
      <c r="HR15" s="268"/>
      <c r="HS15" s="268"/>
      <c r="HT15" s="268"/>
      <c r="HU15" s="268"/>
      <c r="HV15" s="268"/>
      <c r="HW15" s="268"/>
      <c r="HX15" s="268"/>
      <c r="HY15" s="268"/>
      <c r="HZ15" s="268"/>
      <c r="IA15" s="268"/>
      <c r="IB15" s="268"/>
      <c r="IC15" s="268"/>
      <c r="ID15" s="268"/>
      <c r="IE15" s="268"/>
      <c r="IF15" s="268"/>
      <c r="IG15" s="268"/>
      <c r="IH15" s="268"/>
      <c r="II15" s="268"/>
      <c r="IJ15" s="268"/>
      <c r="IK15" s="268"/>
      <c r="IL15" s="268"/>
      <c r="IM15" s="268"/>
      <c r="IN15" s="268"/>
      <c r="IO15" s="268"/>
      <c r="IP15" s="268"/>
      <c r="IQ15" s="268"/>
      <c r="IR15" s="268"/>
      <c r="IS15" s="268"/>
      <c r="IT15" s="268"/>
      <c r="IU15" s="268"/>
      <c r="IV15" s="269"/>
    </row>
    <row r="16" spans="1:256" s="266" customFormat="1" ht="24.75" customHeight="1">
      <c r="A16" s="280" t="s">
        <v>577</v>
      </c>
      <c r="B16" s="279"/>
      <c r="C16" s="279"/>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268"/>
      <c r="FX16" s="268"/>
      <c r="FY16" s="268"/>
      <c r="FZ16" s="268"/>
      <c r="GA16" s="268"/>
      <c r="GB16" s="268"/>
      <c r="GC16" s="268"/>
      <c r="GD16" s="268"/>
      <c r="GE16" s="268"/>
      <c r="GF16" s="268"/>
      <c r="GG16" s="268"/>
      <c r="GH16" s="268"/>
      <c r="GI16" s="268"/>
      <c r="GJ16" s="268"/>
      <c r="GK16" s="268"/>
      <c r="GL16" s="268"/>
      <c r="GM16" s="268"/>
      <c r="GN16" s="268"/>
      <c r="GO16" s="268"/>
      <c r="GP16" s="268"/>
      <c r="GQ16" s="268"/>
      <c r="GR16" s="268"/>
      <c r="GS16" s="268"/>
      <c r="GT16" s="268"/>
      <c r="GU16" s="268"/>
      <c r="GV16" s="268"/>
      <c r="GW16" s="268"/>
      <c r="GX16" s="268"/>
      <c r="GY16" s="268"/>
      <c r="GZ16" s="268"/>
      <c r="HA16" s="268"/>
      <c r="HB16" s="268"/>
      <c r="HC16" s="268"/>
      <c r="HD16" s="268"/>
      <c r="HE16" s="268"/>
      <c r="HF16" s="268"/>
      <c r="HG16" s="268"/>
      <c r="HH16" s="268"/>
      <c r="HI16" s="268"/>
      <c r="HJ16" s="268"/>
      <c r="HK16" s="268"/>
      <c r="HL16" s="268"/>
      <c r="HM16" s="268"/>
      <c r="HN16" s="268"/>
      <c r="HO16" s="268"/>
      <c r="HP16" s="268"/>
      <c r="HQ16" s="268"/>
      <c r="HR16" s="268"/>
      <c r="HS16" s="268"/>
      <c r="HT16" s="268"/>
      <c r="HU16" s="268"/>
      <c r="HV16" s="268"/>
      <c r="HW16" s="268"/>
      <c r="HX16" s="268"/>
      <c r="HY16" s="268"/>
      <c r="HZ16" s="268"/>
      <c r="IA16" s="268"/>
      <c r="IB16" s="268"/>
      <c r="IC16" s="268"/>
      <c r="ID16" s="268"/>
      <c r="IE16" s="268"/>
      <c r="IF16" s="268"/>
      <c r="IG16" s="268"/>
      <c r="IH16" s="268"/>
      <c r="II16" s="268"/>
      <c r="IJ16" s="268"/>
      <c r="IK16" s="268"/>
      <c r="IL16" s="268"/>
      <c r="IM16" s="268"/>
      <c r="IN16" s="268"/>
      <c r="IO16" s="268"/>
      <c r="IP16" s="268"/>
      <c r="IQ16" s="268"/>
      <c r="IR16" s="268"/>
      <c r="IS16" s="268"/>
      <c r="IT16" s="268"/>
      <c r="IU16" s="268"/>
      <c r="IV16" s="269"/>
    </row>
    <row r="17" spans="1:256" s="266" customFormat="1" ht="24.75" customHeight="1">
      <c r="A17" s="280" t="s">
        <v>758</v>
      </c>
      <c r="B17" s="279"/>
      <c r="C17" s="279"/>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268"/>
      <c r="FX17" s="268"/>
      <c r="FY17" s="268"/>
      <c r="FZ17" s="268"/>
      <c r="GA17" s="268"/>
      <c r="GB17" s="268"/>
      <c r="GC17" s="268"/>
      <c r="GD17" s="268"/>
      <c r="GE17" s="268"/>
      <c r="GF17" s="268"/>
      <c r="GG17" s="268"/>
      <c r="GH17" s="268"/>
      <c r="GI17" s="268"/>
      <c r="GJ17" s="268"/>
      <c r="GK17" s="268"/>
      <c r="GL17" s="268"/>
      <c r="GM17" s="268"/>
      <c r="GN17" s="268"/>
      <c r="GO17" s="268"/>
      <c r="GP17" s="268"/>
      <c r="GQ17" s="268"/>
      <c r="GR17" s="268"/>
      <c r="GS17" s="268"/>
      <c r="GT17" s="268"/>
      <c r="GU17" s="268"/>
      <c r="GV17" s="268"/>
      <c r="GW17" s="268"/>
      <c r="GX17" s="268"/>
      <c r="GY17" s="268"/>
      <c r="GZ17" s="268"/>
      <c r="HA17" s="268"/>
      <c r="HB17" s="268"/>
      <c r="HC17" s="268"/>
      <c r="HD17" s="268"/>
      <c r="HE17" s="268"/>
      <c r="HF17" s="268"/>
      <c r="HG17" s="268"/>
      <c r="HH17" s="268"/>
      <c r="HI17" s="268"/>
      <c r="HJ17" s="268"/>
      <c r="HK17" s="268"/>
      <c r="HL17" s="268"/>
      <c r="HM17" s="268"/>
      <c r="HN17" s="268"/>
      <c r="HO17" s="268"/>
      <c r="HP17" s="268"/>
      <c r="HQ17" s="268"/>
      <c r="HR17" s="268"/>
      <c r="HS17" s="268"/>
      <c r="HT17" s="268"/>
      <c r="HU17" s="268"/>
      <c r="HV17" s="268"/>
      <c r="HW17" s="268"/>
      <c r="HX17" s="268"/>
      <c r="HY17" s="268"/>
      <c r="HZ17" s="268"/>
      <c r="IA17" s="268"/>
      <c r="IB17" s="268"/>
      <c r="IC17" s="268"/>
      <c r="ID17" s="268"/>
      <c r="IE17" s="268"/>
      <c r="IF17" s="268"/>
      <c r="IG17" s="268"/>
      <c r="IH17" s="268"/>
      <c r="II17" s="268"/>
      <c r="IJ17" s="268"/>
      <c r="IK17" s="268"/>
      <c r="IL17" s="268"/>
      <c r="IM17" s="268"/>
      <c r="IN17" s="268"/>
      <c r="IO17" s="268"/>
      <c r="IP17" s="268"/>
      <c r="IQ17" s="268"/>
      <c r="IR17" s="268"/>
      <c r="IS17" s="268"/>
      <c r="IT17" s="268"/>
      <c r="IU17" s="268"/>
      <c r="IV17" s="269"/>
    </row>
    <row r="18" spans="1:256" s="266" customFormat="1" ht="24.75" customHeight="1">
      <c r="A18" s="280" t="s">
        <v>580</v>
      </c>
      <c r="B18" s="279"/>
      <c r="C18" s="279"/>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8"/>
      <c r="GQ18" s="268"/>
      <c r="GR18" s="268"/>
      <c r="GS18" s="268"/>
      <c r="GT18" s="268"/>
      <c r="GU18" s="268"/>
      <c r="GV18" s="268"/>
      <c r="GW18" s="268"/>
      <c r="GX18" s="268"/>
      <c r="GY18" s="268"/>
      <c r="GZ18" s="268"/>
      <c r="HA18" s="268"/>
      <c r="HB18" s="268"/>
      <c r="HC18" s="268"/>
      <c r="HD18" s="268"/>
      <c r="HE18" s="268"/>
      <c r="HF18" s="268"/>
      <c r="HG18" s="268"/>
      <c r="HH18" s="268"/>
      <c r="HI18" s="268"/>
      <c r="HJ18" s="268"/>
      <c r="HK18" s="268"/>
      <c r="HL18" s="268"/>
      <c r="HM18" s="268"/>
      <c r="HN18" s="268"/>
      <c r="HO18" s="268"/>
      <c r="HP18" s="268"/>
      <c r="HQ18" s="268"/>
      <c r="HR18" s="268"/>
      <c r="HS18" s="268"/>
      <c r="HT18" s="268"/>
      <c r="HU18" s="268"/>
      <c r="HV18" s="268"/>
      <c r="HW18" s="268"/>
      <c r="HX18" s="268"/>
      <c r="HY18" s="268"/>
      <c r="HZ18" s="268"/>
      <c r="IA18" s="268"/>
      <c r="IB18" s="268"/>
      <c r="IC18" s="268"/>
      <c r="ID18" s="268"/>
      <c r="IE18" s="268"/>
      <c r="IF18" s="268"/>
      <c r="IG18" s="268"/>
      <c r="IH18" s="268"/>
      <c r="II18" s="268"/>
      <c r="IJ18" s="268"/>
      <c r="IK18" s="268"/>
      <c r="IL18" s="268"/>
      <c r="IM18" s="268"/>
      <c r="IN18" s="268"/>
      <c r="IO18" s="268"/>
      <c r="IP18" s="268"/>
      <c r="IQ18" s="268"/>
      <c r="IR18" s="268"/>
      <c r="IS18" s="268"/>
      <c r="IT18" s="268"/>
      <c r="IU18" s="268"/>
      <c r="IV18" s="269"/>
    </row>
    <row r="19" spans="1:256" s="266" customFormat="1" ht="24.75" customHeight="1">
      <c r="A19" s="280" t="s">
        <v>583</v>
      </c>
      <c r="B19" s="279"/>
      <c r="C19" s="279"/>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268"/>
      <c r="FX19" s="268"/>
      <c r="FY19" s="268"/>
      <c r="FZ19" s="268"/>
      <c r="GA19" s="268"/>
      <c r="GB19" s="268"/>
      <c r="GC19" s="268"/>
      <c r="GD19" s="268"/>
      <c r="GE19" s="268"/>
      <c r="GF19" s="268"/>
      <c r="GG19" s="268"/>
      <c r="GH19" s="268"/>
      <c r="GI19" s="268"/>
      <c r="GJ19" s="268"/>
      <c r="GK19" s="268"/>
      <c r="GL19" s="268"/>
      <c r="GM19" s="268"/>
      <c r="GN19" s="268"/>
      <c r="GO19" s="268"/>
      <c r="GP19" s="268"/>
      <c r="GQ19" s="268"/>
      <c r="GR19" s="268"/>
      <c r="GS19" s="268"/>
      <c r="GT19" s="268"/>
      <c r="GU19" s="268"/>
      <c r="GV19" s="268"/>
      <c r="GW19" s="268"/>
      <c r="GX19" s="268"/>
      <c r="GY19" s="268"/>
      <c r="GZ19" s="268"/>
      <c r="HA19" s="268"/>
      <c r="HB19" s="268"/>
      <c r="HC19" s="268"/>
      <c r="HD19" s="268"/>
      <c r="HE19" s="268"/>
      <c r="HF19" s="268"/>
      <c r="HG19" s="268"/>
      <c r="HH19" s="268"/>
      <c r="HI19" s="268"/>
      <c r="HJ19" s="268"/>
      <c r="HK19" s="268"/>
      <c r="HL19" s="268"/>
      <c r="HM19" s="268"/>
      <c r="HN19" s="268"/>
      <c r="HO19" s="268"/>
      <c r="HP19" s="268"/>
      <c r="HQ19" s="268"/>
      <c r="HR19" s="268"/>
      <c r="HS19" s="268"/>
      <c r="HT19" s="268"/>
      <c r="HU19" s="268"/>
      <c r="HV19" s="268"/>
      <c r="HW19" s="268"/>
      <c r="HX19" s="268"/>
      <c r="HY19" s="268"/>
      <c r="HZ19" s="268"/>
      <c r="IA19" s="268"/>
      <c r="IB19" s="268"/>
      <c r="IC19" s="268"/>
      <c r="ID19" s="268"/>
      <c r="IE19" s="268"/>
      <c r="IF19" s="268"/>
      <c r="IG19" s="268"/>
      <c r="IH19" s="268"/>
      <c r="II19" s="268"/>
      <c r="IJ19" s="268"/>
      <c r="IK19" s="268"/>
      <c r="IL19" s="268"/>
      <c r="IM19" s="268"/>
      <c r="IN19" s="268"/>
      <c r="IO19" s="268"/>
      <c r="IP19" s="268"/>
      <c r="IQ19" s="268"/>
      <c r="IR19" s="268"/>
      <c r="IS19" s="268"/>
      <c r="IT19" s="268"/>
      <c r="IU19" s="268"/>
      <c r="IV19" s="269"/>
    </row>
    <row r="20" spans="1:256" s="266" customFormat="1" ht="24.75" customHeight="1">
      <c r="A20" s="280" t="s">
        <v>588</v>
      </c>
      <c r="B20" s="279"/>
      <c r="C20" s="279"/>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c r="FT20" s="268"/>
      <c r="FU20" s="268"/>
      <c r="FV20" s="268"/>
      <c r="FW20" s="268"/>
      <c r="FX20" s="268"/>
      <c r="FY20" s="268"/>
      <c r="FZ20" s="268"/>
      <c r="GA20" s="268"/>
      <c r="GB20" s="268"/>
      <c r="GC20" s="268"/>
      <c r="GD20" s="268"/>
      <c r="GE20" s="268"/>
      <c r="GF20" s="268"/>
      <c r="GG20" s="268"/>
      <c r="GH20" s="268"/>
      <c r="GI20" s="268"/>
      <c r="GJ20" s="268"/>
      <c r="GK20" s="268"/>
      <c r="GL20" s="268"/>
      <c r="GM20" s="268"/>
      <c r="GN20" s="268"/>
      <c r="GO20" s="268"/>
      <c r="GP20" s="268"/>
      <c r="GQ20" s="268"/>
      <c r="GR20" s="268"/>
      <c r="GS20" s="268"/>
      <c r="GT20" s="268"/>
      <c r="GU20" s="268"/>
      <c r="GV20" s="268"/>
      <c r="GW20" s="268"/>
      <c r="GX20" s="268"/>
      <c r="GY20" s="268"/>
      <c r="GZ20" s="268"/>
      <c r="HA20" s="268"/>
      <c r="HB20" s="268"/>
      <c r="HC20" s="268"/>
      <c r="HD20" s="268"/>
      <c r="HE20" s="268"/>
      <c r="HF20" s="268"/>
      <c r="HG20" s="268"/>
      <c r="HH20" s="268"/>
      <c r="HI20" s="268"/>
      <c r="HJ20" s="268"/>
      <c r="HK20" s="268"/>
      <c r="HL20" s="268"/>
      <c r="HM20" s="268"/>
      <c r="HN20" s="268"/>
      <c r="HO20" s="268"/>
      <c r="HP20" s="268"/>
      <c r="HQ20" s="268"/>
      <c r="HR20" s="268"/>
      <c r="HS20" s="268"/>
      <c r="HT20" s="268"/>
      <c r="HU20" s="268"/>
      <c r="HV20" s="268"/>
      <c r="HW20" s="268"/>
      <c r="HX20" s="268"/>
      <c r="HY20" s="268"/>
      <c r="HZ20" s="268"/>
      <c r="IA20" s="268"/>
      <c r="IB20" s="268"/>
      <c r="IC20" s="268"/>
      <c r="ID20" s="268"/>
      <c r="IE20" s="268"/>
      <c r="IF20" s="268"/>
      <c r="IG20" s="268"/>
      <c r="IH20" s="268"/>
      <c r="II20" s="268"/>
      <c r="IJ20" s="268"/>
      <c r="IK20" s="268"/>
      <c r="IL20" s="268"/>
      <c r="IM20" s="268"/>
      <c r="IN20" s="268"/>
      <c r="IO20" s="268"/>
      <c r="IP20" s="268"/>
      <c r="IQ20" s="268"/>
      <c r="IR20" s="268"/>
      <c r="IS20" s="268"/>
      <c r="IT20" s="268"/>
      <c r="IU20" s="268"/>
      <c r="IV20" s="269"/>
    </row>
    <row r="21" spans="1:256" s="266" customFormat="1" ht="24.75" customHeight="1">
      <c r="A21" s="280" t="s">
        <v>759</v>
      </c>
      <c r="B21" s="279"/>
      <c r="C21" s="279"/>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c r="EI21" s="268"/>
      <c r="EJ21" s="268"/>
      <c r="EK21" s="268"/>
      <c r="EL21" s="268"/>
      <c r="EM21" s="268"/>
      <c r="EN21" s="268"/>
      <c r="EO21" s="268"/>
      <c r="EP21" s="268"/>
      <c r="EQ21" s="268"/>
      <c r="ER21" s="268"/>
      <c r="ES21" s="268"/>
      <c r="ET21" s="268"/>
      <c r="EU21" s="268"/>
      <c r="EV21" s="268"/>
      <c r="EW21" s="268"/>
      <c r="EX21" s="268"/>
      <c r="EY21" s="268"/>
      <c r="EZ21" s="268"/>
      <c r="FA21" s="268"/>
      <c r="FB21" s="268"/>
      <c r="FC21" s="268"/>
      <c r="FD21" s="268"/>
      <c r="FE21" s="268"/>
      <c r="FF21" s="268"/>
      <c r="FG21" s="268"/>
      <c r="FH21" s="268"/>
      <c r="FI21" s="268"/>
      <c r="FJ21" s="268"/>
      <c r="FK21" s="268"/>
      <c r="FL21" s="268"/>
      <c r="FM21" s="268"/>
      <c r="FN21" s="268"/>
      <c r="FO21" s="268"/>
      <c r="FP21" s="268"/>
      <c r="FQ21" s="268"/>
      <c r="FR21" s="268"/>
      <c r="FS21" s="268"/>
      <c r="FT21" s="268"/>
      <c r="FU21" s="268"/>
      <c r="FV21" s="268"/>
      <c r="FW21" s="268"/>
      <c r="FX21" s="268"/>
      <c r="FY21" s="268"/>
      <c r="FZ21" s="268"/>
      <c r="GA21" s="268"/>
      <c r="GB21" s="268"/>
      <c r="GC21" s="268"/>
      <c r="GD21" s="268"/>
      <c r="GE21" s="268"/>
      <c r="GF21" s="268"/>
      <c r="GG21" s="268"/>
      <c r="GH21" s="268"/>
      <c r="GI21" s="268"/>
      <c r="GJ21" s="268"/>
      <c r="GK21" s="268"/>
      <c r="GL21" s="268"/>
      <c r="GM21" s="268"/>
      <c r="GN21" s="268"/>
      <c r="GO21" s="268"/>
      <c r="GP21" s="268"/>
      <c r="GQ21" s="268"/>
      <c r="GR21" s="268"/>
      <c r="GS21" s="268"/>
      <c r="GT21" s="268"/>
      <c r="GU21" s="268"/>
      <c r="GV21" s="268"/>
      <c r="GW21" s="268"/>
      <c r="GX21" s="268"/>
      <c r="GY21" s="268"/>
      <c r="GZ21" s="268"/>
      <c r="HA21" s="268"/>
      <c r="HB21" s="268"/>
      <c r="HC21" s="268"/>
      <c r="HD21" s="268"/>
      <c r="HE21" s="268"/>
      <c r="HF21" s="268"/>
      <c r="HG21" s="268"/>
      <c r="HH21" s="268"/>
      <c r="HI21" s="268"/>
      <c r="HJ21" s="268"/>
      <c r="HK21" s="268"/>
      <c r="HL21" s="268"/>
      <c r="HM21" s="268"/>
      <c r="HN21" s="268"/>
      <c r="HO21" s="268"/>
      <c r="HP21" s="268"/>
      <c r="HQ21" s="268"/>
      <c r="HR21" s="268"/>
      <c r="HS21" s="268"/>
      <c r="HT21" s="268"/>
      <c r="HU21" s="268"/>
      <c r="HV21" s="268"/>
      <c r="HW21" s="268"/>
      <c r="HX21" s="268"/>
      <c r="HY21" s="268"/>
      <c r="HZ21" s="268"/>
      <c r="IA21" s="268"/>
      <c r="IB21" s="268"/>
      <c r="IC21" s="268"/>
      <c r="ID21" s="268"/>
      <c r="IE21" s="268"/>
      <c r="IF21" s="268"/>
      <c r="IG21" s="268"/>
      <c r="IH21" s="268"/>
      <c r="II21" s="268"/>
      <c r="IJ21" s="268"/>
      <c r="IK21" s="268"/>
      <c r="IL21" s="268"/>
      <c r="IM21" s="268"/>
      <c r="IN21" s="268"/>
      <c r="IO21" s="268"/>
      <c r="IP21" s="268"/>
      <c r="IQ21" s="268"/>
      <c r="IR21" s="268"/>
      <c r="IS21" s="268"/>
      <c r="IT21" s="268"/>
      <c r="IU21" s="268"/>
      <c r="IV21" s="269"/>
    </row>
    <row r="22" spans="1:256" s="266" customFormat="1" ht="24.75" customHeight="1">
      <c r="A22" s="280" t="s">
        <v>598</v>
      </c>
      <c r="B22" s="279"/>
      <c r="C22" s="279"/>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c r="FF22" s="268"/>
      <c r="FG22" s="268"/>
      <c r="FH22" s="268"/>
      <c r="FI22" s="268"/>
      <c r="FJ22" s="268"/>
      <c r="FK22" s="268"/>
      <c r="FL22" s="268"/>
      <c r="FM22" s="268"/>
      <c r="FN22" s="268"/>
      <c r="FO22" s="268"/>
      <c r="FP22" s="268"/>
      <c r="FQ22" s="268"/>
      <c r="FR22" s="268"/>
      <c r="FS22" s="268"/>
      <c r="FT22" s="268"/>
      <c r="FU22" s="268"/>
      <c r="FV22" s="268"/>
      <c r="FW22" s="268"/>
      <c r="FX22" s="268"/>
      <c r="FY22" s="268"/>
      <c r="FZ22" s="268"/>
      <c r="GA22" s="268"/>
      <c r="GB22" s="268"/>
      <c r="GC22" s="268"/>
      <c r="GD22" s="268"/>
      <c r="GE22" s="268"/>
      <c r="GF22" s="268"/>
      <c r="GG22" s="268"/>
      <c r="GH22" s="268"/>
      <c r="GI22" s="268"/>
      <c r="GJ22" s="268"/>
      <c r="GK22" s="268"/>
      <c r="GL22" s="268"/>
      <c r="GM22" s="268"/>
      <c r="GN22" s="268"/>
      <c r="GO22" s="268"/>
      <c r="GP22" s="268"/>
      <c r="GQ22" s="268"/>
      <c r="GR22" s="268"/>
      <c r="GS22" s="268"/>
      <c r="GT22" s="268"/>
      <c r="GU22" s="268"/>
      <c r="GV22" s="268"/>
      <c r="GW22" s="268"/>
      <c r="GX22" s="268"/>
      <c r="GY22" s="268"/>
      <c r="GZ22" s="268"/>
      <c r="HA22" s="268"/>
      <c r="HB22" s="268"/>
      <c r="HC22" s="268"/>
      <c r="HD22" s="268"/>
      <c r="HE22" s="268"/>
      <c r="HF22" s="268"/>
      <c r="HG22" s="268"/>
      <c r="HH22" s="268"/>
      <c r="HI22" s="268"/>
      <c r="HJ22" s="268"/>
      <c r="HK22" s="268"/>
      <c r="HL22" s="268"/>
      <c r="HM22" s="268"/>
      <c r="HN22" s="268"/>
      <c r="HO22" s="268"/>
      <c r="HP22" s="268"/>
      <c r="HQ22" s="268"/>
      <c r="HR22" s="268"/>
      <c r="HS22" s="268"/>
      <c r="HT22" s="268"/>
      <c r="HU22" s="268"/>
      <c r="HV22" s="268"/>
      <c r="HW22" s="268"/>
      <c r="HX22" s="268"/>
      <c r="HY22" s="268"/>
      <c r="HZ22" s="268"/>
      <c r="IA22" s="268"/>
      <c r="IB22" s="268"/>
      <c r="IC22" s="268"/>
      <c r="ID22" s="268"/>
      <c r="IE22" s="268"/>
      <c r="IF22" s="268"/>
      <c r="IG22" s="268"/>
      <c r="IH22" s="268"/>
      <c r="II22" s="268"/>
      <c r="IJ22" s="268"/>
      <c r="IK22" s="268"/>
      <c r="IL22" s="268"/>
      <c r="IM22" s="268"/>
      <c r="IN22" s="268"/>
      <c r="IO22" s="268"/>
      <c r="IP22" s="268"/>
      <c r="IQ22" s="268"/>
      <c r="IR22" s="268"/>
      <c r="IS22" s="268"/>
      <c r="IT22" s="268"/>
      <c r="IU22" s="268"/>
      <c r="IV22" s="269"/>
    </row>
    <row r="23" spans="1:256" s="267" customFormat="1" ht="24.75" customHeight="1">
      <c r="A23" s="264" t="s">
        <v>760</v>
      </c>
      <c r="B23" s="264"/>
      <c r="C23" s="264"/>
      <c r="D23" s="264"/>
      <c r="E23" s="264"/>
      <c r="F23" s="264"/>
      <c r="G23" s="264"/>
      <c r="H23" s="264"/>
      <c r="I23" s="264"/>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68"/>
      <c r="GQ23" s="268"/>
      <c r="GR23" s="268"/>
      <c r="GS23" s="268"/>
      <c r="GT23" s="268"/>
      <c r="GU23" s="268"/>
      <c r="GV23" s="268"/>
      <c r="GW23" s="268"/>
      <c r="GX23" s="268"/>
      <c r="GY23" s="268"/>
      <c r="GZ23" s="268"/>
      <c r="HA23" s="268"/>
      <c r="HB23" s="268"/>
      <c r="HC23" s="268"/>
      <c r="HD23" s="268"/>
      <c r="HE23" s="268"/>
      <c r="HF23" s="268"/>
      <c r="HG23" s="268"/>
      <c r="HH23" s="268"/>
      <c r="HI23" s="268"/>
      <c r="HJ23" s="268"/>
      <c r="HK23" s="268"/>
      <c r="HL23" s="268"/>
      <c r="HM23" s="268"/>
      <c r="HN23" s="268"/>
      <c r="HO23" s="268"/>
      <c r="HP23" s="268"/>
      <c r="HQ23" s="268"/>
      <c r="HR23" s="268"/>
      <c r="HS23" s="268"/>
      <c r="HT23" s="268"/>
      <c r="HU23" s="268"/>
      <c r="HV23" s="268"/>
      <c r="HW23" s="268"/>
      <c r="HX23" s="268"/>
      <c r="HY23" s="268"/>
      <c r="HZ23" s="268"/>
      <c r="IA23" s="268"/>
      <c r="IB23" s="268"/>
      <c r="IC23" s="268"/>
      <c r="ID23" s="268"/>
      <c r="IE23" s="268"/>
      <c r="IF23" s="268"/>
      <c r="IG23" s="268"/>
      <c r="IH23" s="268"/>
      <c r="II23" s="268"/>
      <c r="IJ23" s="268"/>
      <c r="IK23" s="268"/>
      <c r="IL23" s="268"/>
      <c r="IM23" s="268"/>
      <c r="IN23" s="268"/>
      <c r="IO23" s="268"/>
      <c r="IP23" s="268"/>
      <c r="IQ23" s="268"/>
      <c r="IR23" s="268"/>
      <c r="IS23" s="268"/>
      <c r="IT23" s="268"/>
      <c r="IU23" s="268"/>
      <c r="IV23" s="269"/>
    </row>
  </sheetData>
  <sheetProtection/>
  <mergeCells count="2">
    <mergeCell ref="A2:C2"/>
    <mergeCell ref="A23:I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20"/>
  <sheetViews>
    <sheetView zoomScaleSheetLayoutView="100" workbookViewId="0" topLeftCell="A1">
      <selection activeCell="F16" sqref="F16"/>
    </sheetView>
  </sheetViews>
  <sheetFormatPr defaultColWidth="9.00390625" defaultRowHeight="15"/>
  <cols>
    <col min="1" max="1" width="16.8515625" style="247" customWidth="1"/>
    <col min="2" max="9" width="11.57421875" style="247" customWidth="1"/>
    <col min="10" max="16384" width="9.00390625" style="247" customWidth="1"/>
  </cols>
  <sheetData>
    <row r="1" s="246" customFormat="1" ht="14.25">
      <c r="A1" s="249"/>
    </row>
    <row r="2" spans="1:9" s="247" customFormat="1" ht="17.25">
      <c r="A2" s="250" t="s">
        <v>761</v>
      </c>
      <c r="B2" s="250"/>
      <c r="C2" s="250"/>
      <c r="D2" s="250"/>
      <c r="E2" s="250"/>
      <c r="F2" s="250"/>
      <c r="G2" s="250"/>
      <c r="H2" s="250"/>
      <c r="I2" s="250"/>
    </row>
    <row r="3" spans="1:9" s="247" customFormat="1" ht="17.25">
      <c r="A3" s="251"/>
      <c r="B3" s="252"/>
      <c r="C3" s="252"/>
      <c r="D3" s="252"/>
      <c r="E3" s="252"/>
      <c r="F3" s="252"/>
      <c r="G3" s="252"/>
      <c r="H3" s="253"/>
      <c r="I3" s="265" t="s">
        <v>30</v>
      </c>
    </row>
    <row r="4" spans="1:9" s="247" customFormat="1" ht="21" customHeight="1">
      <c r="A4" s="254" t="s">
        <v>762</v>
      </c>
      <c r="B4" s="255" t="s">
        <v>763</v>
      </c>
      <c r="C4" s="255"/>
      <c r="D4" s="255"/>
      <c r="E4" s="255"/>
      <c r="F4" s="255" t="s">
        <v>764</v>
      </c>
      <c r="G4" s="255"/>
      <c r="H4" s="255"/>
      <c r="I4" s="255"/>
    </row>
    <row r="5" spans="1:9" s="248" customFormat="1" ht="21" customHeight="1">
      <c r="A5" s="254"/>
      <c r="B5" s="256" t="s">
        <v>765</v>
      </c>
      <c r="C5" s="256" t="s">
        <v>766</v>
      </c>
      <c r="D5" s="256" t="s">
        <v>767</v>
      </c>
      <c r="E5" s="256" t="s">
        <v>768</v>
      </c>
      <c r="F5" s="256" t="s">
        <v>765</v>
      </c>
      <c r="G5" s="256" t="s">
        <v>766</v>
      </c>
      <c r="H5" s="256" t="s">
        <v>767</v>
      </c>
      <c r="I5" s="256" t="s">
        <v>768</v>
      </c>
    </row>
    <row r="6" spans="1:9" s="248" customFormat="1" ht="21" customHeight="1">
      <c r="A6" s="257" t="s">
        <v>769</v>
      </c>
      <c r="B6" s="257"/>
      <c r="C6" s="258"/>
      <c r="D6" s="258"/>
      <c r="E6" s="258"/>
      <c r="F6" s="259"/>
      <c r="G6" s="258"/>
      <c r="H6" s="258"/>
      <c r="I6" s="258"/>
    </row>
    <row r="7" spans="1:9" s="248" customFormat="1" ht="21" customHeight="1">
      <c r="A7" s="257"/>
      <c r="B7" s="257"/>
      <c r="C7" s="258"/>
      <c r="D7" s="258"/>
      <c r="E7" s="258"/>
      <c r="F7" s="259"/>
      <c r="G7" s="258"/>
      <c r="H7" s="258"/>
      <c r="I7" s="258"/>
    </row>
    <row r="8" spans="1:9" s="248" customFormat="1" ht="21" customHeight="1">
      <c r="A8" s="257"/>
      <c r="B8" s="257"/>
      <c r="C8" s="258"/>
      <c r="D8" s="258"/>
      <c r="E8" s="258"/>
      <c r="F8" s="259"/>
      <c r="G8" s="258"/>
      <c r="H8" s="258"/>
      <c r="I8" s="258"/>
    </row>
    <row r="9" spans="1:9" s="248" customFormat="1" ht="21" customHeight="1">
      <c r="A9" s="257"/>
      <c r="B9" s="257"/>
      <c r="C9" s="260"/>
      <c r="D9" s="258"/>
      <c r="E9" s="258"/>
      <c r="F9" s="259"/>
      <c r="G9" s="260"/>
      <c r="H9" s="258"/>
      <c r="I9" s="258"/>
    </row>
    <row r="10" spans="1:9" s="248" customFormat="1" ht="21" customHeight="1">
      <c r="A10" s="261"/>
      <c r="B10" s="257"/>
      <c r="C10" s="258"/>
      <c r="D10" s="258"/>
      <c r="E10" s="258"/>
      <c r="F10" s="259"/>
      <c r="G10" s="258"/>
      <c r="H10" s="258"/>
      <c r="I10" s="258"/>
    </row>
    <row r="11" spans="1:9" s="248" customFormat="1" ht="21" customHeight="1">
      <c r="A11" s="257"/>
      <c r="B11" s="257"/>
      <c r="C11" s="258"/>
      <c r="D11" s="258"/>
      <c r="E11" s="258"/>
      <c r="F11" s="259"/>
      <c r="G11" s="258"/>
      <c r="H11" s="258"/>
      <c r="I11" s="258"/>
    </row>
    <row r="12" spans="1:9" s="248" customFormat="1" ht="21" customHeight="1">
      <c r="A12" s="257"/>
      <c r="B12" s="257"/>
      <c r="C12" s="258"/>
      <c r="D12" s="258"/>
      <c r="E12" s="258"/>
      <c r="F12" s="259"/>
      <c r="G12" s="258"/>
      <c r="H12" s="258"/>
      <c r="I12" s="258"/>
    </row>
    <row r="13" spans="1:9" s="248" customFormat="1" ht="21" customHeight="1">
      <c r="A13" s="257"/>
      <c r="B13" s="257"/>
      <c r="C13" s="258"/>
      <c r="D13" s="258"/>
      <c r="E13" s="258"/>
      <c r="F13" s="259"/>
      <c r="G13" s="258"/>
      <c r="H13" s="258"/>
      <c r="I13" s="258"/>
    </row>
    <row r="14" spans="1:9" s="248" customFormat="1" ht="21" customHeight="1">
      <c r="A14" s="257"/>
      <c r="B14" s="257"/>
      <c r="C14" s="258"/>
      <c r="D14" s="258"/>
      <c r="E14" s="258"/>
      <c r="F14" s="259"/>
      <c r="G14" s="258"/>
      <c r="H14" s="258"/>
      <c r="I14" s="258"/>
    </row>
    <row r="15" spans="1:9" s="248" customFormat="1" ht="21" customHeight="1">
      <c r="A15" s="257"/>
      <c r="B15" s="257"/>
      <c r="C15" s="258"/>
      <c r="D15" s="258"/>
      <c r="E15" s="258"/>
      <c r="F15" s="259"/>
      <c r="G15" s="258"/>
      <c r="H15" s="258"/>
      <c r="I15" s="258"/>
    </row>
    <row r="16" spans="1:9" s="248" customFormat="1" ht="21" customHeight="1">
      <c r="A16" s="257"/>
      <c r="B16" s="257"/>
      <c r="C16" s="258"/>
      <c r="D16" s="258"/>
      <c r="E16" s="258"/>
      <c r="F16" s="259"/>
      <c r="G16" s="258"/>
      <c r="H16" s="258"/>
      <c r="I16" s="258"/>
    </row>
    <row r="17" spans="1:9" s="248" customFormat="1" ht="21" customHeight="1">
      <c r="A17" s="257"/>
      <c r="B17" s="257"/>
      <c r="C17" s="258"/>
      <c r="D17" s="258"/>
      <c r="E17" s="258"/>
      <c r="F17" s="259"/>
      <c r="G17" s="258"/>
      <c r="H17" s="258"/>
      <c r="I17" s="258"/>
    </row>
    <row r="18" spans="1:9" s="248" customFormat="1" ht="21" customHeight="1">
      <c r="A18" s="257"/>
      <c r="B18" s="257"/>
      <c r="C18" s="258"/>
      <c r="D18" s="258"/>
      <c r="E18" s="258"/>
      <c r="F18" s="259"/>
      <c r="G18" s="258"/>
      <c r="H18" s="258"/>
      <c r="I18" s="258"/>
    </row>
    <row r="19" spans="1:9" s="247" customFormat="1" ht="21" customHeight="1">
      <c r="A19" s="254" t="s">
        <v>314</v>
      </c>
      <c r="B19" s="254"/>
      <c r="C19" s="258">
        <f aca="true" t="shared" si="0" ref="C19:H19">SUM(C6:C18)</f>
        <v>0</v>
      </c>
      <c r="D19" s="258">
        <f t="shared" si="0"/>
        <v>0</v>
      </c>
      <c r="E19" s="262">
        <f>SUM(B19:D19)</f>
        <v>0</v>
      </c>
      <c r="F19" s="263"/>
      <c r="G19" s="258">
        <f t="shared" si="0"/>
        <v>0</v>
      </c>
      <c r="H19" s="258">
        <f t="shared" si="0"/>
        <v>0</v>
      </c>
      <c r="I19" s="262">
        <f>SUM(F19:H19)</f>
        <v>0</v>
      </c>
    </row>
    <row r="20" spans="1:9" s="247" customFormat="1" ht="21" customHeight="1">
      <c r="A20" s="264" t="s">
        <v>760</v>
      </c>
      <c r="B20" s="264"/>
      <c r="C20" s="264"/>
      <c r="D20" s="264"/>
      <c r="E20" s="264"/>
      <c r="F20" s="264"/>
      <c r="G20" s="264"/>
      <c r="H20" s="264"/>
      <c r="I20" s="264"/>
    </row>
  </sheetData>
  <sheetProtection/>
  <mergeCells count="5">
    <mergeCell ref="A2:I2"/>
    <mergeCell ref="B4:E4"/>
    <mergeCell ref="F4:I4"/>
    <mergeCell ref="A20:I20"/>
    <mergeCell ref="A4:A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18"/>
  <sheetViews>
    <sheetView workbookViewId="0" topLeftCell="A1">
      <selection activeCell="G8" sqref="G8"/>
    </sheetView>
  </sheetViews>
  <sheetFormatPr defaultColWidth="9.00390625" defaultRowHeight="15"/>
  <cols>
    <col min="1" max="1" width="34.421875" style="224" customWidth="1"/>
    <col min="2" max="2" width="35.8515625" style="224" customWidth="1"/>
    <col min="3" max="16384" width="9.00390625" style="224" customWidth="1"/>
  </cols>
  <sheetData>
    <row r="1" spans="1:2" ht="20.25">
      <c r="A1" s="225" t="s">
        <v>770</v>
      </c>
      <c r="B1" s="225"/>
    </row>
    <row r="2" spans="1:2" ht="26.25" customHeight="1">
      <c r="A2" s="240"/>
      <c r="B2" s="241"/>
    </row>
    <row r="3" spans="1:2" ht="25.5" customHeight="1">
      <c r="A3" s="228" t="s">
        <v>771</v>
      </c>
      <c r="B3" s="228"/>
    </row>
    <row r="4" spans="1:2" ht="38.25" customHeight="1">
      <c r="A4" s="229" t="s">
        <v>772</v>
      </c>
      <c r="B4" s="230" t="s">
        <v>773</v>
      </c>
    </row>
    <row r="5" spans="1:2" ht="24" customHeight="1">
      <c r="A5" s="242" t="s">
        <v>774</v>
      </c>
      <c r="B5" s="232">
        <v>813</v>
      </c>
    </row>
    <row r="6" spans="1:2" ht="24" customHeight="1">
      <c r="A6" s="242" t="s">
        <v>775</v>
      </c>
      <c r="B6" s="232">
        <v>103</v>
      </c>
    </row>
    <row r="7" spans="1:2" ht="24" customHeight="1">
      <c r="A7" s="242" t="s">
        <v>776</v>
      </c>
      <c r="B7" s="232">
        <v>14660</v>
      </c>
    </row>
    <row r="8" spans="1:2" ht="24" customHeight="1">
      <c r="A8" s="242" t="s">
        <v>777</v>
      </c>
      <c r="B8" s="243">
        <v>400</v>
      </c>
    </row>
    <row r="9" spans="1:2" ht="24" customHeight="1">
      <c r="A9" s="242" t="s">
        <v>778</v>
      </c>
      <c r="B9" s="243">
        <v>360</v>
      </c>
    </row>
    <row r="10" spans="1:2" ht="24" customHeight="1">
      <c r="A10" s="235" t="s">
        <v>779</v>
      </c>
      <c r="B10" s="233">
        <f>SUM(B5:B9)</f>
        <v>16336</v>
      </c>
    </row>
    <row r="11" spans="1:2" ht="24" customHeight="1">
      <c r="A11" s="244" t="s">
        <v>780</v>
      </c>
      <c r="B11" s="232">
        <v>1250</v>
      </c>
    </row>
    <row r="12" spans="1:2" ht="24" customHeight="1">
      <c r="A12" s="244" t="s">
        <v>781</v>
      </c>
      <c r="B12" s="232"/>
    </row>
    <row r="13" spans="1:2" ht="24" customHeight="1">
      <c r="A13" s="244" t="s">
        <v>782</v>
      </c>
      <c r="B13" s="232">
        <v>1060</v>
      </c>
    </row>
    <row r="14" spans="1:2" ht="24" customHeight="1">
      <c r="A14" s="245" t="s">
        <v>783</v>
      </c>
      <c r="B14" s="233">
        <f>SUM(B11:B13)</f>
        <v>2310</v>
      </c>
    </row>
    <row r="15" spans="1:2" ht="24" customHeight="1">
      <c r="A15" s="235" t="s">
        <v>784</v>
      </c>
      <c r="B15" s="233">
        <v>800</v>
      </c>
    </row>
    <row r="16" spans="1:2" ht="24" customHeight="1">
      <c r="A16" s="235" t="s">
        <v>785</v>
      </c>
      <c r="B16" s="233"/>
    </row>
    <row r="17" spans="1:2" ht="24" customHeight="1">
      <c r="A17" s="238" t="s">
        <v>786</v>
      </c>
      <c r="B17" s="233"/>
    </row>
    <row r="18" spans="1:2" ht="24" customHeight="1">
      <c r="A18" s="235" t="s">
        <v>50</v>
      </c>
      <c r="B18" s="233">
        <v>19446</v>
      </c>
    </row>
  </sheetData>
  <sheetProtection selectLockedCells="1" selectUnlockedCells="1"/>
  <mergeCells count="2">
    <mergeCell ref="A1:B1"/>
    <mergeCell ref="A3:B3"/>
  </mergeCells>
  <printOptions/>
  <pageMargins left="0.75" right="0.75" top="0.98" bottom="0.98" header="0.51" footer="0.51"/>
  <pageSetup firstPageNumber="88" useFirstPageNumber="1" horizontalDpi="600" verticalDpi="600" orientation="landscape" paperSize="9"/>
  <headerFooter alignWithMargins="0">
    <oddFooter>&amp;C第 &amp;P 页</oddFooter>
  </headerFooter>
</worksheet>
</file>

<file path=xl/worksheets/sheet19.xml><?xml version="1.0" encoding="utf-8"?>
<worksheet xmlns="http://schemas.openxmlformats.org/spreadsheetml/2006/main" xmlns:r="http://schemas.openxmlformats.org/officeDocument/2006/relationships">
  <dimension ref="A1:B18"/>
  <sheetViews>
    <sheetView zoomScaleSheetLayoutView="100" workbookViewId="0" topLeftCell="A1">
      <selection activeCell="D9" sqref="D9"/>
    </sheetView>
  </sheetViews>
  <sheetFormatPr defaultColWidth="9.00390625" defaultRowHeight="15"/>
  <cols>
    <col min="1" max="1" width="34.421875" style="224" customWidth="1"/>
    <col min="2" max="2" width="32.00390625" style="224" customWidth="1"/>
    <col min="3" max="254" width="9.00390625" style="224" customWidth="1"/>
  </cols>
  <sheetData>
    <row r="1" spans="1:2" s="224" customFormat="1" ht="20.25">
      <c r="A1" s="225" t="s">
        <v>787</v>
      </c>
      <c r="B1" s="225"/>
    </row>
    <row r="2" spans="1:2" s="224" customFormat="1" ht="26.25" customHeight="1">
      <c r="A2" s="226"/>
      <c r="B2" s="227"/>
    </row>
    <row r="3" spans="1:2" s="224" customFormat="1" ht="25.5" customHeight="1">
      <c r="A3" s="228" t="s">
        <v>788</v>
      </c>
      <c r="B3" s="228"/>
    </row>
    <row r="4" spans="1:2" s="224" customFormat="1" ht="38.25" customHeight="1">
      <c r="A4" s="229" t="s">
        <v>789</v>
      </c>
      <c r="B4" s="230" t="s">
        <v>773</v>
      </c>
    </row>
    <row r="5" spans="1:2" s="224" customFormat="1" ht="24" customHeight="1">
      <c r="A5" s="231" t="s">
        <v>790</v>
      </c>
      <c r="B5" s="232">
        <v>700</v>
      </c>
    </row>
    <row r="6" spans="1:2" s="224" customFormat="1" ht="24" customHeight="1">
      <c r="A6" s="231" t="s">
        <v>791</v>
      </c>
      <c r="B6" s="232">
        <v>16226</v>
      </c>
    </row>
    <row r="7" spans="1:2" s="224" customFormat="1" ht="24" customHeight="1">
      <c r="A7" s="231" t="s">
        <v>792</v>
      </c>
      <c r="B7" s="232">
        <v>1350</v>
      </c>
    </row>
    <row r="8" spans="1:2" s="224" customFormat="1" ht="24" customHeight="1">
      <c r="A8" s="231" t="s">
        <v>793</v>
      </c>
      <c r="B8" s="232"/>
    </row>
    <row r="9" spans="1:2" s="224" customFormat="1" ht="24" customHeight="1">
      <c r="A9" s="231" t="s">
        <v>794</v>
      </c>
      <c r="B9" s="232">
        <v>1060</v>
      </c>
    </row>
    <row r="10" spans="1:2" s="224" customFormat="1" ht="24" customHeight="1">
      <c r="A10" s="233" t="s">
        <v>795</v>
      </c>
      <c r="B10" s="233">
        <v>19336</v>
      </c>
    </row>
    <row r="11" spans="1:2" s="224" customFormat="1" ht="24" customHeight="1">
      <c r="A11" s="231"/>
      <c r="B11" s="230"/>
    </row>
    <row r="12" spans="1:2" s="224" customFormat="1" ht="24" customHeight="1">
      <c r="A12" s="234" t="s">
        <v>796</v>
      </c>
      <c r="B12" s="235">
        <v>110</v>
      </c>
    </row>
    <row r="13" spans="1:2" s="224" customFormat="1" ht="24" customHeight="1">
      <c r="A13" s="231" t="s">
        <v>797</v>
      </c>
      <c r="B13" s="236">
        <v>110</v>
      </c>
    </row>
    <row r="14" spans="1:2" s="224" customFormat="1" ht="24" customHeight="1">
      <c r="A14" s="231" t="s">
        <v>798</v>
      </c>
      <c r="B14" s="236"/>
    </row>
    <row r="15" spans="1:2" s="224" customFormat="1" ht="24" customHeight="1">
      <c r="A15" s="231"/>
      <c r="B15" s="236"/>
    </row>
    <row r="16" spans="1:2" s="224" customFormat="1" ht="24" customHeight="1">
      <c r="A16" s="237" t="s">
        <v>799</v>
      </c>
      <c r="B16" s="236"/>
    </row>
    <row r="17" spans="1:2" s="224" customFormat="1" ht="24" customHeight="1">
      <c r="A17" s="233" t="s">
        <v>48</v>
      </c>
      <c r="B17" s="233">
        <v>19446</v>
      </c>
    </row>
    <row r="18" spans="1:2" s="224" customFormat="1" ht="24" customHeight="1">
      <c r="A18" s="238" t="s">
        <v>51</v>
      </c>
      <c r="B18" s="239"/>
    </row>
  </sheetData>
  <sheetProtection/>
  <mergeCells count="2">
    <mergeCell ref="A1:B1"/>
    <mergeCell ref="A3:B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6"/>
  <sheetViews>
    <sheetView view="pageBreakPreview" zoomScaleSheetLayoutView="100" workbookViewId="0" topLeftCell="A1">
      <selection activeCell="D7" sqref="D7"/>
    </sheetView>
  </sheetViews>
  <sheetFormatPr defaultColWidth="8.8515625" defaultRowHeight="15"/>
  <cols>
    <col min="1" max="1" width="26.140625" style="602" customWidth="1"/>
    <col min="2" max="2" width="10.8515625" style="602" customWidth="1"/>
    <col min="3" max="3" width="11.00390625" style="602" customWidth="1"/>
    <col min="4" max="4" width="11.57421875" style="658" customWidth="1"/>
    <col min="5" max="5" width="24.421875" style="602" customWidth="1"/>
    <col min="6" max="6" width="12.57421875" style="602" customWidth="1"/>
    <col min="7" max="7" width="12.00390625" style="602" customWidth="1"/>
    <col min="8" max="8" width="13.421875" style="658" customWidth="1"/>
    <col min="9" max="16384" width="8.8515625" style="602" customWidth="1"/>
  </cols>
  <sheetData>
    <row r="1" spans="1:8" ht="31.5" customHeight="1">
      <c r="A1" s="606" t="s">
        <v>29</v>
      </c>
      <c r="B1" s="606"/>
      <c r="C1" s="606"/>
      <c r="D1" s="606"/>
      <c r="E1" s="606"/>
      <c r="F1" s="606"/>
      <c r="G1" s="606"/>
      <c r="H1" s="606"/>
    </row>
    <row r="2" spans="1:8" ht="23.25" customHeight="1">
      <c r="A2" s="607"/>
      <c r="B2" s="607"/>
      <c r="C2" s="607"/>
      <c r="D2" s="659"/>
      <c r="E2" s="607"/>
      <c r="F2" s="607"/>
      <c r="G2" s="607"/>
      <c r="H2" s="610" t="s">
        <v>30</v>
      </c>
    </row>
    <row r="3" spans="1:8" s="691" customFormat="1" ht="36" customHeight="1">
      <c r="A3" s="692" t="s">
        <v>31</v>
      </c>
      <c r="B3" s="692" t="s">
        <v>32</v>
      </c>
      <c r="C3" s="693" t="s">
        <v>33</v>
      </c>
      <c r="D3" s="692" t="s">
        <v>34</v>
      </c>
      <c r="E3" s="692" t="s">
        <v>35</v>
      </c>
      <c r="F3" s="692" t="s">
        <v>32</v>
      </c>
      <c r="G3" s="693" t="s">
        <v>33</v>
      </c>
      <c r="H3" s="692" t="s">
        <v>34</v>
      </c>
    </row>
    <row r="4" spans="1:8" ht="30" customHeight="1">
      <c r="A4" s="694" t="s">
        <v>36</v>
      </c>
      <c r="B4" s="695">
        <v>26738</v>
      </c>
      <c r="C4" s="696">
        <v>30087</v>
      </c>
      <c r="D4" s="620">
        <f aca="true" t="shared" si="0" ref="D4:D11">C4/B4*100-100</f>
        <v>12.525244969706037</v>
      </c>
      <c r="E4" s="685" t="s">
        <v>37</v>
      </c>
      <c r="F4" s="627">
        <v>228871</v>
      </c>
      <c r="G4" s="627">
        <v>235078</v>
      </c>
      <c r="H4" s="697">
        <f>G4/F4*100-100</f>
        <v>2.7120080744174686</v>
      </c>
    </row>
    <row r="5" spans="1:8" ht="30" customHeight="1">
      <c r="A5" s="694" t="s">
        <v>38</v>
      </c>
      <c r="B5" s="627">
        <v>192158</v>
      </c>
      <c r="C5" s="627">
        <v>182790</v>
      </c>
      <c r="D5" s="620">
        <f t="shared" si="0"/>
        <v>-4.875154820512279</v>
      </c>
      <c r="E5" s="685" t="s">
        <v>39</v>
      </c>
      <c r="F5" s="627">
        <v>1141</v>
      </c>
      <c r="G5" s="627">
        <v>1500</v>
      </c>
      <c r="H5" s="697">
        <f>G5/F5*100-100</f>
        <v>31.463628396143747</v>
      </c>
    </row>
    <row r="6" spans="1:8" ht="30" customHeight="1">
      <c r="A6" s="694" t="s">
        <v>40</v>
      </c>
      <c r="B6" s="627">
        <v>70382</v>
      </c>
      <c r="C6" s="627">
        <v>74914</v>
      </c>
      <c r="D6" s="620">
        <f t="shared" si="0"/>
        <v>6.439146372652104</v>
      </c>
      <c r="E6" s="685"/>
      <c r="F6" s="627"/>
      <c r="G6" s="627"/>
      <c r="H6" s="697"/>
    </row>
    <row r="7" spans="1:8" ht="30" customHeight="1">
      <c r="A7" s="694" t="s">
        <v>41</v>
      </c>
      <c r="B7" s="627">
        <v>4511</v>
      </c>
      <c r="C7" s="627">
        <v>5073</v>
      </c>
      <c r="D7" s="620">
        <f t="shared" si="0"/>
        <v>12.458434936821106</v>
      </c>
      <c r="E7" s="685"/>
      <c r="F7" s="627"/>
      <c r="G7" s="627"/>
      <c r="H7" s="697"/>
    </row>
    <row r="8" spans="1:8" ht="30" customHeight="1">
      <c r="A8" s="694" t="s">
        <v>42</v>
      </c>
      <c r="B8" s="627">
        <v>65871</v>
      </c>
      <c r="C8" s="627">
        <v>69841</v>
      </c>
      <c r="D8" s="620">
        <f t="shared" si="0"/>
        <v>6.026931426576169</v>
      </c>
      <c r="E8" s="685"/>
      <c r="F8" s="627"/>
      <c r="G8" s="627"/>
      <c r="H8" s="697"/>
    </row>
    <row r="9" spans="1:8" ht="30" customHeight="1">
      <c r="A9" s="694" t="s">
        <v>43</v>
      </c>
      <c r="B9" s="627">
        <v>121776</v>
      </c>
      <c r="C9" s="627">
        <v>107876</v>
      </c>
      <c r="D9" s="620">
        <f t="shared" si="0"/>
        <v>-11.414400210222041</v>
      </c>
      <c r="E9" s="685" t="s">
        <v>44</v>
      </c>
      <c r="F9" s="627">
        <v>4085</v>
      </c>
      <c r="G9" s="627">
        <v>4593</v>
      </c>
      <c r="H9" s="697">
        <f>G9/F9*100-100</f>
        <v>12.435740514075874</v>
      </c>
    </row>
    <row r="10" spans="1:8" ht="30" customHeight="1">
      <c r="A10" s="694" t="s">
        <v>45</v>
      </c>
      <c r="B10" s="627">
        <v>15855</v>
      </c>
      <c r="C10" s="627">
        <v>18900</v>
      </c>
      <c r="D10" s="620">
        <f t="shared" si="0"/>
        <v>19.20529801324504</v>
      </c>
      <c r="E10" s="685" t="s">
        <v>46</v>
      </c>
      <c r="F10" s="627"/>
      <c r="G10" s="627"/>
      <c r="H10" s="697"/>
    </row>
    <row r="11" spans="1:8" ht="30" customHeight="1">
      <c r="A11" s="694" t="s">
        <v>47</v>
      </c>
      <c r="B11" s="627">
        <v>3550</v>
      </c>
      <c r="C11" s="627">
        <v>4204</v>
      </c>
      <c r="D11" s="620">
        <f t="shared" si="0"/>
        <v>18.4225352112676</v>
      </c>
      <c r="E11" s="632" t="s">
        <v>48</v>
      </c>
      <c r="F11" s="614">
        <v>234097</v>
      </c>
      <c r="G11" s="614">
        <f>G4+G5+G9+G10</f>
        <v>241171</v>
      </c>
      <c r="H11" s="698">
        <f>G11/F11*100-100</f>
        <v>3.02182428651372</v>
      </c>
    </row>
    <row r="12" spans="1:8" ht="30" customHeight="1">
      <c r="A12" s="694" t="s">
        <v>49</v>
      </c>
      <c r="B12" s="627"/>
      <c r="C12" s="627">
        <v>5390</v>
      </c>
      <c r="D12" s="620"/>
      <c r="E12" s="632"/>
      <c r="F12" s="614"/>
      <c r="G12" s="614"/>
      <c r="H12" s="698"/>
    </row>
    <row r="13" spans="1:8" ht="30" customHeight="1">
      <c r="A13" s="694"/>
      <c r="B13" s="627"/>
      <c r="C13" s="627"/>
      <c r="D13" s="620"/>
      <c r="E13" s="632"/>
      <c r="F13" s="614"/>
      <c r="G13" s="614"/>
      <c r="H13" s="698"/>
    </row>
    <row r="14" spans="1:8" ht="36" customHeight="1">
      <c r="A14" s="634" t="s">
        <v>50</v>
      </c>
      <c r="B14" s="614">
        <f>B4+B5+B10+B11+B12</f>
        <v>238301</v>
      </c>
      <c r="C14" s="614">
        <f>C4+C5+C10+C11+C12</f>
        <v>241371</v>
      </c>
      <c r="D14" s="615">
        <f>C14/B14*100-100</f>
        <v>1.2882866626661098</v>
      </c>
      <c r="E14" s="632" t="s">
        <v>51</v>
      </c>
      <c r="F14" s="614">
        <v>4204</v>
      </c>
      <c r="G14" s="614">
        <f>C14-G11</f>
        <v>200</v>
      </c>
      <c r="H14" s="698">
        <f>G14/F14*100-100</f>
        <v>-95.24262607040913</v>
      </c>
    </row>
    <row r="15" spans="1:8" ht="14.25">
      <c r="A15" s="607"/>
      <c r="B15" s="607"/>
      <c r="C15" s="607"/>
      <c r="D15" s="659"/>
      <c r="E15" s="607"/>
      <c r="F15" s="607"/>
      <c r="G15" s="607"/>
      <c r="H15" s="659"/>
    </row>
    <row r="16" spans="1:8" ht="14.25">
      <c r="A16" s="607"/>
      <c r="B16" s="607"/>
      <c r="C16" s="609"/>
      <c r="D16" s="659"/>
      <c r="E16" s="607"/>
      <c r="F16" s="607"/>
      <c r="G16" s="607"/>
      <c r="H16" s="659"/>
    </row>
  </sheetData>
  <sheetProtection/>
  <mergeCells count="1">
    <mergeCell ref="A1:H1"/>
  </mergeCells>
  <printOptions horizontalCentered="1"/>
  <pageMargins left="0.75" right="0.75" top="0.75" bottom="0.75" header="0.31" footer="0.59"/>
  <pageSetup horizontalDpi="600" verticalDpi="600" orientation="landscape" paperSize="9"/>
  <headerFooter>
    <oddFooter xml:space="preserve">&amp;C&amp;P+19  &amp;R&amp;"楷体,常规"&amp;10 </oddFooter>
  </headerFooter>
  <legacyDrawing r:id="rId2"/>
</worksheet>
</file>

<file path=xl/worksheets/sheet20.xml><?xml version="1.0" encoding="utf-8"?>
<worksheet xmlns="http://schemas.openxmlformats.org/spreadsheetml/2006/main" xmlns:r="http://schemas.openxmlformats.org/officeDocument/2006/relationships">
  <dimension ref="A1:P41"/>
  <sheetViews>
    <sheetView view="pageBreakPreview" zoomScaleSheetLayoutView="100" workbookViewId="0" topLeftCell="A1">
      <pane xSplit="3" ySplit="5" topLeftCell="E6" activePane="bottomRight" state="frozen"/>
      <selection pane="bottomRight" activeCell="A1" sqref="A1:P1"/>
    </sheetView>
  </sheetViews>
  <sheetFormatPr defaultColWidth="9.00390625" defaultRowHeight="15"/>
  <cols>
    <col min="1" max="1" width="8.28125" style="163" customWidth="1"/>
    <col min="2" max="2" width="18.28125" style="164" customWidth="1"/>
    <col min="3" max="3" width="13.7109375" style="165" customWidth="1"/>
    <col min="4" max="4" width="13.28125" style="166" customWidth="1"/>
    <col min="5" max="5" width="12.8515625" style="166" bestFit="1" customWidth="1"/>
    <col min="6" max="6" width="9.7109375" style="166" customWidth="1"/>
    <col min="7" max="7" width="9.28125" style="166" customWidth="1"/>
    <col min="8" max="8" width="12.57421875" style="166" customWidth="1"/>
    <col min="9" max="9" width="12.140625" style="166" customWidth="1"/>
    <col min="10" max="11" width="9.28125" style="166" customWidth="1"/>
    <col min="12" max="12" width="11.00390625" style="166" customWidth="1"/>
    <col min="13" max="13" width="9.28125" style="166" customWidth="1"/>
    <col min="14" max="14" width="14.421875" style="166" customWidth="1"/>
    <col min="15" max="15" width="12.8515625" style="166" bestFit="1" customWidth="1"/>
    <col min="16" max="16" width="33.00390625" style="167" hidden="1" customWidth="1"/>
    <col min="17" max="16384" width="9.00390625" style="161" customWidth="1"/>
  </cols>
  <sheetData>
    <row r="1" spans="1:16" ht="32.25" customHeight="1">
      <c r="A1" s="168" t="s">
        <v>800</v>
      </c>
      <c r="B1" s="168"/>
      <c r="C1" s="168"/>
      <c r="D1" s="168"/>
      <c r="E1" s="168"/>
      <c r="F1" s="168"/>
      <c r="G1" s="168"/>
      <c r="H1" s="168"/>
      <c r="I1" s="168"/>
      <c r="J1" s="168"/>
      <c r="K1" s="168"/>
      <c r="L1" s="168"/>
      <c r="M1" s="168"/>
      <c r="N1" s="168"/>
      <c r="O1" s="168"/>
      <c r="P1" s="168"/>
    </row>
    <row r="2" spans="3:16" ht="18" customHeight="1">
      <c r="C2" s="169"/>
      <c r="D2" s="170"/>
      <c r="E2" s="170"/>
      <c r="F2" s="170"/>
      <c r="G2" s="170"/>
      <c r="H2" s="170"/>
      <c r="I2" s="170"/>
      <c r="J2" s="170"/>
      <c r="K2" s="170"/>
      <c r="L2" s="170"/>
      <c r="M2" s="170"/>
      <c r="N2" s="170"/>
      <c r="O2" s="170" t="s">
        <v>30</v>
      </c>
      <c r="P2" s="207" t="s">
        <v>30</v>
      </c>
    </row>
    <row r="3" spans="1:16" ht="21.75" customHeight="1">
      <c r="A3" s="171" t="s">
        <v>293</v>
      </c>
      <c r="B3" s="171" t="s">
        <v>108</v>
      </c>
      <c r="C3" s="172" t="s">
        <v>157</v>
      </c>
      <c r="D3" s="172" t="s">
        <v>312</v>
      </c>
      <c r="E3" s="172"/>
      <c r="F3" s="172"/>
      <c r="G3" s="172"/>
      <c r="H3" s="173" t="s">
        <v>295</v>
      </c>
      <c r="I3" s="208" t="s">
        <v>296</v>
      </c>
      <c r="J3" s="209" t="s">
        <v>297</v>
      </c>
      <c r="K3" s="210" t="s">
        <v>298</v>
      </c>
      <c r="L3" s="210"/>
      <c r="M3" s="173" t="s">
        <v>299</v>
      </c>
      <c r="N3" s="172" t="s">
        <v>300</v>
      </c>
      <c r="O3" s="172" t="s">
        <v>304</v>
      </c>
      <c r="P3" s="211" t="s">
        <v>801</v>
      </c>
    </row>
    <row r="4" spans="1:16" s="158" customFormat="1" ht="40.5" customHeight="1">
      <c r="A4" s="174"/>
      <c r="B4" s="174"/>
      <c r="C4" s="172"/>
      <c r="D4" s="172" t="s">
        <v>308</v>
      </c>
      <c r="E4" s="175" t="s">
        <v>309</v>
      </c>
      <c r="F4" s="172" t="s">
        <v>310</v>
      </c>
      <c r="G4" s="172" t="s">
        <v>311</v>
      </c>
      <c r="H4" s="176"/>
      <c r="I4" s="208"/>
      <c r="J4" s="212"/>
      <c r="K4" s="213" t="s">
        <v>312</v>
      </c>
      <c r="L4" s="210" t="s">
        <v>313</v>
      </c>
      <c r="M4" s="176"/>
      <c r="N4" s="172"/>
      <c r="O4" s="172"/>
      <c r="P4" s="214"/>
    </row>
    <row r="5" spans="1:16" s="159" customFormat="1" ht="40.5" customHeight="1">
      <c r="A5" s="177"/>
      <c r="B5" s="178" t="s">
        <v>314</v>
      </c>
      <c r="C5" s="179">
        <f>C6+C10+C29+C32+C39</f>
        <v>19446</v>
      </c>
      <c r="D5" s="179">
        <f aca="true" t="shared" si="0" ref="D5:O5">D6+D10+D29+D32+D39</f>
        <v>90</v>
      </c>
      <c r="E5" s="179">
        <f t="shared" si="0"/>
        <v>90</v>
      </c>
      <c r="F5" s="179">
        <f t="shared" si="0"/>
        <v>0</v>
      </c>
      <c r="G5" s="179">
        <f t="shared" si="0"/>
        <v>0</v>
      </c>
      <c r="H5" s="179">
        <f t="shared" si="0"/>
        <v>1400</v>
      </c>
      <c r="I5" s="179">
        <f t="shared" si="0"/>
        <v>15575</v>
      </c>
      <c r="J5" s="179">
        <f t="shared" si="0"/>
        <v>0</v>
      </c>
      <c r="K5" s="179">
        <f t="shared" si="0"/>
        <v>0</v>
      </c>
      <c r="L5" s="179">
        <f t="shared" si="0"/>
        <v>55</v>
      </c>
      <c r="M5" s="179">
        <f t="shared" si="0"/>
        <v>151</v>
      </c>
      <c r="N5" s="179">
        <f t="shared" si="0"/>
        <v>2065</v>
      </c>
      <c r="O5" s="179">
        <f t="shared" si="0"/>
        <v>110</v>
      </c>
      <c r="P5" s="179" t="e">
        <f>#REF!+P6+P10+#REF!+P32</f>
        <v>#REF!</v>
      </c>
    </row>
    <row r="6" spans="1:16" s="160" customFormat="1" ht="18.75" customHeight="1">
      <c r="A6" s="180">
        <v>208</v>
      </c>
      <c r="B6" s="181" t="s">
        <v>427</v>
      </c>
      <c r="C6" s="182">
        <f>C7</f>
        <v>700</v>
      </c>
      <c r="D6" s="183">
        <f>SUM(E6:G6)</f>
        <v>0</v>
      </c>
      <c r="E6" s="182">
        <f aca="true" t="shared" si="1" ref="E6:O6">E7</f>
        <v>0</v>
      </c>
      <c r="F6" s="182">
        <f t="shared" si="1"/>
        <v>0</v>
      </c>
      <c r="G6" s="182">
        <f t="shared" si="1"/>
        <v>0</v>
      </c>
      <c r="H6" s="182">
        <f t="shared" si="1"/>
        <v>0</v>
      </c>
      <c r="I6" s="182">
        <f t="shared" si="1"/>
        <v>500</v>
      </c>
      <c r="J6" s="182"/>
      <c r="K6" s="182"/>
      <c r="L6" s="182"/>
      <c r="M6" s="182"/>
      <c r="N6" s="182">
        <f t="shared" si="1"/>
        <v>200</v>
      </c>
      <c r="O6" s="182">
        <f t="shared" si="1"/>
        <v>0</v>
      </c>
      <c r="P6" s="215"/>
    </row>
    <row r="7" spans="1:16" s="161" customFormat="1" ht="21">
      <c r="A7" s="184">
        <v>20822</v>
      </c>
      <c r="B7" s="185" t="s">
        <v>802</v>
      </c>
      <c r="C7" s="186">
        <f>SUM(C8:C9)</f>
        <v>700</v>
      </c>
      <c r="D7" s="186">
        <f aca="true" t="shared" si="2" ref="D7:O7">SUM(D8:D9)</f>
        <v>0</v>
      </c>
      <c r="E7" s="186">
        <f t="shared" si="2"/>
        <v>0</v>
      </c>
      <c r="F7" s="186">
        <f t="shared" si="2"/>
        <v>0</v>
      </c>
      <c r="G7" s="186">
        <f t="shared" si="2"/>
        <v>0</v>
      </c>
      <c r="H7" s="186">
        <f t="shared" si="2"/>
        <v>0</v>
      </c>
      <c r="I7" s="186">
        <f t="shared" si="2"/>
        <v>500</v>
      </c>
      <c r="J7" s="186">
        <f t="shared" si="2"/>
        <v>0</v>
      </c>
      <c r="K7" s="186">
        <f t="shared" si="2"/>
        <v>0</v>
      </c>
      <c r="L7" s="186">
        <f t="shared" si="2"/>
        <v>0</v>
      </c>
      <c r="M7" s="186">
        <f t="shared" si="2"/>
        <v>0</v>
      </c>
      <c r="N7" s="186">
        <f t="shared" si="2"/>
        <v>200</v>
      </c>
      <c r="O7" s="186">
        <f t="shared" si="2"/>
        <v>0</v>
      </c>
      <c r="P7" s="216"/>
    </row>
    <row r="8" spans="1:16" ht="14.25">
      <c r="A8" s="184">
        <v>2082201</v>
      </c>
      <c r="B8" s="185" t="s">
        <v>803</v>
      </c>
      <c r="C8" s="187">
        <f>D8+H8+I8+J8+K8+L8+M8+N8+O8</f>
        <v>200</v>
      </c>
      <c r="D8" s="188">
        <f>E8+F8+G8</f>
        <v>0</v>
      </c>
      <c r="E8" s="189"/>
      <c r="F8" s="189"/>
      <c r="G8" s="189"/>
      <c r="H8" s="189"/>
      <c r="I8" s="189"/>
      <c r="J8" s="189"/>
      <c r="K8" s="189"/>
      <c r="L8" s="189"/>
      <c r="M8" s="189"/>
      <c r="N8" s="189">
        <v>200</v>
      </c>
      <c r="O8" s="189"/>
      <c r="P8" s="217"/>
    </row>
    <row r="9" spans="1:16" ht="21">
      <c r="A9" s="190">
        <v>2082202</v>
      </c>
      <c r="B9" s="191" t="s">
        <v>804</v>
      </c>
      <c r="C9" s="187">
        <f>D9+H9+I9+J9+K9+L9+M9+N9+O9</f>
        <v>500</v>
      </c>
      <c r="D9" s="188">
        <f>E9+F9+G9</f>
        <v>0</v>
      </c>
      <c r="E9" s="192"/>
      <c r="F9" s="189"/>
      <c r="G9" s="189"/>
      <c r="H9" s="189"/>
      <c r="I9" s="189">
        <v>500</v>
      </c>
      <c r="J9" s="189"/>
      <c r="K9" s="189"/>
      <c r="L9" s="189"/>
      <c r="M9" s="189"/>
      <c r="N9" s="189"/>
      <c r="O9" s="189"/>
      <c r="P9" s="218"/>
    </row>
    <row r="10" spans="1:16" s="160" customFormat="1" ht="23.25" customHeight="1">
      <c r="A10" s="193">
        <v>212</v>
      </c>
      <c r="B10" s="194" t="s">
        <v>514</v>
      </c>
      <c r="C10" s="187">
        <f>C11+C19+C21+C22+C26</f>
        <v>16226</v>
      </c>
      <c r="D10" s="187">
        <f aca="true" t="shared" si="3" ref="D10:O10">D11+D19+D21+D22+D26</f>
        <v>90</v>
      </c>
      <c r="E10" s="187">
        <f t="shared" si="3"/>
        <v>90</v>
      </c>
      <c r="F10" s="187">
        <f t="shared" si="3"/>
        <v>0</v>
      </c>
      <c r="G10" s="187">
        <f t="shared" si="3"/>
        <v>0</v>
      </c>
      <c r="H10" s="187">
        <f t="shared" si="3"/>
        <v>1350</v>
      </c>
      <c r="I10" s="187">
        <f t="shared" si="3"/>
        <v>14735</v>
      </c>
      <c r="J10" s="187">
        <f t="shared" si="3"/>
        <v>0</v>
      </c>
      <c r="K10" s="187">
        <f t="shared" si="3"/>
        <v>0</v>
      </c>
      <c r="L10" s="187">
        <f t="shared" si="3"/>
        <v>0</v>
      </c>
      <c r="M10" s="187">
        <f t="shared" si="3"/>
        <v>51</v>
      </c>
      <c r="N10" s="187">
        <f t="shared" si="3"/>
        <v>0</v>
      </c>
      <c r="O10" s="187">
        <f t="shared" si="3"/>
        <v>0</v>
      </c>
      <c r="P10" s="219" t="e">
        <f>P11+#REF!+P19+P21+P26+#REF!</f>
        <v>#VALUE!</v>
      </c>
    </row>
    <row r="11" spans="1:16" ht="32.25">
      <c r="A11" s="195">
        <v>21208</v>
      </c>
      <c r="B11" s="196" t="s">
        <v>805</v>
      </c>
      <c r="C11" s="187">
        <f>C12+C13+C16+C17+C18</f>
        <v>14550</v>
      </c>
      <c r="D11" s="187">
        <f aca="true" t="shared" si="4" ref="D11:P11">D12+D13+D16+D17+D18</f>
        <v>0</v>
      </c>
      <c r="E11" s="187">
        <f t="shared" si="4"/>
        <v>0</v>
      </c>
      <c r="F11" s="187">
        <f t="shared" si="4"/>
        <v>0</v>
      </c>
      <c r="G11" s="187">
        <f t="shared" si="4"/>
        <v>0</v>
      </c>
      <c r="H11" s="187">
        <f t="shared" si="4"/>
        <v>731</v>
      </c>
      <c r="I11" s="187">
        <f t="shared" si="4"/>
        <v>13819</v>
      </c>
      <c r="J11" s="187">
        <f t="shared" si="4"/>
        <v>0</v>
      </c>
      <c r="K11" s="187">
        <f t="shared" si="4"/>
        <v>0</v>
      </c>
      <c r="L11" s="187">
        <f t="shared" si="4"/>
        <v>0</v>
      </c>
      <c r="M11" s="187">
        <f t="shared" si="4"/>
        <v>0</v>
      </c>
      <c r="N11" s="187">
        <f t="shared" si="4"/>
        <v>0</v>
      </c>
      <c r="O11" s="187">
        <f t="shared" si="4"/>
        <v>0</v>
      </c>
      <c r="P11" s="187" t="e">
        <f t="shared" si="4"/>
        <v>#VALUE!</v>
      </c>
    </row>
    <row r="12" spans="1:16" ht="21.75" customHeight="1">
      <c r="A12" s="184">
        <v>2120801</v>
      </c>
      <c r="B12" s="185" t="s">
        <v>806</v>
      </c>
      <c r="C12" s="187">
        <f>D12+H12+I12+J12+K12+L12+M12+N12+O12</f>
        <v>10249</v>
      </c>
      <c r="D12" s="188">
        <f>E12+F12+G12</f>
        <v>0</v>
      </c>
      <c r="E12" s="189"/>
      <c r="F12" s="189"/>
      <c r="G12" s="189"/>
      <c r="H12" s="189"/>
      <c r="I12" s="189">
        <v>10249</v>
      </c>
      <c r="J12" s="189"/>
      <c r="K12" s="189"/>
      <c r="L12" s="189"/>
      <c r="M12" s="189"/>
      <c r="N12" s="189"/>
      <c r="O12" s="189"/>
      <c r="P12" s="217" t="s">
        <v>807</v>
      </c>
    </row>
    <row r="13" spans="1:16" ht="36">
      <c r="A13" s="184">
        <v>2120802</v>
      </c>
      <c r="B13" s="185" t="s">
        <v>808</v>
      </c>
      <c r="C13" s="187">
        <f>C14+C15</f>
        <v>2068</v>
      </c>
      <c r="D13" s="187">
        <f aca="true" t="shared" si="5" ref="D13:O13">D14+D15</f>
        <v>0</v>
      </c>
      <c r="E13" s="187">
        <f t="shared" si="5"/>
        <v>0</v>
      </c>
      <c r="F13" s="187">
        <f t="shared" si="5"/>
        <v>0</v>
      </c>
      <c r="G13" s="187">
        <f t="shared" si="5"/>
        <v>0</v>
      </c>
      <c r="H13" s="187">
        <f t="shared" si="5"/>
        <v>0</v>
      </c>
      <c r="I13" s="187">
        <f t="shared" si="5"/>
        <v>2068</v>
      </c>
      <c r="J13" s="187">
        <f t="shared" si="5"/>
        <v>0</v>
      </c>
      <c r="K13" s="187">
        <f t="shared" si="5"/>
        <v>0</v>
      </c>
      <c r="L13" s="187">
        <f t="shared" si="5"/>
        <v>0</v>
      </c>
      <c r="M13" s="187">
        <f t="shared" si="5"/>
        <v>0</v>
      </c>
      <c r="N13" s="187">
        <f t="shared" si="5"/>
        <v>0</v>
      </c>
      <c r="O13" s="187">
        <f t="shared" si="5"/>
        <v>0</v>
      </c>
      <c r="P13" s="217" t="s">
        <v>809</v>
      </c>
    </row>
    <row r="14" spans="1:16" ht="14.25">
      <c r="A14" s="184">
        <v>2120802</v>
      </c>
      <c r="B14" s="185" t="s">
        <v>808</v>
      </c>
      <c r="C14" s="187">
        <f>D14+H14+I14+J14+K14+L14+M14+N14+O14</f>
        <v>500</v>
      </c>
      <c r="D14" s="188">
        <f>E14+F14+G14</f>
        <v>0</v>
      </c>
      <c r="E14" s="189"/>
      <c r="F14" s="189"/>
      <c r="G14" s="189"/>
      <c r="H14" s="189"/>
      <c r="I14" s="189">
        <v>500</v>
      </c>
      <c r="J14" s="189"/>
      <c r="K14" s="189"/>
      <c r="L14" s="189"/>
      <c r="M14" s="189"/>
      <c r="N14" s="189"/>
      <c r="O14" s="189"/>
      <c r="P14" s="217"/>
    </row>
    <row r="15" spans="1:16" ht="14.25">
      <c r="A15" s="184">
        <v>2120802</v>
      </c>
      <c r="B15" s="185" t="s">
        <v>808</v>
      </c>
      <c r="C15" s="187">
        <f>D15+H15+I15+J15+K15+L15+M15+N15+O15</f>
        <v>1568</v>
      </c>
      <c r="D15" s="188">
        <f>E15+F15+G15</f>
        <v>0</v>
      </c>
      <c r="E15" s="189"/>
      <c r="F15" s="189"/>
      <c r="G15" s="189"/>
      <c r="H15" s="189"/>
      <c r="I15" s="189">
        <v>1568</v>
      </c>
      <c r="J15" s="189"/>
      <c r="K15" s="189"/>
      <c r="L15" s="189"/>
      <c r="M15" s="189"/>
      <c r="N15" s="189"/>
      <c r="O15" s="189"/>
      <c r="P15" s="217"/>
    </row>
    <row r="16" spans="1:16" ht="24">
      <c r="A16" s="184">
        <v>2120805</v>
      </c>
      <c r="B16" s="185" t="s">
        <v>810</v>
      </c>
      <c r="C16" s="187">
        <f>D16+H16+I16+J16+K16+L16+M16+N16+O16</f>
        <v>689</v>
      </c>
      <c r="D16" s="188">
        <f>E16+F16+G16</f>
        <v>0</v>
      </c>
      <c r="E16" s="189"/>
      <c r="F16" s="189"/>
      <c r="G16" s="189"/>
      <c r="H16" s="189"/>
      <c r="I16" s="189">
        <v>689</v>
      </c>
      <c r="J16" s="189"/>
      <c r="K16" s="189"/>
      <c r="L16" s="189"/>
      <c r="M16" s="189"/>
      <c r="N16" s="189"/>
      <c r="O16" s="189"/>
      <c r="P16" s="217" t="s">
        <v>811</v>
      </c>
    </row>
    <row r="17" spans="1:16" ht="14.25">
      <c r="A17" s="184">
        <v>2120806</v>
      </c>
      <c r="B17" s="185" t="s">
        <v>812</v>
      </c>
      <c r="C17" s="187">
        <f>D17+H17+I17+J17+K17+L17+M17+N17+O17</f>
        <v>731</v>
      </c>
      <c r="D17" s="188">
        <f>E17+F17+G17</f>
        <v>0</v>
      </c>
      <c r="E17" s="189"/>
      <c r="F17" s="189"/>
      <c r="G17" s="189"/>
      <c r="H17" s="189">
        <v>731</v>
      </c>
      <c r="I17" s="189"/>
      <c r="J17" s="189"/>
      <c r="K17" s="189"/>
      <c r="L17" s="189"/>
      <c r="M17" s="189"/>
      <c r="N17" s="189"/>
      <c r="O17" s="189"/>
      <c r="P17" s="217"/>
    </row>
    <row r="18" spans="1:16" ht="14.25">
      <c r="A18" s="184">
        <v>2120807</v>
      </c>
      <c r="B18" s="185" t="s">
        <v>813</v>
      </c>
      <c r="C18" s="187">
        <f>D18+H18+I18+J18+K18+L18+M18+N18+O18</f>
        <v>813</v>
      </c>
      <c r="D18" s="188">
        <f>E18+F18+G18</f>
        <v>0</v>
      </c>
      <c r="E18" s="189"/>
      <c r="F18" s="189"/>
      <c r="G18" s="189"/>
      <c r="H18" s="189"/>
      <c r="I18" s="189">
        <v>813</v>
      </c>
      <c r="J18" s="189"/>
      <c r="K18" s="189"/>
      <c r="L18" s="189"/>
      <c r="M18" s="189"/>
      <c r="N18" s="189"/>
      <c r="O18" s="189"/>
      <c r="P18" s="217" t="s">
        <v>814</v>
      </c>
    </row>
    <row r="19" spans="1:16" ht="32.25">
      <c r="A19" s="184">
        <v>21210</v>
      </c>
      <c r="B19" s="185" t="s">
        <v>815</v>
      </c>
      <c r="C19" s="187">
        <f>C20</f>
        <v>813</v>
      </c>
      <c r="D19" s="187">
        <f aca="true" t="shared" si="6" ref="D19:P19">D20</f>
        <v>0</v>
      </c>
      <c r="E19" s="187">
        <f t="shared" si="6"/>
        <v>0</v>
      </c>
      <c r="F19" s="187">
        <f t="shared" si="6"/>
        <v>0</v>
      </c>
      <c r="G19" s="187">
        <f t="shared" si="6"/>
        <v>0</v>
      </c>
      <c r="H19" s="187">
        <f t="shared" si="6"/>
        <v>0</v>
      </c>
      <c r="I19" s="187">
        <f t="shared" si="6"/>
        <v>813</v>
      </c>
      <c r="J19" s="187">
        <f t="shared" si="6"/>
        <v>0</v>
      </c>
      <c r="K19" s="187">
        <f t="shared" si="6"/>
        <v>0</v>
      </c>
      <c r="L19" s="187">
        <f t="shared" si="6"/>
        <v>0</v>
      </c>
      <c r="M19" s="187">
        <f t="shared" si="6"/>
        <v>0</v>
      </c>
      <c r="N19" s="187">
        <f t="shared" si="6"/>
        <v>0</v>
      </c>
      <c r="O19" s="187">
        <f t="shared" si="6"/>
        <v>0</v>
      </c>
      <c r="P19" s="187" t="str">
        <f t="shared" si="6"/>
        <v> 含工资、电费   专项审批</v>
      </c>
    </row>
    <row r="20" spans="1:16" ht="14.25">
      <c r="A20" s="184">
        <v>2121001</v>
      </c>
      <c r="B20" s="185" t="s">
        <v>806</v>
      </c>
      <c r="C20" s="187">
        <f>D20+H20+I20+J20+K20+L20+M20+N20+O20</f>
        <v>813</v>
      </c>
      <c r="D20" s="188">
        <f>E20+F20+G20</f>
        <v>0</v>
      </c>
      <c r="E20" s="189"/>
      <c r="F20" s="189"/>
      <c r="G20" s="189"/>
      <c r="H20" s="189"/>
      <c r="I20" s="189">
        <v>813</v>
      </c>
      <c r="J20" s="189"/>
      <c r="K20" s="189"/>
      <c r="L20" s="189"/>
      <c r="M20" s="189"/>
      <c r="N20" s="189"/>
      <c r="O20" s="189"/>
      <c r="P20" s="217" t="s">
        <v>816</v>
      </c>
    </row>
    <row r="21" spans="1:16" ht="32.25">
      <c r="A21" s="197">
        <v>21211</v>
      </c>
      <c r="B21" s="198" t="s">
        <v>817</v>
      </c>
      <c r="C21" s="187">
        <f>D21+H21+I21+K21+J21+L21+M21+N21+O21</f>
        <v>103</v>
      </c>
      <c r="D21" s="199">
        <f>SUM(E21:G21)</f>
        <v>0</v>
      </c>
      <c r="E21" s="186">
        <v>0</v>
      </c>
      <c r="F21" s="186">
        <f>SUM(F22:F27)</f>
        <v>0</v>
      </c>
      <c r="G21" s="186">
        <f>SUM(G22:G27)</f>
        <v>0</v>
      </c>
      <c r="H21" s="186"/>
      <c r="I21" s="186">
        <v>103</v>
      </c>
      <c r="J21" s="186"/>
      <c r="K21" s="186"/>
      <c r="L21" s="186"/>
      <c r="M21" s="186"/>
      <c r="N21" s="186"/>
      <c r="O21" s="186">
        <f>SUM(O22:O27)</f>
        <v>0</v>
      </c>
      <c r="P21" s="217"/>
    </row>
    <row r="22" spans="1:16" ht="32.25">
      <c r="A22" s="184">
        <v>21213</v>
      </c>
      <c r="B22" s="185" t="s">
        <v>818</v>
      </c>
      <c r="C22" s="187">
        <f>C23+C24+C25</f>
        <v>360</v>
      </c>
      <c r="D22" s="187">
        <f aca="true" t="shared" si="7" ref="D22:O22">D23+D24+D25</f>
        <v>90</v>
      </c>
      <c r="E22" s="187">
        <f t="shared" si="7"/>
        <v>90</v>
      </c>
      <c r="F22" s="187">
        <f t="shared" si="7"/>
        <v>0</v>
      </c>
      <c r="G22" s="187">
        <f t="shared" si="7"/>
        <v>0</v>
      </c>
      <c r="H22" s="187">
        <f t="shared" si="7"/>
        <v>270</v>
      </c>
      <c r="I22" s="187">
        <f t="shared" si="7"/>
        <v>0</v>
      </c>
      <c r="J22" s="187">
        <f t="shared" si="7"/>
        <v>0</v>
      </c>
      <c r="K22" s="187">
        <f t="shared" si="7"/>
        <v>0</v>
      </c>
      <c r="L22" s="187">
        <f t="shared" si="7"/>
        <v>0</v>
      </c>
      <c r="M22" s="187">
        <f t="shared" si="7"/>
        <v>0</v>
      </c>
      <c r="N22" s="187">
        <f t="shared" si="7"/>
        <v>0</v>
      </c>
      <c r="O22" s="187">
        <f t="shared" si="7"/>
        <v>0</v>
      </c>
      <c r="P22" s="217"/>
    </row>
    <row r="23" spans="1:16" ht="24">
      <c r="A23" s="184">
        <v>2121301</v>
      </c>
      <c r="B23" s="185" t="s">
        <v>819</v>
      </c>
      <c r="C23" s="187">
        <f>D23+H23+I23+J23+K23+L23+M23+N23+O23</f>
        <v>180</v>
      </c>
      <c r="D23" s="188">
        <f>E23+F23+G23</f>
        <v>0</v>
      </c>
      <c r="E23" s="189"/>
      <c r="F23" s="189"/>
      <c r="G23" s="189"/>
      <c r="H23" s="189">
        <v>180</v>
      </c>
      <c r="I23" s="189"/>
      <c r="J23" s="189"/>
      <c r="K23" s="189"/>
      <c r="L23" s="189"/>
      <c r="M23" s="189"/>
      <c r="N23" s="189"/>
      <c r="O23" s="189"/>
      <c r="P23" s="217" t="s">
        <v>820</v>
      </c>
    </row>
    <row r="24" spans="1:16" ht="21">
      <c r="A24" s="184">
        <v>2121399</v>
      </c>
      <c r="B24" s="185" t="s">
        <v>821</v>
      </c>
      <c r="C24" s="187">
        <f>D24+H24+I24+J24+K24+L24+M24+N24+O24</f>
        <v>90</v>
      </c>
      <c r="D24" s="188">
        <f>E24+F24+G24</f>
        <v>0</v>
      </c>
      <c r="E24" s="189"/>
      <c r="F24" s="189"/>
      <c r="G24" s="189"/>
      <c r="H24" s="189">
        <v>90</v>
      </c>
      <c r="I24" s="189"/>
      <c r="J24" s="189"/>
      <c r="K24" s="189"/>
      <c r="L24" s="189"/>
      <c r="M24" s="189"/>
      <c r="N24" s="189"/>
      <c r="O24" s="189"/>
      <c r="P24" s="217"/>
    </row>
    <row r="25" spans="1:16" ht="36">
      <c r="A25" s="184">
        <v>2121399</v>
      </c>
      <c r="B25" s="185" t="s">
        <v>821</v>
      </c>
      <c r="C25" s="187">
        <f>D25+H25+I25+J25+K25+L25+M25+N25+O25</f>
        <v>90</v>
      </c>
      <c r="D25" s="188">
        <f>E25+F25+G25</f>
        <v>90</v>
      </c>
      <c r="E25" s="189">
        <v>90</v>
      </c>
      <c r="F25" s="189"/>
      <c r="G25" s="189"/>
      <c r="H25" s="189"/>
      <c r="I25" s="189"/>
      <c r="J25" s="189"/>
      <c r="K25" s="189"/>
      <c r="L25" s="189"/>
      <c r="M25" s="189"/>
      <c r="N25" s="189"/>
      <c r="O25" s="189"/>
      <c r="P25" s="217" t="s">
        <v>822</v>
      </c>
    </row>
    <row r="26" spans="1:16" ht="38.25" customHeight="1">
      <c r="A26" s="184">
        <v>21214</v>
      </c>
      <c r="B26" s="200" t="s">
        <v>823</v>
      </c>
      <c r="C26" s="187">
        <f>C27+C28</f>
        <v>400</v>
      </c>
      <c r="D26" s="187">
        <f aca="true" t="shared" si="8" ref="D26:P26">D27+D28</f>
        <v>0</v>
      </c>
      <c r="E26" s="187">
        <f t="shared" si="8"/>
        <v>0</v>
      </c>
      <c r="F26" s="187">
        <f t="shared" si="8"/>
        <v>0</v>
      </c>
      <c r="G26" s="187">
        <f t="shared" si="8"/>
        <v>0</v>
      </c>
      <c r="H26" s="187">
        <f t="shared" si="8"/>
        <v>349</v>
      </c>
      <c r="I26" s="187">
        <f t="shared" si="8"/>
        <v>0</v>
      </c>
      <c r="J26" s="187">
        <f t="shared" si="8"/>
        <v>0</v>
      </c>
      <c r="K26" s="187">
        <f t="shared" si="8"/>
        <v>0</v>
      </c>
      <c r="L26" s="187">
        <f t="shared" si="8"/>
        <v>0</v>
      </c>
      <c r="M26" s="187">
        <f t="shared" si="8"/>
        <v>51</v>
      </c>
      <c r="N26" s="187">
        <f t="shared" si="8"/>
        <v>0</v>
      </c>
      <c r="O26" s="187">
        <f t="shared" si="8"/>
        <v>0</v>
      </c>
      <c r="P26" s="187" t="e">
        <f t="shared" si="8"/>
        <v>#VALUE!</v>
      </c>
    </row>
    <row r="27" spans="1:16" ht="21.75" customHeight="1">
      <c r="A27" s="184">
        <v>2121401</v>
      </c>
      <c r="B27" s="185" t="s">
        <v>824</v>
      </c>
      <c r="C27" s="187">
        <f>D27+H27+I27+J27+K27+L27+M27+N27+O27</f>
        <v>349</v>
      </c>
      <c r="D27" s="188">
        <f>E27+F27+G27</f>
        <v>0</v>
      </c>
      <c r="E27" s="189"/>
      <c r="F27" s="189"/>
      <c r="G27" s="189"/>
      <c r="H27" s="189">
        <v>349</v>
      </c>
      <c r="I27" s="189"/>
      <c r="J27" s="189"/>
      <c r="K27" s="189"/>
      <c r="L27" s="189"/>
      <c r="M27" s="189"/>
      <c r="N27" s="189"/>
      <c r="O27" s="189"/>
      <c r="P27" s="217" t="s">
        <v>825</v>
      </c>
    </row>
    <row r="28" spans="1:16" ht="18.75" customHeight="1">
      <c r="A28" s="184">
        <v>2121499</v>
      </c>
      <c r="B28" s="185" t="s">
        <v>826</v>
      </c>
      <c r="C28" s="187">
        <f>D28+H28+I28+J28+K28+L28+M28+N28+O28</f>
        <v>51</v>
      </c>
      <c r="D28" s="188">
        <f>E28+F28+G28</f>
        <v>0</v>
      </c>
      <c r="E28" s="189"/>
      <c r="F28" s="189"/>
      <c r="G28" s="189"/>
      <c r="H28" s="189"/>
      <c r="I28" s="189"/>
      <c r="J28" s="189"/>
      <c r="K28" s="189"/>
      <c r="L28" s="189"/>
      <c r="M28" s="189">
        <v>51</v>
      </c>
      <c r="N28" s="189"/>
      <c r="O28" s="189"/>
      <c r="P28" s="217"/>
    </row>
    <row r="29" spans="1:16" s="162" customFormat="1" ht="23.25" customHeight="1">
      <c r="A29" s="201">
        <v>213</v>
      </c>
      <c r="B29" s="202" t="s">
        <v>755</v>
      </c>
      <c r="C29" s="187">
        <f>C30</f>
        <v>1350</v>
      </c>
      <c r="D29" s="187">
        <f aca="true" t="shared" si="9" ref="D29:O29">D30</f>
        <v>0</v>
      </c>
      <c r="E29" s="187">
        <f t="shared" si="9"/>
        <v>0</v>
      </c>
      <c r="F29" s="187">
        <f t="shared" si="9"/>
        <v>0</v>
      </c>
      <c r="G29" s="187">
        <f t="shared" si="9"/>
        <v>0</v>
      </c>
      <c r="H29" s="187">
        <f t="shared" si="9"/>
        <v>0</v>
      </c>
      <c r="I29" s="187">
        <f t="shared" si="9"/>
        <v>0</v>
      </c>
      <c r="J29" s="187">
        <f t="shared" si="9"/>
        <v>0</v>
      </c>
      <c r="K29" s="187">
        <f t="shared" si="9"/>
        <v>0</v>
      </c>
      <c r="L29" s="187">
        <f t="shared" si="9"/>
        <v>0</v>
      </c>
      <c r="M29" s="187">
        <f t="shared" si="9"/>
        <v>0</v>
      </c>
      <c r="N29" s="187">
        <f t="shared" si="9"/>
        <v>1350</v>
      </c>
      <c r="O29" s="187">
        <f t="shared" si="9"/>
        <v>0</v>
      </c>
      <c r="P29" s="220"/>
    </row>
    <row r="30" spans="1:16" ht="32.25">
      <c r="A30" s="184">
        <v>21366</v>
      </c>
      <c r="B30" s="185" t="s">
        <v>827</v>
      </c>
      <c r="C30" s="187">
        <f>C31</f>
        <v>1350</v>
      </c>
      <c r="D30" s="187">
        <f aca="true" t="shared" si="10" ref="D30:O30">D31</f>
        <v>0</v>
      </c>
      <c r="E30" s="187">
        <f t="shared" si="10"/>
        <v>0</v>
      </c>
      <c r="F30" s="187">
        <f t="shared" si="10"/>
        <v>0</v>
      </c>
      <c r="G30" s="187">
        <f t="shared" si="10"/>
        <v>0</v>
      </c>
      <c r="H30" s="187">
        <f t="shared" si="10"/>
        <v>0</v>
      </c>
      <c r="I30" s="187">
        <f t="shared" si="10"/>
        <v>0</v>
      </c>
      <c r="J30" s="187">
        <f t="shared" si="10"/>
        <v>0</v>
      </c>
      <c r="K30" s="187">
        <f t="shared" si="10"/>
        <v>0</v>
      </c>
      <c r="L30" s="187">
        <f t="shared" si="10"/>
        <v>0</v>
      </c>
      <c r="M30" s="187">
        <f t="shared" si="10"/>
        <v>0</v>
      </c>
      <c r="N30" s="187">
        <f t="shared" si="10"/>
        <v>1350</v>
      </c>
      <c r="O30" s="187">
        <f t="shared" si="10"/>
        <v>0</v>
      </c>
      <c r="P30" s="217"/>
    </row>
    <row r="31" spans="1:16" ht="21">
      <c r="A31" s="184">
        <v>2136601</v>
      </c>
      <c r="B31" s="185" t="s">
        <v>804</v>
      </c>
      <c r="C31" s="187">
        <f>D31+H31+I31+J31+K31+L31+M31+N31+O31</f>
        <v>1350</v>
      </c>
      <c r="D31" s="188"/>
      <c r="E31" s="189"/>
      <c r="F31" s="189"/>
      <c r="G31" s="189"/>
      <c r="H31" s="189"/>
      <c r="I31" s="189"/>
      <c r="J31" s="189"/>
      <c r="K31" s="189"/>
      <c r="L31" s="189"/>
      <c r="M31" s="189"/>
      <c r="N31" s="189">
        <v>1350</v>
      </c>
      <c r="O31" s="189"/>
      <c r="P31" s="217"/>
    </row>
    <row r="32" spans="1:16" s="160" customFormat="1" ht="24" customHeight="1">
      <c r="A32" s="193">
        <v>229</v>
      </c>
      <c r="B32" s="194" t="s">
        <v>306</v>
      </c>
      <c r="C32" s="187">
        <f>C33</f>
        <v>1060</v>
      </c>
      <c r="D32" s="187">
        <f aca="true" t="shared" si="11" ref="D32:P32">D33</f>
        <v>0</v>
      </c>
      <c r="E32" s="187">
        <f t="shared" si="11"/>
        <v>0</v>
      </c>
      <c r="F32" s="187">
        <f t="shared" si="11"/>
        <v>0</v>
      </c>
      <c r="G32" s="187">
        <f t="shared" si="11"/>
        <v>0</v>
      </c>
      <c r="H32" s="187">
        <f t="shared" si="11"/>
        <v>50</v>
      </c>
      <c r="I32" s="187">
        <f t="shared" si="11"/>
        <v>340</v>
      </c>
      <c r="J32" s="187">
        <f t="shared" si="11"/>
        <v>0</v>
      </c>
      <c r="K32" s="187">
        <f t="shared" si="11"/>
        <v>0</v>
      </c>
      <c r="L32" s="187">
        <f t="shared" si="11"/>
        <v>55</v>
      </c>
      <c r="M32" s="187">
        <f t="shared" si="11"/>
        <v>100</v>
      </c>
      <c r="N32" s="187">
        <f t="shared" si="11"/>
        <v>515</v>
      </c>
      <c r="O32" s="187">
        <f t="shared" si="11"/>
        <v>0</v>
      </c>
      <c r="P32" s="219">
        <f t="shared" si="11"/>
        <v>0</v>
      </c>
    </row>
    <row r="33" spans="1:16" ht="26.25" customHeight="1">
      <c r="A33" s="203">
        <v>22960</v>
      </c>
      <c r="B33" s="196" t="s">
        <v>828</v>
      </c>
      <c r="C33" s="187">
        <f>SUM(C34:C38)</f>
        <v>1060</v>
      </c>
      <c r="D33" s="187">
        <f aca="true" t="shared" si="12" ref="D33:P33">SUM(D34:D38)</f>
        <v>0</v>
      </c>
      <c r="E33" s="187">
        <f t="shared" si="12"/>
        <v>0</v>
      </c>
      <c r="F33" s="187">
        <f t="shared" si="12"/>
        <v>0</v>
      </c>
      <c r="G33" s="187">
        <f t="shared" si="12"/>
        <v>0</v>
      </c>
      <c r="H33" s="187">
        <f t="shared" si="12"/>
        <v>50</v>
      </c>
      <c r="I33" s="187">
        <f t="shared" si="12"/>
        <v>340</v>
      </c>
      <c r="J33" s="187">
        <f t="shared" si="12"/>
        <v>0</v>
      </c>
      <c r="K33" s="187">
        <f t="shared" si="12"/>
        <v>0</v>
      </c>
      <c r="L33" s="187">
        <f t="shared" si="12"/>
        <v>55</v>
      </c>
      <c r="M33" s="187">
        <f t="shared" si="12"/>
        <v>100</v>
      </c>
      <c r="N33" s="187">
        <f t="shared" si="12"/>
        <v>515</v>
      </c>
      <c r="O33" s="187">
        <f t="shared" si="12"/>
        <v>0</v>
      </c>
      <c r="P33" s="187">
        <f t="shared" si="12"/>
        <v>0</v>
      </c>
    </row>
    <row r="34" spans="1:16" ht="21">
      <c r="A34" s="184">
        <v>2296002</v>
      </c>
      <c r="B34" s="185" t="s">
        <v>829</v>
      </c>
      <c r="C34" s="187">
        <f>D34+H34+I34+J34+K34+L34+M34+N34+O34</f>
        <v>415</v>
      </c>
      <c r="D34" s="188">
        <f>E34+F34+G34</f>
        <v>0</v>
      </c>
      <c r="E34" s="189"/>
      <c r="F34" s="189"/>
      <c r="G34" s="189"/>
      <c r="H34" s="189"/>
      <c r="I34" s="189"/>
      <c r="J34" s="189"/>
      <c r="K34" s="189"/>
      <c r="L34" s="189"/>
      <c r="M34" s="189"/>
      <c r="N34" s="221">
        <v>415</v>
      </c>
      <c r="O34" s="189"/>
      <c r="P34" s="217"/>
    </row>
    <row r="35" spans="1:16" ht="21">
      <c r="A35" s="184">
        <v>2296003</v>
      </c>
      <c r="B35" s="185" t="s">
        <v>830</v>
      </c>
      <c r="C35" s="187">
        <f>D35+H35+I35+J35+K35+L35+M35+N35+O35</f>
        <v>390</v>
      </c>
      <c r="D35" s="188">
        <f>E35+F35+G35</f>
        <v>0</v>
      </c>
      <c r="E35" s="189"/>
      <c r="F35" s="189"/>
      <c r="G35" s="189"/>
      <c r="H35" s="189">
        <v>50</v>
      </c>
      <c r="I35" s="189">
        <v>340</v>
      </c>
      <c r="J35" s="189"/>
      <c r="K35" s="189"/>
      <c r="L35" s="189"/>
      <c r="M35" s="189"/>
      <c r="N35" s="189"/>
      <c r="O35" s="189"/>
      <c r="P35" s="217"/>
    </row>
    <row r="36" spans="1:16" ht="21">
      <c r="A36" s="184">
        <v>2296003</v>
      </c>
      <c r="B36" s="185" t="s">
        <v>831</v>
      </c>
      <c r="C36" s="187">
        <f>D36+H36+I36+J36+K36+L36+M36+N36+O36</f>
        <v>155</v>
      </c>
      <c r="D36" s="188">
        <f>E36+F36+G36</f>
        <v>0</v>
      </c>
      <c r="E36" s="189"/>
      <c r="F36" s="189"/>
      <c r="G36" s="189"/>
      <c r="H36" s="189"/>
      <c r="I36" s="189"/>
      <c r="J36" s="189"/>
      <c r="K36" s="189"/>
      <c r="L36" s="189">
        <v>55</v>
      </c>
      <c r="M36" s="189">
        <v>100</v>
      </c>
      <c r="N36" s="189"/>
      <c r="O36" s="189"/>
      <c r="P36" s="217" t="s">
        <v>807</v>
      </c>
    </row>
    <row r="37" spans="1:16" ht="30" customHeight="1">
      <c r="A37" s="184">
        <v>2296006</v>
      </c>
      <c r="B37" s="185" t="s">
        <v>832</v>
      </c>
      <c r="C37" s="187">
        <f>D37+H37+I37+J37+K37+L37+M37+N37+O37</f>
        <v>50</v>
      </c>
      <c r="D37" s="188">
        <f>E37+F37+G37</f>
        <v>0</v>
      </c>
      <c r="E37" s="189"/>
      <c r="F37" s="189"/>
      <c r="G37" s="189"/>
      <c r="H37" s="189"/>
      <c r="I37" s="189"/>
      <c r="J37" s="189"/>
      <c r="K37" s="189"/>
      <c r="L37" s="189"/>
      <c r="M37" s="189"/>
      <c r="N37" s="189">
        <v>50</v>
      </c>
      <c r="O37" s="189"/>
      <c r="P37" s="222"/>
    </row>
    <row r="38" spans="1:16" ht="35.25" customHeight="1">
      <c r="A38" s="184">
        <v>2296013</v>
      </c>
      <c r="B38" s="185" t="s">
        <v>833</v>
      </c>
      <c r="C38" s="187">
        <f>D38+H38+I38+J38+K38+L38+M38+N38+O38</f>
        <v>50</v>
      </c>
      <c r="D38" s="188">
        <f>E38+F38+G38</f>
        <v>0</v>
      </c>
      <c r="E38" s="189"/>
      <c r="F38" s="189"/>
      <c r="G38" s="189"/>
      <c r="H38" s="189"/>
      <c r="I38" s="189"/>
      <c r="J38" s="189"/>
      <c r="K38" s="189"/>
      <c r="L38" s="189"/>
      <c r="M38" s="189"/>
      <c r="N38" s="189">
        <v>50</v>
      </c>
      <c r="O38" s="189"/>
      <c r="P38" s="222"/>
    </row>
    <row r="39" spans="1:16" s="162" customFormat="1" ht="35.25" customHeight="1">
      <c r="A39" s="201">
        <v>230</v>
      </c>
      <c r="B39" s="202" t="s">
        <v>304</v>
      </c>
      <c r="C39" s="204">
        <f aca="true" t="shared" si="13" ref="C39:O41">C40</f>
        <v>110</v>
      </c>
      <c r="D39" s="205">
        <f t="shared" si="13"/>
        <v>0</v>
      </c>
      <c r="E39" s="205">
        <f t="shared" si="13"/>
        <v>0</v>
      </c>
      <c r="F39" s="205">
        <f t="shared" si="13"/>
        <v>0</v>
      </c>
      <c r="G39" s="205">
        <f t="shared" si="13"/>
        <v>0</v>
      </c>
      <c r="H39" s="205">
        <f t="shared" si="13"/>
        <v>0</v>
      </c>
      <c r="I39" s="205">
        <f t="shared" si="13"/>
        <v>0</v>
      </c>
      <c r="J39" s="205">
        <f t="shared" si="13"/>
        <v>0</v>
      </c>
      <c r="K39" s="205">
        <f t="shared" si="13"/>
        <v>0</v>
      </c>
      <c r="L39" s="205">
        <f t="shared" si="13"/>
        <v>0</v>
      </c>
      <c r="M39" s="205">
        <f t="shared" si="13"/>
        <v>0</v>
      </c>
      <c r="N39" s="205">
        <f t="shared" si="13"/>
        <v>0</v>
      </c>
      <c r="O39" s="205">
        <f t="shared" si="13"/>
        <v>110</v>
      </c>
      <c r="P39" s="223"/>
    </row>
    <row r="40" spans="1:16" s="161" customFormat="1" ht="35.25" customHeight="1">
      <c r="A40" s="184">
        <v>23004</v>
      </c>
      <c r="B40" s="185" t="s">
        <v>834</v>
      </c>
      <c r="C40" s="187">
        <f>C41</f>
        <v>110</v>
      </c>
      <c r="D40" s="186">
        <f t="shared" si="13"/>
        <v>0</v>
      </c>
      <c r="E40" s="186">
        <f t="shared" si="13"/>
        <v>0</v>
      </c>
      <c r="F40" s="186">
        <f t="shared" si="13"/>
        <v>0</v>
      </c>
      <c r="G40" s="186">
        <f t="shared" si="13"/>
        <v>0</v>
      </c>
      <c r="H40" s="186">
        <f t="shared" si="13"/>
        <v>0</v>
      </c>
      <c r="I40" s="186">
        <f t="shared" si="13"/>
        <v>0</v>
      </c>
      <c r="J40" s="186">
        <f t="shared" si="13"/>
        <v>0</v>
      </c>
      <c r="K40" s="186">
        <f t="shared" si="13"/>
        <v>0</v>
      </c>
      <c r="L40" s="186">
        <f t="shared" si="13"/>
        <v>0</v>
      </c>
      <c r="M40" s="186">
        <f t="shared" si="13"/>
        <v>0</v>
      </c>
      <c r="N40" s="186">
        <f t="shared" si="13"/>
        <v>0</v>
      </c>
      <c r="O40" s="186">
        <f t="shared" si="13"/>
        <v>110</v>
      </c>
      <c r="P40" s="222"/>
    </row>
    <row r="41" spans="1:16" ht="35.25" customHeight="1">
      <c r="A41" s="184">
        <v>2300402</v>
      </c>
      <c r="B41" s="185" t="s">
        <v>835</v>
      </c>
      <c r="C41" s="204">
        <f>D41+O41</f>
        <v>110</v>
      </c>
      <c r="D41" s="186">
        <f t="shared" si="13"/>
        <v>0</v>
      </c>
      <c r="E41" s="206"/>
      <c r="F41" s="206"/>
      <c r="G41" s="206"/>
      <c r="H41" s="206"/>
      <c r="I41" s="206"/>
      <c r="J41" s="206"/>
      <c r="K41" s="206"/>
      <c r="L41" s="206"/>
      <c r="M41" s="206"/>
      <c r="N41" s="206"/>
      <c r="O41" s="206">
        <v>110</v>
      </c>
      <c r="P41" s="222"/>
    </row>
  </sheetData>
  <sheetProtection selectLockedCells="1" selectUnlockedCells="1"/>
  <mergeCells count="13">
    <mergeCell ref="A1:P1"/>
    <mergeCell ref="D3:G3"/>
    <mergeCell ref="K3:L3"/>
    <mergeCell ref="A3:A4"/>
    <mergeCell ref="B3:B4"/>
    <mergeCell ref="C3:C4"/>
    <mergeCell ref="H3:H4"/>
    <mergeCell ref="I3:I4"/>
    <mergeCell ref="J3:J4"/>
    <mergeCell ref="M3:M4"/>
    <mergeCell ref="N3:N4"/>
    <mergeCell ref="O3:O4"/>
    <mergeCell ref="P3:P4"/>
  </mergeCells>
  <printOptions horizontalCentered="1"/>
  <pageMargins left="0" right="0" top="0.7874015748031497" bottom="0.7874015748031497" header="0.31496062992125984" footer="0.31496062992125984"/>
  <pageSetup firstPageNumber="68" useFirstPageNumber="1" horizontalDpi="200" verticalDpi="200" orientation="portrait" paperSize="9" scale="76"/>
  <headerFooter>
    <oddFooter>&amp;C&amp;P</oddFooter>
  </headerFooter>
</worksheet>
</file>

<file path=xl/worksheets/sheet21.xml><?xml version="1.0" encoding="utf-8"?>
<worksheet xmlns="http://schemas.openxmlformats.org/spreadsheetml/2006/main" xmlns:r="http://schemas.openxmlformats.org/officeDocument/2006/relationships">
  <dimension ref="A1:B753"/>
  <sheetViews>
    <sheetView zoomScaleSheetLayoutView="100" workbookViewId="0" topLeftCell="A1">
      <selection activeCell="A23" sqref="A23"/>
    </sheetView>
  </sheetViews>
  <sheetFormatPr defaultColWidth="9.00390625" defaultRowHeight="15"/>
  <cols>
    <col min="1" max="2" width="42.57421875" style="146" customWidth="1"/>
    <col min="3" max="16384" width="9.00390625" style="146" customWidth="1"/>
  </cols>
  <sheetData>
    <row r="1" spans="1:2" s="142" customFormat="1" ht="21.75" customHeight="1">
      <c r="A1" s="148" t="s">
        <v>836</v>
      </c>
      <c r="B1" s="148"/>
    </row>
    <row r="2" spans="1:2" s="143" customFormat="1" ht="15.75" customHeight="1">
      <c r="A2" s="149"/>
      <c r="B2" s="150" t="s">
        <v>837</v>
      </c>
    </row>
    <row r="3" spans="1:2" s="144" customFormat="1" ht="40.5" customHeight="1">
      <c r="A3" s="151" t="s">
        <v>185</v>
      </c>
      <c r="B3" s="151" t="s">
        <v>769</v>
      </c>
    </row>
    <row r="4" spans="1:2" s="145" customFormat="1" ht="36.75" customHeight="1">
      <c r="A4" s="152"/>
      <c r="B4" s="153"/>
    </row>
    <row r="5" spans="1:2" s="144" customFormat="1" ht="32.25" customHeight="1">
      <c r="A5" s="151" t="s">
        <v>838</v>
      </c>
      <c r="B5" s="154">
        <v>0</v>
      </c>
    </row>
    <row r="6" spans="1:2" s="146" customFormat="1" ht="15">
      <c r="A6" s="155"/>
      <c r="B6" s="156"/>
    </row>
    <row r="7" spans="1:2" s="147" customFormat="1" ht="30" customHeight="1">
      <c r="A7" s="157" t="s">
        <v>839</v>
      </c>
      <c r="B7" s="157"/>
    </row>
    <row r="8" spans="1:2" s="146" customFormat="1" ht="15">
      <c r="A8" s="155"/>
      <c r="B8" s="156"/>
    </row>
    <row r="9" spans="1:2" s="146" customFormat="1" ht="15">
      <c r="A9" s="155"/>
      <c r="B9" s="156"/>
    </row>
    <row r="10" spans="1:2" s="146" customFormat="1" ht="15">
      <c r="A10" s="155"/>
      <c r="B10" s="156"/>
    </row>
    <row r="11" spans="1:2" s="146" customFormat="1" ht="15">
      <c r="A11" s="155"/>
      <c r="B11" s="156"/>
    </row>
    <row r="12" spans="1:2" s="146" customFormat="1" ht="15">
      <c r="A12" s="155"/>
      <c r="B12" s="156"/>
    </row>
    <row r="13" spans="1:2" s="146" customFormat="1" ht="15">
      <c r="A13" s="155"/>
      <c r="B13" s="156"/>
    </row>
    <row r="14" spans="1:2" s="146" customFormat="1" ht="15">
      <c r="A14" s="155"/>
      <c r="B14" s="155"/>
    </row>
    <row r="15" spans="1:2" s="146" customFormat="1" ht="15">
      <c r="A15" s="155"/>
      <c r="B15" s="155"/>
    </row>
    <row r="16" spans="1:2" s="146" customFormat="1" ht="15">
      <c r="A16" s="155"/>
      <c r="B16" s="155"/>
    </row>
    <row r="17" spans="1:2" s="146" customFormat="1" ht="15">
      <c r="A17" s="155"/>
      <c r="B17" s="155"/>
    </row>
    <row r="18" spans="1:2" s="146" customFormat="1" ht="15">
      <c r="A18" s="155"/>
      <c r="B18" s="155"/>
    </row>
    <row r="19" spans="1:2" s="146" customFormat="1" ht="15">
      <c r="A19" s="155"/>
      <c r="B19" s="155"/>
    </row>
    <row r="20" spans="1:2" s="146" customFormat="1" ht="15">
      <c r="A20" s="155"/>
      <c r="B20" s="155"/>
    </row>
    <row r="21" spans="1:2" s="146" customFormat="1" ht="15">
      <c r="A21" s="155"/>
      <c r="B21" s="155"/>
    </row>
    <row r="22" spans="1:2" s="146" customFormat="1" ht="15">
      <c r="A22" s="155"/>
      <c r="B22" s="155"/>
    </row>
    <row r="23" spans="1:2" s="146" customFormat="1" ht="15">
      <c r="A23" s="155"/>
      <c r="B23" s="155"/>
    </row>
    <row r="24" spans="1:2" s="146" customFormat="1" ht="15">
      <c r="A24" s="155"/>
      <c r="B24" s="155"/>
    </row>
    <row r="25" spans="1:2" s="146" customFormat="1" ht="15">
      <c r="A25" s="155"/>
      <c r="B25" s="155"/>
    </row>
    <row r="26" spans="1:2" s="146" customFormat="1" ht="15">
      <c r="A26" s="155"/>
      <c r="B26" s="155"/>
    </row>
    <row r="27" spans="1:2" s="146" customFormat="1" ht="15">
      <c r="A27" s="155"/>
      <c r="B27" s="155"/>
    </row>
    <row r="28" spans="1:2" s="146" customFormat="1" ht="15">
      <c r="A28" s="155"/>
      <c r="B28" s="155"/>
    </row>
    <row r="29" spans="1:2" s="146" customFormat="1" ht="15">
      <c r="A29" s="155"/>
      <c r="B29" s="155"/>
    </row>
    <row r="30" spans="1:2" s="146" customFormat="1" ht="15">
      <c r="A30" s="155"/>
      <c r="B30" s="155"/>
    </row>
    <row r="31" spans="1:2" s="146" customFormat="1" ht="15">
      <c r="A31" s="155"/>
      <c r="B31" s="155"/>
    </row>
    <row r="32" spans="1:2" s="146" customFormat="1" ht="15">
      <c r="A32" s="155"/>
      <c r="B32" s="155"/>
    </row>
    <row r="33" spans="1:2" s="146" customFormat="1" ht="15">
      <c r="A33" s="155"/>
      <c r="B33" s="155"/>
    </row>
    <row r="34" spans="1:2" s="146" customFormat="1" ht="15">
      <c r="A34" s="155"/>
      <c r="B34" s="155"/>
    </row>
    <row r="35" spans="1:2" s="146" customFormat="1" ht="15">
      <c r="A35" s="155"/>
      <c r="B35" s="155"/>
    </row>
    <row r="36" spans="1:2" s="146" customFormat="1" ht="15">
      <c r="A36" s="155"/>
      <c r="B36" s="155"/>
    </row>
    <row r="37" spans="1:2" s="146" customFormat="1" ht="15">
      <c r="A37" s="155"/>
      <c r="B37" s="155"/>
    </row>
    <row r="38" spans="1:2" s="146" customFormat="1" ht="15">
      <c r="A38" s="155"/>
      <c r="B38" s="155"/>
    </row>
    <row r="39" spans="1:2" s="146" customFormat="1" ht="15">
      <c r="A39" s="155"/>
      <c r="B39" s="155"/>
    </row>
    <row r="40" spans="1:2" s="146" customFormat="1" ht="15">
      <c r="A40" s="155"/>
      <c r="B40" s="155"/>
    </row>
    <row r="41" spans="1:2" s="146" customFormat="1" ht="15">
      <c r="A41" s="155"/>
      <c r="B41" s="155"/>
    </row>
    <row r="42" spans="1:2" s="146" customFormat="1" ht="15">
      <c r="A42" s="155"/>
      <c r="B42" s="155"/>
    </row>
    <row r="43" spans="1:2" s="146" customFormat="1" ht="15">
      <c r="A43" s="155"/>
      <c r="B43" s="155"/>
    </row>
    <row r="44" spans="1:2" s="146" customFormat="1" ht="15">
      <c r="A44" s="155"/>
      <c r="B44" s="155"/>
    </row>
    <row r="45" spans="1:2" s="146" customFormat="1" ht="15">
      <c r="A45" s="155"/>
      <c r="B45" s="155"/>
    </row>
    <row r="46" spans="1:2" s="146" customFormat="1" ht="15">
      <c r="A46" s="155"/>
      <c r="B46" s="155"/>
    </row>
    <row r="47" spans="1:2" s="146" customFormat="1" ht="15">
      <c r="A47" s="155"/>
      <c r="B47" s="155"/>
    </row>
    <row r="48" spans="1:2" s="146" customFormat="1" ht="15">
      <c r="A48" s="155"/>
      <c r="B48" s="155"/>
    </row>
    <row r="49" spans="1:2" s="146" customFormat="1" ht="15">
      <c r="A49" s="155"/>
      <c r="B49" s="155"/>
    </row>
    <row r="50" spans="1:2" s="146" customFormat="1" ht="15">
      <c r="A50" s="155"/>
      <c r="B50" s="155"/>
    </row>
    <row r="51" spans="1:2" s="146" customFormat="1" ht="15">
      <c r="A51" s="155"/>
      <c r="B51" s="155"/>
    </row>
    <row r="52" spans="1:2" s="146" customFormat="1" ht="15">
      <c r="A52" s="155"/>
      <c r="B52" s="155"/>
    </row>
    <row r="53" spans="1:2" s="146" customFormat="1" ht="15">
      <c r="A53" s="155"/>
      <c r="B53" s="155"/>
    </row>
    <row r="54" spans="1:2" s="146" customFormat="1" ht="15">
      <c r="A54" s="155"/>
      <c r="B54" s="155"/>
    </row>
    <row r="55" spans="1:2" s="146" customFormat="1" ht="15">
      <c r="A55" s="155"/>
      <c r="B55" s="155"/>
    </row>
    <row r="56" spans="1:2" s="146" customFormat="1" ht="15">
      <c r="A56" s="155"/>
      <c r="B56" s="155"/>
    </row>
    <row r="57" spans="1:2" s="146" customFormat="1" ht="15">
      <c r="A57" s="155"/>
      <c r="B57" s="155"/>
    </row>
    <row r="58" spans="1:2" s="146" customFormat="1" ht="15">
      <c r="A58" s="155"/>
      <c r="B58" s="155"/>
    </row>
    <row r="59" spans="1:2" s="146" customFormat="1" ht="15">
      <c r="A59" s="155"/>
      <c r="B59" s="155"/>
    </row>
    <row r="60" spans="1:2" s="146" customFormat="1" ht="15">
      <c r="A60" s="155"/>
      <c r="B60" s="155"/>
    </row>
    <row r="61" spans="1:2" s="146" customFormat="1" ht="15">
      <c r="A61" s="155"/>
      <c r="B61" s="155"/>
    </row>
    <row r="62" spans="1:2" s="146" customFormat="1" ht="15">
      <c r="A62" s="155"/>
      <c r="B62" s="155"/>
    </row>
    <row r="63" spans="1:2" s="146" customFormat="1" ht="15">
      <c r="A63" s="155"/>
      <c r="B63" s="155"/>
    </row>
    <row r="64" spans="1:2" s="146" customFormat="1" ht="15">
      <c r="A64" s="155"/>
      <c r="B64" s="155"/>
    </row>
    <row r="65" spans="1:2" s="146" customFormat="1" ht="15">
      <c r="A65" s="155"/>
      <c r="B65" s="155"/>
    </row>
    <row r="66" spans="1:2" s="146" customFormat="1" ht="15">
      <c r="A66" s="155"/>
      <c r="B66" s="155"/>
    </row>
    <row r="67" spans="1:2" s="146" customFormat="1" ht="15">
      <c r="A67" s="155"/>
      <c r="B67" s="155"/>
    </row>
    <row r="68" spans="1:2" s="146" customFormat="1" ht="15">
      <c r="A68" s="155"/>
      <c r="B68" s="155"/>
    </row>
    <row r="69" spans="1:2" s="146" customFormat="1" ht="15">
      <c r="A69" s="155"/>
      <c r="B69" s="155"/>
    </row>
    <row r="70" spans="1:2" s="146" customFormat="1" ht="15">
      <c r="A70" s="155"/>
      <c r="B70" s="155"/>
    </row>
    <row r="71" spans="1:2" s="146" customFormat="1" ht="15">
      <c r="A71" s="155"/>
      <c r="B71" s="155"/>
    </row>
    <row r="72" spans="1:2" s="146" customFormat="1" ht="15">
      <c r="A72" s="155"/>
      <c r="B72" s="155"/>
    </row>
    <row r="73" spans="1:2" s="146" customFormat="1" ht="15">
      <c r="A73" s="155"/>
      <c r="B73" s="155"/>
    </row>
    <row r="74" spans="1:2" s="146" customFormat="1" ht="15">
      <c r="A74" s="155"/>
      <c r="B74" s="155"/>
    </row>
    <row r="75" spans="1:2" s="146" customFormat="1" ht="15">
      <c r="A75" s="155"/>
      <c r="B75" s="155"/>
    </row>
    <row r="76" spans="1:2" s="146" customFormat="1" ht="15">
      <c r="A76" s="155"/>
      <c r="B76" s="155"/>
    </row>
    <row r="77" spans="1:2" s="146" customFormat="1" ht="15">
      <c r="A77" s="155"/>
      <c r="B77" s="155"/>
    </row>
    <row r="78" spans="1:2" s="146" customFormat="1" ht="15">
      <c r="A78" s="155"/>
      <c r="B78" s="155"/>
    </row>
    <row r="79" spans="1:2" s="146" customFormat="1" ht="15">
      <c r="A79" s="155"/>
      <c r="B79" s="155"/>
    </row>
    <row r="80" spans="1:2" s="146" customFormat="1" ht="15">
      <c r="A80" s="155"/>
      <c r="B80" s="155"/>
    </row>
    <row r="81" spans="1:2" s="146" customFormat="1" ht="15">
      <c r="A81" s="155"/>
      <c r="B81" s="155"/>
    </row>
    <row r="82" spans="1:2" s="146" customFormat="1" ht="15">
      <c r="A82" s="155"/>
      <c r="B82" s="155"/>
    </row>
    <row r="83" spans="1:2" s="146" customFormat="1" ht="15">
      <c r="A83" s="155"/>
      <c r="B83" s="155"/>
    </row>
    <row r="84" spans="1:2" s="146" customFormat="1" ht="15">
      <c r="A84" s="155"/>
      <c r="B84" s="155"/>
    </row>
    <row r="85" spans="1:2" s="146" customFormat="1" ht="15">
      <c r="A85" s="155"/>
      <c r="B85" s="155"/>
    </row>
    <row r="86" spans="1:2" s="146" customFormat="1" ht="15">
      <c r="A86" s="155"/>
      <c r="B86" s="155"/>
    </row>
    <row r="87" spans="1:2" s="146" customFormat="1" ht="15">
      <c r="A87" s="155"/>
      <c r="B87" s="155"/>
    </row>
    <row r="88" spans="1:2" s="146" customFormat="1" ht="15">
      <c r="A88" s="155"/>
      <c r="B88" s="155"/>
    </row>
    <row r="89" spans="1:2" s="146" customFormat="1" ht="15">
      <c r="A89" s="155"/>
      <c r="B89" s="155"/>
    </row>
    <row r="90" spans="1:2" s="146" customFormat="1" ht="15">
      <c r="A90" s="155"/>
      <c r="B90" s="155"/>
    </row>
    <row r="91" spans="1:2" s="146" customFormat="1" ht="15">
      <c r="A91" s="155"/>
      <c r="B91" s="155"/>
    </row>
    <row r="92" spans="1:2" s="146" customFormat="1" ht="15">
      <c r="A92" s="155"/>
      <c r="B92" s="155"/>
    </row>
    <row r="93" spans="1:2" s="146" customFormat="1" ht="15">
      <c r="A93" s="155"/>
      <c r="B93" s="155"/>
    </row>
    <row r="94" spans="1:2" s="146" customFormat="1" ht="15">
      <c r="A94" s="155"/>
      <c r="B94" s="155"/>
    </row>
    <row r="95" spans="1:2" s="146" customFormat="1" ht="15">
      <c r="A95" s="155"/>
      <c r="B95" s="155"/>
    </row>
    <row r="96" spans="1:2" s="146" customFormat="1" ht="15">
      <c r="A96" s="155"/>
      <c r="B96" s="155"/>
    </row>
    <row r="97" spans="1:2" s="146" customFormat="1" ht="15">
      <c r="A97" s="155"/>
      <c r="B97" s="155"/>
    </row>
    <row r="98" spans="1:2" s="146" customFormat="1" ht="15">
      <c r="A98" s="155"/>
      <c r="B98" s="155"/>
    </row>
    <row r="99" spans="1:2" s="146" customFormat="1" ht="15">
      <c r="A99" s="155"/>
      <c r="B99" s="155"/>
    </row>
    <row r="100" spans="1:2" s="146" customFormat="1" ht="15">
      <c r="A100" s="155"/>
      <c r="B100" s="155"/>
    </row>
    <row r="101" spans="1:2" s="146" customFormat="1" ht="15">
      <c r="A101" s="155"/>
      <c r="B101" s="155"/>
    </row>
    <row r="102" spans="1:2" s="146" customFormat="1" ht="15">
      <c r="A102" s="155"/>
      <c r="B102" s="155"/>
    </row>
    <row r="103" spans="1:2" s="146" customFormat="1" ht="15">
      <c r="A103" s="155"/>
      <c r="B103" s="155"/>
    </row>
    <row r="104" spans="1:2" s="146" customFormat="1" ht="15">
      <c r="A104" s="155"/>
      <c r="B104" s="155"/>
    </row>
    <row r="105" spans="1:2" s="146" customFormat="1" ht="15">
      <c r="A105" s="155"/>
      <c r="B105" s="155"/>
    </row>
    <row r="106" spans="1:2" s="146" customFormat="1" ht="15">
      <c r="A106" s="155"/>
      <c r="B106" s="155"/>
    </row>
    <row r="107" spans="1:2" s="146" customFormat="1" ht="15">
      <c r="A107" s="155"/>
      <c r="B107" s="155"/>
    </row>
    <row r="108" spans="1:2" s="146" customFormat="1" ht="15">
      <c r="A108" s="155"/>
      <c r="B108" s="155"/>
    </row>
    <row r="109" spans="1:2" s="146" customFormat="1" ht="15">
      <c r="A109" s="155"/>
      <c r="B109" s="155"/>
    </row>
    <row r="110" spans="1:2" s="146" customFormat="1" ht="15">
      <c r="A110" s="155"/>
      <c r="B110" s="155"/>
    </row>
    <row r="111" spans="1:2" s="146" customFormat="1" ht="15">
      <c r="A111" s="155"/>
      <c r="B111" s="155"/>
    </row>
    <row r="112" spans="1:2" s="146" customFormat="1" ht="15">
      <c r="A112" s="155"/>
      <c r="B112" s="155"/>
    </row>
    <row r="113" spans="1:2" s="146" customFormat="1" ht="15">
      <c r="A113" s="155"/>
      <c r="B113" s="155"/>
    </row>
    <row r="114" spans="1:2" s="146" customFormat="1" ht="15">
      <c r="A114" s="155"/>
      <c r="B114" s="155"/>
    </row>
    <row r="115" spans="1:2" s="146" customFormat="1" ht="15">
      <c r="A115" s="155"/>
      <c r="B115" s="155"/>
    </row>
    <row r="116" spans="1:2" s="146" customFormat="1" ht="15">
      <c r="A116" s="155"/>
      <c r="B116" s="155"/>
    </row>
    <row r="117" spans="1:2" s="146" customFormat="1" ht="15">
      <c r="A117" s="155"/>
      <c r="B117" s="155"/>
    </row>
    <row r="118" spans="1:2" s="146" customFormat="1" ht="15">
      <c r="A118" s="155"/>
      <c r="B118" s="155"/>
    </row>
    <row r="119" spans="1:2" s="146" customFormat="1" ht="15">
      <c r="A119" s="155"/>
      <c r="B119" s="155"/>
    </row>
    <row r="120" spans="1:2" s="146" customFormat="1" ht="15">
      <c r="A120" s="155"/>
      <c r="B120" s="155"/>
    </row>
    <row r="121" spans="1:2" s="146" customFormat="1" ht="15">
      <c r="A121" s="155"/>
      <c r="B121" s="155"/>
    </row>
    <row r="122" spans="1:2" s="146" customFormat="1" ht="15">
      <c r="A122" s="155"/>
      <c r="B122" s="155"/>
    </row>
    <row r="123" spans="1:2" s="146" customFormat="1" ht="15">
      <c r="A123" s="155"/>
      <c r="B123" s="155"/>
    </row>
    <row r="124" spans="1:2" s="146" customFormat="1" ht="15">
      <c r="A124" s="155"/>
      <c r="B124" s="155"/>
    </row>
    <row r="125" spans="1:2" s="146" customFormat="1" ht="15">
      <c r="A125" s="155"/>
      <c r="B125" s="155"/>
    </row>
    <row r="126" spans="1:2" s="146" customFormat="1" ht="15">
      <c r="A126" s="155"/>
      <c r="B126" s="155"/>
    </row>
    <row r="127" spans="1:2" s="146" customFormat="1" ht="15">
      <c r="A127" s="155"/>
      <c r="B127" s="155"/>
    </row>
    <row r="128" spans="1:2" s="146" customFormat="1" ht="15">
      <c r="A128" s="155"/>
      <c r="B128" s="155"/>
    </row>
    <row r="129" spans="1:2" s="146" customFormat="1" ht="15">
      <c r="A129" s="155"/>
      <c r="B129" s="155"/>
    </row>
    <row r="130" spans="1:2" s="146" customFormat="1" ht="15">
      <c r="A130" s="155"/>
      <c r="B130" s="155"/>
    </row>
    <row r="131" spans="1:2" s="146" customFormat="1" ht="15">
      <c r="A131" s="155"/>
      <c r="B131" s="155"/>
    </row>
    <row r="132" spans="1:2" s="146" customFormat="1" ht="15">
      <c r="A132" s="155"/>
      <c r="B132" s="155"/>
    </row>
    <row r="133" spans="1:2" s="146" customFormat="1" ht="15">
      <c r="A133" s="155"/>
      <c r="B133" s="155"/>
    </row>
    <row r="134" spans="1:2" s="146" customFormat="1" ht="15">
      <c r="A134" s="155"/>
      <c r="B134" s="155"/>
    </row>
    <row r="135" spans="1:2" s="146" customFormat="1" ht="15">
      <c r="A135" s="155"/>
      <c r="B135" s="155"/>
    </row>
    <row r="136" spans="1:2" s="146" customFormat="1" ht="15">
      <c r="A136" s="155"/>
      <c r="B136" s="155"/>
    </row>
    <row r="137" spans="1:2" s="146" customFormat="1" ht="15">
      <c r="A137" s="155"/>
      <c r="B137" s="155"/>
    </row>
    <row r="138" spans="1:2" s="146" customFormat="1" ht="15">
      <c r="A138" s="155"/>
      <c r="B138" s="155"/>
    </row>
    <row r="139" spans="1:2" s="146" customFormat="1" ht="15">
      <c r="A139" s="155"/>
      <c r="B139" s="155"/>
    </row>
    <row r="140" spans="1:2" s="146" customFormat="1" ht="15">
      <c r="A140" s="155"/>
      <c r="B140" s="155"/>
    </row>
    <row r="141" spans="1:2" s="146" customFormat="1" ht="15">
      <c r="A141" s="155"/>
      <c r="B141" s="155"/>
    </row>
    <row r="142" spans="1:2" s="146" customFormat="1" ht="15">
      <c r="A142" s="155"/>
      <c r="B142" s="155"/>
    </row>
    <row r="143" spans="1:2" s="146" customFormat="1" ht="15">
      <c r="A143" s="155"/>
      <c r="B143" s="155"/>
    </row>
    <row r="144" spans="1:2" s="146" customFormat="1" ht="15">
      <c r="A144" s="155"/>
      <c r="B144" s="155"/>
    </row>
    <row r="145" spans="1:2" s="146" customFormat="1" ht="15">
      <c r="A145" s="155"/>
      <c r="B145" s="155"/>
    </row>
    <row r="146" spans="1:2" s="146" customFormat="1" ht="15">
      <c r="A146" s="155"/>
      <c r="B146" s="155"/>
    </row>
    <row r="147" spans="1:2" s="146" customFormat="1" ht="15">
      <c r="A147" s="155"/>
      <c r="B147" s="155"/>
    </row>
    <row r="148" spans="1:2" s="146" customFormat="1" ht="15">
      <c r="A148" s="155"/>
      <c r="B148" s="155"/>
    </row>
    <row r="149" spans="1:2" s="146" customFormat="1" ht="15">
      <c r="A149" s="155"/>
      <c r="B149" s="155"/>
    </row>
    <row r="150" spans="1:2" s="146" customFormat="1" ht="15">
      <c r="A150" s="155"/>
      <c r="B150" s="155"/>
    </row>
    <row r="151" spans="1:2" s="146" customFormat="1" ht="15">
      <c r="A151" s="155"/>
      <c r="B151" s="155"/>
    </row>
    <row r="152" spans="1:2" s="146" customFormat="1" ht="15">
      <c r="A152" s="155"/>
      <c r="B152" s="155"/>
    </row>
    <row r="153" spans="1:2" s="146" customFormat="1" ht="15">
      <c r="A153" s="155"/>
      <c r="B153" s="155"/>
    </row>
    <row r="154" spans="1:2" s="146" customFormat="1" ht="15">
      <c r="A154" s="155"/>
      <c r="B154" s="155"/>
    </row>
    <row r="155" spans="1:2" s="146" customFormat="1" ht="15">
      <c r="A155" s="155"/>
      <c r="B155" s="155"/>
    </row>
    <row r="156" spans="1:2" s="146" customFormat="1" ht="15">
      <c r="A156" s="155"/>
      <c r="B156" s="155"/>
    </row>
    <row r="157" spans="1:2" s="146" customFormat="1" ht="15">
      <c r="A157" s="155"/>
      <c r="B157" s="155"/>
    </row>
    <row r="158" spans="1:2" s="146" customFormat="1" ht="15">
      <c r="A158" s="155"/>
      <c r="B158" s="155"/>
    </row>
    <row r="159" spans="1:2" s="146" customFormat="1" ht="15">
      <c r="A159" s="155"/>
      <c r="B159" s="155"/>
    </row>
    <row r="160" spans="1:2" s="146" customFormat="1" ht="15">
      <c r="A160" s="155"/>
      <c r="B160" s="155"/>
    </row>
    <row r="161" spans="1:2" s="146" customFormat="1" ht="15">
      <c r="A161" s="155"/>
      <c r="B161" s="155"/>
    </row>
    <row r="162" spans="1:2" s="146" customFormat="1" ht="15">
      <c r="A162" s="155"/>
      <c r="B162" s="155"/>
    </row>
    <row r="163" spans="1:2" s="146" customFormat="1" ht="15">
      <c r="A163" s="155"/>
      <c r="B163" s="155"/>
    </row>
    <row r="164" spans="1:2" s="146" customFormat="1" ht="15">
      <c r="A164" s="155"/>
      <c r="B164" s="155"/>
    </row>
    <row r="165" spans="1:2" s="146" customFormat="1" ht="15">
      <c r="A165" s="155"/>
      <c r="B165" s="155"/>
    </row>
    <row r="166" spans="1:2" s="146" customFormat="1" ht="15">
      <c r="A166" s="155"/>
      <c r="B166" s="155"/>
    </row>
    <row r="167" spans="1:2" s="146" customFormat="1" ht="15">
      <c r="A167" s="155"/>
      <c r="B167" s="155"/>
    </row>
    <row r="168" spans="1:2" s="146" customFormat="1" ht="15">
      <c r="A168" s="155"/>
      <c r="B168" s="155"/>
    </row>
    <row r="169" spans="1:2" s="146" customFormat="1" ht="15">
      <c r="A169" s="155"/>
      <c r="B169" s="155"/>
    </row>
    <row r="170" spans="1:2" s="146" customFormat="1" ht="15">
      <c r="A170" s="155"/>
      <c r="B170" s="155"/>
    </row>
    <row r="171" spans="1:2" s="146" customFormat="1" ht="15">
      <c r="A171" s="155"/>
      <c r="B171" s="155"/>
    </row>
    <row r="172" spans="1:2" s="146" customFormat="1" ht="15">
      <c r="A172" s="155"/>
      <c r="B172" s="155"/>
    </row>
    <row r="173" spans="1:2" s="146" customFormat="1" ht="15">
      <c r="A173" s="155"/>
      <c r="B173" s="155"/>
    </row>
    <row r="174" spans="1:2" s="146" customFormat="1" ht="15">
      <c r="A174" s="155"/>
      <c r="B174" s="155"/>
    </row>
    <row r="175" spans="1:2" s="146" customFormat="1" ht="15">
      <c r="A175" s="155"/>
      <c r="B175" s="155"/>
    </row>
    <row r="176" spans="1:2" s="146" customFormat="1" ht="15">
      <c r="A176" s="155"/>
      <c r="B176" s="155"/>
    </row>
    <row r="177" spans="1:2" s="146" customFormat="1" ht="15">
      <c r="A177" s="155"/>
      <c r="B177" s="155"/>
    </row>
    <row r="178" spans="1:2" s="146" customFormat="1" ht="15">
      <c r="A178" s="155"/>
      <c r="B178" s="155"/>
    </row>
    <row r="179" spans="1:2" s="146" customFormat="1" ht="15">
      <c r="A179" s="155"/>
      <c r="B179" s="155"/>
    </row>
    <row r="180" spans="1:2" s="146" customFormat="1" ht="15">
      <c r="A180" s="155"/>
      <c r="B180" s="155"/>
    </row>
    <row r="181" spans="1:2" s="146" customFormat="1" ht="15">
      <c r="A181" s="155"/>
      <c r="B181" s="155"/>
    </row>
    <row r="182" spans="1:2" s="146" customFormat="1" ht="15">
      <c r="A182" s="155"/>
      <c r="B182" s="155"/>
    </row>
    <row r="183" spans="1:2" s="146" customFormat="1" ht="15">
      <c r="A183" s="155"/>
      <c r="B183" s="155"/>
    </row>
    <row r="184" spans="1:2" s="146" customFormat="1" ht="15">
      <c r="A184" s="155"/>
      <c r="B184" s="155"/>
    </row>
    <row r="185" spans="1:2" s="146" customFormat="1" ht="15">
      <c r="A185" s="155"/>
      <c r="B185" s="155"/>
    </row>
    <row r="186" spans="1:2" s="146" customFormat="1" ht="15">
      <c r="A186" s="155"/>
      <c r="B186" s="155"/>
    </row>
    <row r="187" spans="1:2" s="146" customFormat="1" ht="15">
      <c r="A187" s="155"/>
      <c r="B187" s="155"/>
    </row>
    <row r="188" spans="1:2" s="146" customFormat="1" ht="15">
      <c r="A188" s="155"/>
      <c r="B188" s="155"/>
    </row>
    <row r="189" spans="1:2" s="146" customFormat="1" ht="15">
      <c r="A189" s="155"/>
      <c r="B189" s="155"/>
    </row>
    <row r="190" spans="1:2" s="146" customFormat="1" ht="15">
      <c r="A190" s="155"/>
      <c r="B190" s="155"/>
    </row>
    <row r="191" spans="1:2" s="146" customFormat="1" ht="15">
      <c r="A191" s="155"/>
      <c r="B191" s="155"/>
    </row>
    <row r="192" spans="1:2" s="146" customFormat="1" ht="15">
      <c r="A192" s="155"/>
      <c r="B192" s="155"/>
    </row>
    <row r="193" spans="1:2" s="146" customFormat="1" ht="15">
      <c r="A193" s="155"/>
      <c r="B193" s="155"/>
    </row>
    <row r="194" spans="1:2" s="146" customFormat="1" ht="15">
      <c r="A194" s="155"/>
      <c r="B194" s="155"/>
    </row>
    <row r="195" spans="1:2" s="146" customFormat="1" ht="15">
      <c r="A195" s="155"/>
      <c r="B195" s="155"/>
    </row>
    <row r="196" spans="1:2" s="146" customFormat="1" ht="15">
      <c r="A196" s="155"/>
      <c r="B196" s="155"/>
    </row>
    <row r="197" spans="1:2" s="146" customFormat="1" ht="15">
      <c r="A197" s="155"/>
      <c r="B197" s="155"/>
    </row>
    <row r="198" spans="1:2" s="146" customFormat="1" ht="15">
      <c r="A198" s="155"/>
      <c r="B198" s="155"/>
    </row>
    <row r="199" spans="1:2" s="146" customFormat="1" ht="15">
      <c r="A199" s="155"/>
      <c r="B199" s="155"/>
    </row>
    <row r="200" spans="1:2" s="146" customFormat="1" ht="15">
      <c r="A200" s="155"/>
      <c r="B200" s="155"/>
    </row>
    <row r="201" spans="1:2" s="146" customFormat="1" ht="15">
      <c r="A201" s="155"/>
      <c r="B201" s="155"/>
    </row>
    <row r="202" spans="1:2" s="146" customFormat="1" ht="15">
      <c r="A202" s="155"/>
      <c r="B202" s="155"/>
    </row>
    <row r="203" spans="1:2" s="146" customFormat="1" ht="15">
      <c r="A203" s="155"/>
      <c r="B203" s="155"/>
    </row>
    <row r="204" spans="1:2" s="146" customFormat="1" ht="15">
      <c r="A204" s="155"/>
      <c r="B204" s="155"/>
    </row>
    <row r="205" spans="1:2" s="146" customFormat="1" ht="15">
      <c r="A205" s="155"/>
      <c r="B205" s="155"/>
    </row>
    <row r="206" spans="1:2" s="146" customFormat="1" ht="15">
      <c r="A206" s="155"/>
      <c r="B206" s="155"/>
    </row>
    <row r="207" spans="1:2" s="146" customFormat="1" ht="15">
      <c r="A207" s="155"/>
      <c r="B207" s="155"/>
    </row>
    <row r="208" spans="1:2" s="146" customFormat="1" ht="15">
      <c r="A208" s="155"/>
      <c r="B208" s="155"/>
    </row>
    <row r="209" spans="1:2" s="146" customFormat="1" ht="15">
      <c r="A209" s="155"/>
      <c r="B209" s="155"/>
    </row>
    <row r="210" spans="1:2" s="146" customFormat="1" ht="15">
      <c r="A210" s="155"/>
      <c r="B210" s="155"/>
    </row>
    <row r="211" spans="1:2" s="146" customFormat="1" ht="15">
      <c r="A211" s="155"/>
      <c r="B211" s="155"/>
    </row>
    <row r="212" spans="1:2" s="146" customFormat="1" ht="15">
      <c r="A212" s="155"/>
      <c r="B212" s="155"/>
    </row>
    <row r="213" spans="1:2" s="146" customFormat="1" ht="15">
      <c r="A213" s="155"/>
      <c r="B213" s="155"/>
    </row>
    <row r="214" spans="1:2" s="146" customFormat="1" ht="15">
      <c r="A214" s="155"/>
      <c r="B214" s="155"/>
    </row>
    <row r="215" spans="1:2" s="146" customFormat="1" ht="15">
      <c r="A215" s="155"/>
      <c r="B215" s="155"/>
    </row>
    <row r="216" spans="1:2" s="146" customFormat="1" ht="15">
      <c r="A216" s="155"/>
      <c r="B216" s="155"/>
    </row>
    <row r="217" spans="1:2" s="146" customFormat="1" ht="15">
      <c r="A217" s="155"/>
      <c r="B217" s="155"/>
    </row>
    <row r="218" spans="1:2" s="146" customFormat="1" ht="15">
      <c r="A218" s="155"/>
      <c r="B218" s="155"/>
    </row>
    <row r="219" spans="1:2" s="146" customFormat="1" ht="15">
      <c r="A219" s="155"/>
      <c r="B219" s="155"/>
    </row>
    <row r="220" spans="1:2" s="146" customFormat="1" ht="15">
      <c r="A220" s="155"/>
      <c r="B220" s="155"/>
    </row>
    <row r="221" spans="1:2" s="146" customFormat="1" ht="15">
      <c r="A221" s="155"/>
      <c r="B221" s="155"/>
    </row>
    <row r="222" spans="1:2" s="146" customFormat="1" ht="15">
      <c r="A222" s="155"/>
      <c r="B222" s="155"/>
    </row>
    <row r="223" spans="1:2" s="146" customFormat="1" ht="15">
      <c r="A223" s="155"/>
      <c r="B223" s="155"/>
    </row>
    <row r="224" spans="1:2" s="146" customFormat="1" ht="15">
      <c r="A224" s="155"/>
      <c r="B224" s="155"/>
    </row>
    <row r="225" spans="1:2" s="146" customFormat="1" ht="15">
      <c r="A225" s="155"/>
      <c r="B225" s="155"/>
    </row>
    <row r="226" spans="1:2" s="146" customFormat="1" ht="15">
      <c r="A226" s="155"/>
      <c r="B226" s="155"/>
    </row>
    <row r="227" spans="1:2" s="146" customFormat="1" ht="15">
      <c r="A227" s="155"/>
      <c r="B227" s="155"/>
    </row>
    <row r="228" spans="1:2" s="146" customFormat="1" ht="15">
      <c r="A228" s="155"/>
      <c r="B228" s="155"/>
    </row>
    <row r="229" spans="1:2" s="146" customFormat="1" ht="15">
      <c r="A229" s="155"/>
      <c r="B229" s="155"/>
    </row>
    <row r="230" spans="1:2" s="146" customFormat="1" ht="15">
      <c r="A230" s="155"/>
      <c r="B230" s="155"/>
    </row>
    <row r="231" spans="1:2" s="146" customFormat="1" ht="15">
      <c r="A231" s="155"/>
      <c r="B231" s="155"/>
    </row>
    <row r="232" spans="1:2" s="146" customFormat="1" ht="15">
      <c r="A232" s="155"/>
      <c r="B232" s="155"/>
    </row>
    <row r="233" spans="1:2" s="146" customFormat="1" ht="15">
      <c r="A233" s="155"/>
      <c r="B233" s="155"/>
    </row>
    <row r="234" spans="1:2" s="146" customFormat="1" ht="15">
      <c r="A234" s="155"/>
      <c r="B234" s="155"/>
    </row>
    <row r="235" spans="1:2" s="146" customFormat="1" ht="15">
      <c r="A235" s="155"/>
      <c r="B235" s="155"/>
    </row>
    <row r="236" spans="1:2" s="146" customFormat="1" ht="15">
      <c r="A236" s="155"/>
      <c r="B236" s="155"/>
    </row>
    <row r="237" spans="1:2" s="146" customFormat="1" ht="15">
      <c r="A237" s="155"/>
      <c r="B237" s="155"/>
    </row>
    <row r="238" spans="1:2" s="146" customFormat="1" ht="15">
      <c r="A238" s="155"/>
      <c r="B238" s="155"/>
    </row>
    <row r="239" spans="1:2" s="146" customFormat="1" ht="15">
      <c r="A239" s="155"/>
      <c r="B239" s="155"/>
    </row>
    <row r="240" spans="1:2" s="146" customFormat="1" ht="15">
      <c r="A240" s="155"/>
      <c r="B240" s="155"/>
    </row>
    <row r="241" spans="1:2" s="146" customFormat="1" ht="15">
      <c r="A241" s="155"/>
      <c r="B241" s="155"/>
    </row>
    <row r="242" spans="1:2" s="146" customFormat="1" ht="15">
      <c r="A242" s="155"/>
      <c r="B242" s="155"/>
    </row>
    <row r="243" spans="1:2" s="146" customFormat="1" ht="15">
      <c r="A243" s="155"/>
      <c r="B243" s="155"/>
    </row>
    <row r="244" spans="1:2" s="146" customFormat="1" ht="15">
      <c r="A244" s="155"/>
      <c r="B244" s="155"/>
    </row>
    <row r="245" spans="1:2" s="146" customFormat="1" ht="15">
      <c r="A245" s="155"/>
      <c r="B245" s="155"/>
    </row>
    <row r="246" spans="1:2" s="146" customFormat="1" ht="15">
      <c r="A246" s="155"/>
      <c r="B246" s="155"/>
    </row>
    <row r="247" spans="1:2" s="146" customFormat="1" ht="15">
      <c r="A247" s="155"/>
      <c r="B247" s="155"/>
    </row>
    <row r="248" spans="1:2" s="146" customFormat="1" ht="15">
      <c r="A248" s="155"/>
      <c r="B248" s="155"/>
    </row>
    <row r="249" spans="1:2" s="146" customFormat="1" ht="15">
      <c r="A249" s="155"/>
      <c r="B249" s="155"/>
    </row>
    <row r="250" spans="1:2" s="146" customFormat="1" ht="15">
      <c r="A250" s="155"/>
      <c r="B250" s="155"/>
    </row>
    <row r="251" spans="1:2" s="146" customFormat="1" ht="15">
      <c r="A251" s="155"/>
      <c r="B251" s="155"/>
    </row>
    <row r="252" spans="1:2" s="146" customFormat="1" ht="15">
      <c r="A252" s="155"/>
      <c r="B252" s="155"/>
    </row>
    <row r="253" spans="1:2" s="146" customFormat="1" ht="15">
      <c r="A253" s="155"/>
      <c r="B253" s="155"/>
    </row>
    <row r="254" spans="1:2" s="146" customFormat="1" ht="15">
      <c r="A254" s="155"/>
      <c r="B254" s="155"/>
    </row>
    <row r="255" spans="1:2" s="146" customFormat="1" ht="15">
      <c r="A255" s="155"/>
      <c r="B255" s="155"/>
    </row>
    <row r="256" spans="1:2" s="146" customFormat="1" ht="15">
      <c r="A256" s="155"/>
      <c r="B256" s="155"/>
    </row>
    <row r="257" spans="1:2" s="146" customFormat="1" ht="15">
      <c r="A257" s="155"/>
      <c r="B257" s="155"/>
    </row>
    <row r="258" spans="1:2" s="146" customFormat="1" ht="15">
      <c r="A258" s="155"/>
      <c r="B258" s="155"/>
    </row>
    <row r="259" spans="1:2" s="146" customFormat="1" ht="15">
      <c r="A259" s="155"/>
      <c r="B259" s="155"/>
    </row>
    <row r="260" spans="1:2" s="146" customFormat="1" ht="15">
      <c r="A260" s="155"/>
      <c r="B260" s="155"/>
    </row>
    <row r="261" spans="1:2" s="146" customFormat="1" ht="15">
      <c r="A261" s="155"/>
      <c r="B261" s="155"/>
    </row>
    <row r="262" spans="1:2" s="146" customFormat="1" ht="15">
      <c r="A262" s="155"/>
      <c r="B262" s="155"/>
    </row>
    <row r="263" spans="1:2" s="146" customFormat="1" ht="15">
      <c r="A263" s="155"/>
      <c r="B263" s="155"/>
    </row>
    <row r="264" spans="1:2" s="146" customFormat="1" ht="15">
      <c r="A264" s="155"/>
      <c r="B264" s="155"/>
    </row>
    <row r="265" spans="1:2" s="146" customFormat="1" ht="15">
      <c r="A265" s="155"/>
      <c r="B265" s="155"/>
    </row>
    <row r="266" spans="1:2" s="146" customFormat="1" ht="15">
      <c r="A266" s="155"/>
      <c r="B266" s="155"/>
    </row>
    <row r="267" spans="1:2" s="146" customFormat="1" ht="15">
      <c r="A267" s="155"/>
      <c r="B267" s="155"/>
    </row>
    <row r="268" spans="1:2" s="146" customFormat="1" ht="15">
      <c r="A268" s="155"/>
      <c r="B268" s="155"/>
    </row>
    <row r="269" spans="1:2" s="146" customFormat="1" ht="15">
      <c r="A269" s="155"/>
      <c r="B269" s="155"/>
    </row>
    <row r="270" spans="1:2" s="146" customFormat="1" ht="15">
      <c r="A270" s="155"/>
      <c r="B270" s="155"/>
    </row>
    <row r="271" spans="1:2" s="146" customFormat="1" ht="15">
      <c r="A271" s="155"/>
      <c r="B271" s="155"/>
    </row>
    <row r="272" spans="1:2" s="146" customFormat="1" ht="15">
      <c r="A272" s="155"/>
      <c r="B272" s="155"/>
    </row>
    <row r="273" spans="1:2" s="146" customFormat="1" ht="15">
      <c r="A273" s="155"/>
      <c r="B273" s="155"/>
    </row>
    <row r="274" spans="1:2" s="146" customFormat="1" ht="15">
      <c r="A274" s="155"/>
      <c r="B274" s="155"/>
    </row>
    <row r="275" spans="1:2" s="146" customFormat="1" ht="15">
      <c r="A275" s="155"/>
      <c r="B275" s="155"/>
    </row>
    <row r="276" spans="1:2" s="146" customFormat="1" ht="15">
      <c r="A276" s="155"/>
      <c r="B276" s="155"/>
    </row>
    <row r="277" spans="1:2" s="146" customFormat="1" ht="15">
      <c r="A277" s="155"/>
      <c r="B277" s="155"/>
    </row>
    <row r="278" spans="1:2" s="146" customFormat="1" ht="15">
      <c r="A278" s="155"/>
      <c r="B278" s="155"/>
    </row>
    <row r="279" spans="1:2" s="146" customFormat="1" ht="15">
      <c r="A279" s="155"/>
      <c r="B279" s="155"/>
    </row>
    <row r="280" spans="1:2" s="146" customFormat="1" ht="15">
      <c r="A280" s="155"/>
      <c r="B280" s="155"/>
    </row>
    <row r="281" spans="1:2" s="146" customFormat="1" ht="15">
      <c r="A281" s="155"/>
      <c r="B281" s="155"/>
    </row>
    <row r="282" spans="1:2" s="146" customFormat="1" ht="15">
      <c r="A282" s="155"/>
      <c r="B282" s="155"/>
    </row>
    <row r="283" spans="1:2" s="146" customFormat="1" ht="15">
      <c r="A283" s="155"/>
      <c r="B283" s="155"/>
    </row>
    <row r="284" spans="1:2" s="146" customFormat="1" ht="15">
      <c r="A284" s="155"/>
      <c r="B284" s="155"/>
    </row>
    <row r="285" spans="1:2" s="146" customFormat="1" ht="15">
      <c r="A285" s="155"/>
      <c r="B285" s="155"/>
    </row>
    <row r="286" spans="1:2" s="146" customFormat="1" ht="15">
      <c r="A286" s="155"/>
      <c r="B286" s="155"/>
    </row>
    <row r="287" spans="1:2" s="146" customFormat="1" ht="15">
      <c r="A287" s="155"/>
      <c r="B287" s="155"/>
    </row>
    <row r="288" spans="1:2" s="146" customFormat="1" ht="15">
      <c r="A288" s="155"/>
      <c r="B288" s="155"/>
    </row>
    <row r="289" spans="1:2" s="146" customFormat="1" ht="15">
      <c r="A289" s="155"/>
      <c r="B289" s="155"/>
    </row>
    <row r="290" spans="1:2" s="146" customFormat="1" ht="15">
      <c r="A290" s="155"/>
      <c r="B290" s="155"/>
    </row>
    <row r="291" spans="1:2" s="146" customFormat="1" ht="15">
      <c r="A291" s="155"/>
      <c r="B291" s="155"/>
    </row>
    <row r="292" spans="1:2" s="146" customFormat="1" ht="15">
      <c r="A292" s="155"/>
      <c r="B292" s="155"/>
    </row>
    <row r="293" spans="1:2" s="146" customFormat="1" ht="15">
      <c r="A293" s="155"/>
      <c r="B293" s="155"/>
    </row>
    <row r="294" spans="1:2" s="146" customFormat="1" ht="15">
      <c r="A294" s="155"/>
      <c r="B294" s="155"/>
    </row>
    <row r="295" spans="1:2" s="146" customFormat="1" ht="15">
      <c r="A295" s="155"/>
      <c r="B295" s="155"/>
    </row>
    <row r="296" spans="1:2" s="146" customFormat="1" ht="15">
      <c r="A296" s="155"/>
      <c r="B296" s="155"/>
    </row>
    <row r="297" spans="1:2" s="146" customFormat="1" ht="15">
      <c r="A297" s="155"/>
      <c r="B297" s="155"/>
    </row>
    <row r="298" spans="1:2" s="146" customFormat="1" ht="15">
      <c r="A298" s="155"/>
      <c r="B298" s="155"/>
    </row>
    <row r="299" spans="1:2" s="146" customFormat="1" ht="15">
      <c r="A299" s="155"/>
      <c r="B299" s="155"/>
    </row>
    <row r="300" spans="1:2" s="146" customFormat="1" ht="15">
      <c r="A300" s="155"/>
      <c r="B300" s="155"/>
    </row>
    <row r="301" spans="1:2" s="146" customFormat="1" ht="15">
      <c r="A301" s="155"/>
      <c r="B301" s="155"/>
    </row>
    <row r="302" spans="1:2" s="146" customFormat="1" ht="15">
      <c r="A302" s="155"/>
      <c r="B302" s="155"/>
    </row>
    <row r="303" spans="1:2" s="146" customFormat="1" ht="15">
      <c r="A303" s="155"/>
      <c r="B303" s="155"/>
    </row>
    <row r="304" spans="1:2" s="146" customFormat="1" ht="15">
      <c r="A304" s="155"/>
      <c r="B304" s="155"/>
    </row>
    <row r="305" spans="1:2" s="146" customFormat="1" ht="15">
      <c r="A305" s="155"/>
      <c r="B305" s="155"/>
    </row>
    <row r="306" spans="1:2" s="146" customFormat="1" ht="15">
      <c r="A306" s="155"/>
      <c r="B306" s="155"/>
    </row>
    <row r="307" spans="1:2" s="146" customFormat="1" ht="15">
      <c r="A307" s="155"/>
      <c r="B307" s="155"/>
    </row>
    <row r="308" spans="1:2" s="146" customFormat="1" ht="15">
      <c r="A308" s="155"/>
      <c r="B308" s="155"/>
    </row>
    <row r="309" spans="1:2" s="146" customFormat="1" ht="15">
      <c r="A309" s="155"/>
      <c r="B309" s="155"/>
    </row>
    <row r="310" spans="1:2" s="146" customFormat="1" ht="15">
      <c r="A310" s="155"/>
      <c r="B310" s="155"/>
    </row>
    <row r="311" spans="1:2" s="146" customFormat="1" ht="15">
      <c r="A311" s="155"/>
      <c r="B311" s="155"/>
    </row>
    <row r="312" spans="1:2" s="146" customFormat="1" ht="15">
      <c r="A312" s="155"/>
      <c r="B312" s="155"/>
    </row>
    <row r="313" spans="1:2" s="146" customFormat="1" ht="15">
      <c r="A313" s="155"/>
      <c r="B313" s="155"/>
    </row>
    <row r="314" spans="1:2" s="146" customFormat="1" ht="15">
      <c r="A314" s="155"/>
      <c r="B314" s="155"/>
    </row>
    <row r="315" spans="1:2" s="146" customFormat="1" ht="15">
      <c r="A315" s="155"/>
      <c r="B315" s="155"/>
    </row>
    <row r="316" spans="1:2" s="146" customFormat="1" ht="15">
      <c r="A316" s="155"/>
      <c r="B316" s="155"/>
    </row>
    <row r="317" spans="1:2" s="146" customFormat="1" ht="15">
      <c r="A317" s="155"/>
      <c r="B317" s="155"/>
    </row>
    <row r="318" spans="1:2" s="146" customFormat="1" ht="15">
      <c r="A318" s="155"/>
      <c r="B318" s="155"/>
    </row>
    <row r="319" spans="1:2" s="146" customFormat="1" ht="15">
      <c r="A319" s="155"/>
      <c r="B319" s="155"/>
    </row>
    <row r="320" spans="1:2" s="146" customFormat="1" ht="15">
      <c r="A320" s="155"/>
      <c r="B320" s="155"/>
    </row>
    <row r="321" spans="1:2" s="146" customFormat="1" ht="15">
      <c r="A321" s="155"/>
      <c r="B321" s="155"/>
    </row>
    <row r="322" spans="1:2" s="146" customFormat="1" ht="15">
      <c r="A322" s="155"/>
      <c r="B322" s="155"/>
    </row>
    <row r="323" spans="1:2" s="146" customFormat="1" ht="15">
      <c r="A323" s="155"/>
      <c r="B323" s="155"/>
    </row>
    <row r="324" spans="1:2" s="146" customFormat="1" ht="15">
      <c r="A324" s="155"/>
      <c r="B324" s="155"/>
    </row>
    <row r="325" spans="1:2" s="146" customFormat="1" ht="15">
      <c r="A325" s="155"/>
      <c r="B325" s="155"/>
    </row>
    <row r="326" spans="1:2" s="146" customFormat="1" ht="15">
      <c r="A326" s="155"/>
      <c r="B326" s="155"/>
    </row>
    <row r="327" spans="1:2" s="146" customFormat="1" ht="15">
      <c r="A327" s="155"/>
      <c r="B327" s="155"/>
    </row>
    <row r="328" spans="1:2" s="146" customFormat="1" ht="15">
      <c r="A328" s="155"/>
      <c r="B328" s="155"/>
    </row>
    <row r="329" spans="1:2" s="146" customFormat="1" ht="15">
      <c r="A329" s="155"/>
      <c r="B329" s="155"/>
    </row>
    <row r="330" spans="1:2" s="146" customFormat="1" ht="15">
      <c r="A330" s="155"/>
      <c r="B330" s="155"/>
    </row>
    <row r="331" spans="1:2" s="146" customFormat="1" ht="15">
      <c r="A331" s="155"/>
      <c r="B331" s="155"/>
    </row>
    <row r="332" spans="1:2" s="146" customFormat="1" ht="15">
      <c r="A332" s="155"/>
      <c r="B332" s="155"/>
    </row>
    <row r="333" spans="1:2" s="146" customFormat="1" ht="15">
      <c r="A333" s="155"/>
      <c r="B333" s="155"/>
    </row>
    <row r="334" spans="1:2" s="146" customFormat="1" ht="15">
      <c r="A334" s="155"/>
      <c r="B334" s="155"/>
    </row>
    <row r="335" spans="1:2" s="146" customFormat="1" ht="15">
      <c r="A335" s="155"/>
      <c r="B335" s="155"/>
    </row>
    <row r="336" spans="1:2" s="146" customFormat="1" ht="15">
      <c r="A336" s="155"/>
      <c r="B336" s="155"/>
    </row>
    <row r="337" spans="1:2" s="146" customFormat="1" ht="15">
      <c r="A337" s="155"/>
      <c r="B337" s="155"/>
    </row>
    <row r="338" spans="1:2" s="146" customFormat="1" ht="15">
      <c r="A338" s="155"/>
      <c r="B338" s="155"/>
    </row>
    <row r="339" spans="1:2" s="146" customFormat="1" ht="15">
      <c r="A339" s="155"/>
      <c r="B339" s="155"/>
    </row>
    <row r="340" spans="1:2" s="146" customFormat="1" ht="15">
      <c r="A340" s="155"/>
      <c r="B340" s="155"/>
    </row>
    <row r="341" spans="1:2" s="146" customFormat="1" ht="15">
      <c r="A341" s="155"/>
      <c r="B341" s="155"/>
    </row>
    <row r="342" spans="1:2" s="146" customFormat="1" ht="15">
      <c r="A342" s="155"/>
      <c r="B342" s="155"/>
    </row>
    <row r="343" spans="1:2" s="146" customFormat="1" ht="15">
      <c r="A343" s="155"/>
      <c r="B343" s="155"/>
    </row>
    <row r="344" spans="1:2" s="146" customFormat="1" ht="15">
      <c r="A344" s="155"/>
      <c r="B344" s="155"/>
    </row>
    <row r="345" spans="1:2" s="146" customFormat="1" ht="15">
      <c r="A345" s="155"/>
      <c r="B345" s="155"/>
    </row>
    <row r="346" spans="1:2" s="146" customFormat="1" ht="15">
      <c r="A346" s="155"/>
      <c r="B346" s="155"/>
    </row>
    <row r="347" spans="1:2" s="146" customFormat="1" ht="15">
      <c r="A347" s="155"/>
      <c r="B347" s="155"/>
    </row>
    <row r="348" spans="1:2" s="146" customFormat="1" ht="15">
      <c r="A348" s="155"/>
      <c r="B348" s="155"/>
    </row>
    <row r="349" spans="1:2" s="146" customFormat="1" ht="15">
      <c r="A349" s="155"/>
      <c r="B349" s="155"/>
    </row>
    <row r="350" spans="1:2" s="146" customFormat="1" ht="15">
      <c r="A350" s="155"/>
      <c r="B350" s="155"/>
    </row>
    <row r="351" spans="1:2" s="146" customFormat="1" ht="15">
      <c r="A351" s="155"/>
      <c r="B351" s="155"/>
    </row>
    <row r="352" spans="1:2" s="146" customFormat="1" ht="15">
      <c r="A352" s="155"/>
      <c r="B352" s="155"/>
    </row>
    <row r="353" spans="1:2" s="146" customFormat="1" ht="15">
      <c r="A353" s="155"/>
      <c r="B353" s="155"/>
    </row>
    <row r="354" spans="1:2" s="146" customFormat="1" ht="15">
      <c r="A354" s="155"/>
      <c r="B354" s="155"/>
    </row>
    <row r="355" spans="1:2" s="146" customFormat="1" ht="15">
      <c r="A355" s="155"/>
      <c r="B355" s="155"/>
    </row>
    <row r="356" spans="1:2" s="146" customFormat="1" ht="15">
      <c r="A356" s="155"/>
      <c r="B356" s="155"/>
    </row>
    <row r="357" spans="1:2" s="146" customFormat="1" ht="15">
      <c r="A357" s="155"/>
      <c r="B357" s="155"/>
    </row>
    <row r="358" spans="1:2" s="146" customFormat="1" ht="15">
      <c r="A358" s="155"/>
      <c r="B358" s="155"/>
    </row>
    <row r="359" spans="1:2" s="146" customFormat="1" ht="15">
      <c r="A359" s="155"/>
      <c r="B359" s="155"/>
    </row>
    <row r="360" spans="1:2" s="146" customFormat="1" ht="15">
      <c r="A360" s="155"/>
      <c r="B360" s="155"/>
    </row>
    <row r="361" spans="1:2" s="146" customFormat="1" ht="15">
      <c r="A361" s="155"/>
      <c r="B361" s="155"/>
    </row>
    <row r="362" spans="1:2" s="146" customFormat="1" ht="15">
      <c r="A362" s="155"/>
      <c r="B362" s="155"/>
    </row>
    <row r="363" spans="1:2" s="146" customFormat="1" ht="15">
      <c r="A363" s="155"/>
      <c r="B363" s="155"/>
    </row>
    <row r="364" spans="1:2" s="146" customFormat="1" ht="15">
      <c r="A364" s="155"/>
      <c r="B364" s="155"/>
    </row>
    <row r="365" spans="1:2" s="146" customFormat="1" ht="15">
      <c r="A365" s="155"/>
      <c r="B365" s="155"/>
    </row>
    <row r="366" spans="1:2" s="146" customFormat="1" ht="15">
      <c r="A366" s="155"/>
      <c r="B366" s="155"/>
    </row>
    <row r="367" spans="1:2" s="146" customFormat="1" ht="15">
      <c r="A367" s="155"/>
      <c r="B367" s="155"/>
    </row>
    <row r="368" spans="1:2" s="146" customFormat="1" ht="15">
      <c r="A368" s="155"/>
      <c r="B368" s="155"/>
    </row>
    <row r="369" spans="1:2" s="146" customFormat="1" ht="15">
      <c r="A369" s="155"/>
      <c r="B369" s="155"/>
    </row>
    <row r="370" spans="1:2" s="146" customFormat="1" ht="15">
      <c r="A370" s="155"/>
      <c r="B370" s="155"/>
    </row>
    <row r="371" spans="1:2" s="146" customFormat="1" ht="15">
      <c r="A371" s="155"/>
      <c r="B371" s="155"/>
    </row>
    <row r="372" spans="1:2" s="146" customFormat="1" ht="15">
      <c r="A372" s="155"/>
      <c r="B372" s="155"/>
    </row>
    <row r="373" spans="1:2" s="146" customFormat="1" ht="15">
      <c r="A373" s="155"/>
      <c r="B373" s="155"/>
    </row>
    <row r="374" spans="1:2" s="146" customFormat="1" ht="15">
      <c r="A374" s="155"/>
      <c r="B374" s="155"/>
    </row>
    <row r="375" spans="1:2" s="146" customFormat="1" ht="15">
      <c r="A375" s="155"/>
      <c r="B375" s="155"/>
    </row>
    <row r="376" spans="1:2" s="146" customFormat="1" ht="15">
      <c r="A376" s="155"/>
      <c r="B376" s="155"/>
    </row>
    <row r="377" spans="1:2" s="146" customFormat="1" ht="15">
      <c r="A377" s="155"/>
      <c r="B377" s="155"/>
    </row>
    <row r="378" spans="1:2" s="146" customFormat="1" ht="15">
      <c r="A378" s="155"/>
      <c r="B378" s="155"/>
    </row>
    <row r="379" spans="1:2" s="146" customFormat="1" ht="15">
      <c r="A379" s="155"/>
      <c r="B379" s="155"/>
    </row>
    <row r="380" spans="1:2" s="146" customFormat="1" ht="15">
      <c r="A380" s="155"/>
      <c r="B380" s="155"/>
    </row>
    <row r="381" spans="1:2" s="146" customFormat="1" ht="15">
      <c r="A381" s="155"/>
      <c r="B381" s="155"/>
    </row>
    <row r="382" spans="1:2" s="146" customFormat="1" ht="15">
      <c r="A382" s="155"/>
      <c r="B382" s="155"/>
    </row>
    <row r="383" spans="1:2" s="146" customFormat="1" ht="15">
      <c r="A383" s="155"/>
      <c r="B383" s="155"/>
    </row>
    <row r="384" spans="1:2" s="146" customFormat="1" ht="15">
      <c r="A384" s="155"/>
      <c r="B384" s="155"/>
    </row>
    <row r="385" spans="1:2" s="146" customFormat="1" ht="15">
      <c r="A385" s="155"/>
      <c r="B385" s="155"/>
    </row>
    <row r="386" spans="1:2" s="146" customFormat="1" ht="15">
      <c r="A386" s="155"/>
      <c r="B386" s="155"/>
    </row>
    <row r="387" spans="1:2" s="146" customFormat="1" ht="15">
      <c r="A387" s="155"/>
      <c r="B387" s="155"/>
    </row>
    <row r="388" spans="1:2" s="146" customFormat="1" ht="15">
      <c r="A388" s="155"/>
      <c r="B388" s="155"/>
    </row>
    <row r="389" spans="1:2" s="146" customFormat="1" ht="15">
      <c r="A389" s="155"/>
      <c r="B389" s="155"/>
    </row>
    <row r="390" spans="1:2" s="146" customFormat="1" ht="15">
      <c r="A390" s="155"/>
      <c r="B390" s="155"/>
    </row>
    <row r="391" spans="1:2" s="146" customFormat="1" ht="15">
      <c r="A391" s="155"/>
      <c r="B391" s="155"/>
    </row>
    <row r="392" spans="1:2" s="146" customFormat="1" ht="15">
      <c r="A392" s="155"/>
      <c r="B392" s="155"/>
    </row>
    <row r="393" spans="1:2" s="146" customFormat="1" ht="15">
      <c r="A393" s="155"/>
      <c r="B393" s="155"/>
    </row>
    <row r="394" spans="1:2" s="146" customFormat="1" ht="15">
      <c r="A394" s="155"/>
      <c r="B394" s="155"/>
    </row>
    <row r="395" spans="1:2" s="146" customFormat="1" ht="15">
      <c r="A395" s="155"/>
      <c r="B395" s="155"/>
    </row>
    <row r="396" spans="1:2" s="146" customFormat="1" ht="15">
      <c r="A396" s="155"/>
      <c r="B396" s="155"/>
    </row>
    <row r="397" spans="1:2" s="146" customFormat="1" ht="15">
      <c r="A397" s="155"/>
      <c r="B397" s="155"/>
    </row>
    <row r="398" spans="1:2" s="146" customFormat="1" ht="15">
      <c r="A398" s="155"/>
      <c r="B398" s="155"/>
    </row>
    <row r="399" spans="1:2" s="146" customFormat="1" ht="15">
      <c r="A399" s="155"/>
      <c r="B399" s="155"/>
    </row>
    <row r="400" spans="1:2" s="146" customFormat="1" ht="15">
      <c r="A400" s="155"/>
      <c r="B400" s="155"/>
    </row>
    <row r="401" spans="1:2" s="146" customFormat="1" ht="15">
      <c r="A401" s="155"/>
      <c r="B401" s="155"/>
    </row>
    <row r="402" spans="1:2" s="146" customFormat="1" ht="15">
      <c r="A402" s="155"/>
      <c r="B402" s="155"/>
    </row>
    <row r="403" spans="1:2" s="146" customFormat="1" ht="15">
      <c r="A403" s="155"/>
      <c r="B403" s="155"/>
    </row>
    <row r="404" spans="1:2" s="146" customFormat="1" ht="15">
      <c r="A404" s="155"/>
      <c r="B404" s="155"/>
    </row>
    <row r="405" spans="1:2" s="146" customFormat="1" ht="15">
      <c r="A405" s="155"/>
      <c r="B405" s="155"/>
    </row>
    <row r="406" spans="1:2" s="146" customFormat="1" ht="15">
      <c r="A406" s="155"/>
      <c r="B406" s="155"/>
    </row>
    <row r="407" spans="1:2" s="146" customFormat="1" ht="15">
      <c r="A407" s="155"/>
      <c r="B407" s="155"/>
    </row>
    <row r="408" spans="1:2" s="146" customFormat="1" ht="15">
      <c r="A408" s="155"/>
      <c r="B408" s="155"/>
    </row>
    <row r="409" spans="1:2" s="146" customFormat="1" ht="15">
      <c r="A409" s="155"/>
      <c r="B409" s="155"/>
    </row>
    <row r="410" spans="1:2" s="146" customFormat="1" ht="15">
      <c r="A410" s="155"/>
      <c r="B410" s="155"/>
    </row>
    <row r="411" spans="1:2" s="146" customFormat="1" ht="15">
      <c r="A411" s="155"/>
      <c r="B411" s="155"/>
    </row>
    <row r="412" spans="1:2" s="146" customFormat="1" ht="15">
      <c r="A412" s="155"/>
      <c r="B412" s="155"/>
    </row>
    <row r="413" spans="1:2" s="146" customFormat="1" ht="15">
      <c r="A413" s="155"/>
      <c r="B413" s="155"/>
    </row>
    <row r="414" spans="1:2" s="146" customFormat="1" ht="15">
      <c r="A414" s="155"/>
      <c r="B414" s="155"/>
    </row>
    <row r="415" spans="1:2" s="146" customFormat="1" ht="15">
      <c r="A415" s="155"/>
      <c r="B415" s="155"/>
    </row>
    <row r="416" spans="1:2" s="146" customFormat="1" ht="15">
      <c r="A416" s="155"/>
      <c r="B416" s="155"/>
    </row>
    <row r="417" spans="1:2" s="146" customFormat="1" ht="15">
      <c r="A417" s="155"/>
      <c r="B417" s="155"/>
    </row>
    <row r="418" spans="1:2" s="146" customFormat="1" ht="15">
      <c r="A418" s="155"/>
      <c r="B418" s="155"/>
    </row>
    <row r="419" spans="1:2" s="146" customFormat="1" ht="15">
      <c r="A419" s="155"/>
      <c r="B419" s="155"/>
    </row>
    <row r="420" spans="1:2" s="146" customFormat="1" ht="15">
      <c r="A420" s="155"/>
      <c r="B420" s="155"/>
    </row>
    <row r="421" spans="1:2" s="146" customFormat="1" ht="15">
      <c r="A421" s="155"/>
      <c r="B421" s="155"/>
    </row>
    <row r="422" spans="1:2" s="146" customFormat="1" ht="15">
      <c r="A422" s="155"/>
      <c r="B422" s="155"/>
    </row>
    <row r="423" spans="1:2" s="146" customFormat="1" ht="15">
      <c r="A423" s="155"/>
      <c r="B423" s="155"/>
    </row>
    <row r="424" spans="1:2" s="146" customFormat="1" ht="15">
      <c r="A424" s="155"/>
      <c r="B424" s="155"/>
    </row>
    <row r="425" spans="1:2" s="146" customFormat="1" ht="15">
      <c r="A425" s="155"/>
      <c r="B425" s="155"/>
    </row>
    <row r="426" spans="1:2" s="146" customFormat="1" ht="15">
      <c r="A426" s="155"/>
      <c r="B426" s="155"/>
    </row>
    <row r="427" spans="1:2" s="146" customFormat="1" ht="15">
      <c r="A427" s="155"/>
      <c r="B427" s="155"/>
    </row>
    <row r="428" spans="1:2" s="146" customFormat="1" ht="15">
      <c r="A428" s="155"/>
      <c r="B428" s="155"/>
    </row>
    <row r="429" spans="1:2" s="146" customFormat="1" ht="15">
      <c r="A429" s="155"/>
      <c r="B429" s="155"/>
    </row>
    <row r="430" spans="1:2" s="146" customFormat="1" ht="15">
      <c r="A430" s="155"/>
      <c r="B430" s="155"/>
    </row>
    <row r="431" spans="1:2" s="146" customFormat="1" ht="15">
      <c r="A431" s="155"/>
      <c r="B431" s="155"/>
    </row>
    <row r="432" spans="1:2" s="146" customFormat="1" ht="15">
      <c r="A432" s="155"/>
      <c r="B432" s="155"/>
    </row>
    <row r="433" spans="1:2" s="146" customFormat="1" ht="15">
      <c r="A433" s="155"/>
      <c r="B433" s="155"/>
    </row>
    <row r="434" spans="1:2" s="146" customFormat="1" ht="15">
      <c r="A434" s="155"/>
      <c r="B434" s="155"/>
    </row>
    <row r="435" spans="1:2" s="146" customFormat="1" ht="15">
      <c r="A435" s="155"/>
      <c r="B435" s="155"/>
    </row>
    <row r="436" spans="1:2" s="146" customFormat="1" ht="15">
      <c r="A436" s="155"/>
      <c r="B436" s="155"/>
    </row>
    <row r="437" spans="1:2" s="146" customFormat="1" ht="15">
      <c r="A437" s="155"/>
      <c r="B437" s="155"/>
    </row>
    <row r="438" spans="1:2" s="146" customFormat="1" ht="15">
      <c r="A438" s="155"/>
      <c r="B438" s="155"/>
    </row>
    <row r="439" spans="1:2" s="146" customFormat="1" ht="15">
      <c r="A439" s="155"/>
      <c r="B439" s="155"/>
    </row>
    <row r="440" spans="1:2" s="146" customFormat="1" ht="15">
      <c r="A440" s="155"/>
      <c r="B440" s="155"/>
    </row>
    <row r="441" spans="1:2" s="146" customFormat="1" ht="15">
      <c r="A441" s="155"/>
      <c r="B441" s="155"/>
    </row>
    <row r="442" spans="1:2" s="146" customFormat="1" ht="15">
      <c r="A442" s="155"/>
      <c r="B442" s="155"/>
    </row>
    <row r="443" spans="1:2" s="146" customFormat="1" ht="15">
      <c r="A443" s="155"/>
      <c r="B443" s="155"/>
    </row>
    <row r="444" spans="1:2" s="146" customFormat="1" ht="15">
      <c r="A444" s="155"/>
      <c r="B444" s="155"/>
    </row>
    <row r="445" spans="1:2" s="146" customFormat="1" ht="15">
      <c r="A445" s="155"/>
      <c r="B445" s="155"/>
    </row>
    <row r="446" spans="1:2" s="146" customFormat="1" ht="15">
      <c r="A446" s="155"/>
      <c r="B446" s="155"/>
    </row>
    <row r="447" spans="1:2" s="146" customFormat="1" ht="15">
      <c r="A447" s="155"/>
      <c r="B447" s="155"/>
    </row>
    <row r="448" spans="1:2" s="146" customFormat="1" ht="15">
      <c r="A448" s="155"/>
      <c r="B448" s="155"/>
    </row>
    <row r="449" spans="1:2" s="146" customFormat="1" ht="15">
      <c r="A449" s="155"/>
      <c r="B449" s="155"/>
    </row>
    <row r="450" spans="1:2" s="146" customFormat="1" ht="15">
      <c r="A450" s="155"/>
      <c r="B450" s="155"/>
    </row>
    <row r="451" spans="1:2" s="146" customFormat="1" ht="15">
      <c r="A451" s="155"/>
      <c r="B451" s="155"/>
    </row>
    <row r="452" spans="1:2" s="146" customFormat="1" ht="15">
      <c r="A452" s="155"/>
      <c r="B452" s="155"/>
    </row>
    <row r="453" spans="1:2" s="146" customFormat="1" ht="15">
      <c r="A453" s="155"/>
      <c r="B453" s="155"/>
    </row>
    <row r="454" spans="1:2" s="146" customFormat="1" ht="15">
      <c r="A454" s="155"/>
      <c r="B454" s="155"/>
    </row>
    <row r="455" spans="1:2" s="146" customFormat="1" ht="15">
      <c r="A455" s="155"/>
      <c r="B455" s="155"/>
    </row>
    <row r="456" spans="1:2" s="146" customFormat="1" ht="15">
      <c r="A456" s="155"/>
      <c r="B456" s="155"/>
    </row>
    <row r="457" spans="1:2" s="146" customFormat="1" ht="15">
      <c r="A457" s="155"/>
      <c r="B457" s="155"/>
    </row>
    <row r="458" spans="1:2" s="146" customFormat="1" ht="15">
      <c r="A458" s="155"/>
      <c r="B458" s="155"/>
    </row>
    <row r="459" spans="1:2" s="146" customFormat="1" ht="15">
      <c r="A459" s="155"/>
      <c r="B459" s="155"/>
    </row>
    <row r="460" spans="1:2" s="146" customFormat="1" ht="15">
      <c r="A460" s="155"/>
      <c r="B460" s="155"/>
    </row>
    <row r="461" spans="1:2" s="146" customFormat="1" ht="15">
      <c r="A461" s="155"/>
      <c r="B461" s="155"/>
    </row>
    <row r="462" spans="1:2" s="146" customFormat="1" ht="15">
      <c r="A462" s="155"/>
      <c r="B462" s="155"/>
    </row>
    <row r="463" spans="1:2" s="146" customFormat="1" ht="15">
      <c r="A463" s="155"/>
      <c r="B463" s="155"/>
    </row>
    <row r="464" spans="1:2" s="146" customFormat="1" ht="15">
      <c r="A464" s="155"/>
      <c r="B464" s="155"/>
    </row>
    <row r="465" spans="1:2" s="146" customFormat="1" ht="15">
      <c r="A465" s="155"/>
      <c r="B465" s="155"/>
    </row>
    <row r="466" spans="1:2" s="146" customFormat="1" ht="15">
      <c r="A466" s="155"/>
      <c r="B466" s="155"/>
    </row>
    <row r="467" spans="1:2" s="146" customFormat="1" ht="15">
      <c r="A467" s="155"/>
      <c r="B467" s="155"/>
    </row>
    <row r="468" spans="1:2" s="146" customFormat="1" ht="15">
      <c r="A468" s="155"/>
      <c r="B468" s="155"/>
    </row>
    <row r="469" spans="1:2" s="146" customFormat="1" ht="15">
      <c r="A469" s="155"/>
      <c r="B469" s="155"/>
    </row>
    <row r="470" spans="1:2" s="146" customFormat="1" ht="15">
      <c r="A470" s="155"/>
      <c r="B470" s="155"/>
    </row>
    <row r="471" spans="1:2" s="146" customFormat="1" ht="15">
      <c r="A471" s="155"/>
      <c r="B471" s="155"/>
    </row>
    <row r="472" spans="1:2" s="146" customFormat="1" ht="15">
      <c r="A472" s="155"/>
      <c r="B472" s="155"/>
    </row>
    <row r="473" spans="1:2" s="146" customFormat="1" ht="15">
      <c r="A473" s="155"/>
      <c r="B473" s="155"/>
    </row>
    <row r="474" spans="1:2" s="146" customFormat="1" ht="15">
      <c r="A474" s="155"/>
      <c r="B474" s="155"/>
    </row>
    <row r="475" spans="1:2" s="146" customFormat="1" ht="15">
      <c r="A475" s="155"/>
      <c r="B475" s="155"/>
    </row>
    <row r="476" spans="1:2" s="146" customFormat="1" ht="15">
      <c r="A476" s="155"/>
      <c r="B476" s="155"/>
    </row>
    <row r="477" spans="1:2" s="146" customFormat="1" ht="15">
      <c r="A477" s="155"/>
      <c r="B477" s="155"/>
    </row>
    <row r="478" spans="1:2" s="146" customFormat="1" ht="15">
      <c r="A478" s="155"/>
      <c r="B478" s="155"/>
    </row>
    <row r="479" spans="1:2" s="146" customFormat="1" ht="15">
      <c r="A479" s="155"/>
      <c r="B479" s="155"/>
    </row>
    <row r="480" spans="1:2" s="146" customFormat="1" ht="15">
      <c r="A480" s="155"/>
      <c r="B480" s="155"/>
    </row>
    <row r="481" spans="1:2" s="146" customFormat="1" ht="15">
      <c r="A481" s="155"/>
      <c r="B481" s="155"/>
    </row>
    <row r="482" spans="1:2" s="146" customFormat="1" ht="15">
      <c r="A482" s="155"/>
      <c r="B482" s="155"/>
    </row>
    <row r="483" spans="1:2" s="146" customFormat="1" ht="15">
      <c r="A483" s="155"/>
      <c r="B483" s="155"/>
    </row>
    <row r="484" spans="1:2" s="146" customFormat="1" ht="15">
      <c r="A484" s="155"/>
      <c r="B484" s="155"/>
    </row>
    <row r="485" spans="1:2" s="146" customFormat="1" ht="15">
      <c r="A485" s="155"/>
      <c r="B485" s="155"/>
    </row>
    <row r="486" spans="1:2" s="146" customFormat="1" ht="15">
      <c r="A486" s="155"/>
      <c r="B486" s="155"/>
    </row>
    <row r="487" spans="1:2" s="146" customFormat="1" ht="15">
      <c r="A487" s="155"/>
      <c r="B487" s="155"/>
    </row>
    <row r="488" spans="1:2" s="146" customFormat="1" ht="15">
      <c r="A488" s="155"/>
      <c r="B488" s="155"/>
    </row>
    <row r="489" spans="1:2" s="146" customFormat="1" ht="15">
      <c r="A489" s="155"/>
      <c r="B489" s="155"/>
    </row>
    <row r="490" spans="1:2" s="146" customFormat="1" ht="15">
      <c r="A490" s="155"/>
      <c r="B490" s="155"/>
    </row>
    <row r="491" spans="1:2" s="146" customFormat="1" ht="15">
      <c r="A491" s="155"/>
      <c r="B491" s="155"/>
    </row>
    <row r="492" spans="1:2" s="146" customFormat="1" ht="15">
      <c r="A492" s="155"/>
      <c r="B492" s="155"/>
    </row>
    <row r="493" spans="1:2" s="146" customFormat="1" ht="15">
      <c r="A493" s="155"/>
      <c r="B493" s="155"/>
    </row>
    <row r="494" spans="1:2" s="146" customFormat="1" ht="15">
      <c r="A494" s="155"/>
      <c r="B494" s="155"/>
    </row>
    <row r="495" spans="1:2" s="146" customFormat="1" ht="15">
      <c r="A495" s="155"/>
      <c r="B495" s="155"/>
    </row>
    <row r="496" spans="1:2" s="146" customFormat="1" ht="15">
      <c r="A496" s="155"/>
      <c r="B496" s="155"/>
    </row>
    <row r="497" spans="1:2" s="146" customFormat="1" ht="15">
      <c r="A497" s="155"/>
      <c r="B497" s="155"/>
    </row>
    <row r="498" spans="1:2" s="146" customFormat="1" ht="15">
      <c r="A498" s="155"/>
      <c r="B498" s="155"/>
    </row>
    <row r="499" spans="1:2" s="146" customFormat="1" ht="15">
      <c r="A499" s="155"/>
      <c r="B499" s="155"/>
    </row>
    <row r="500" spans="1:2" s="146" customFormat="1" ht="15">
      <c r="A500" s="155"/>
      <c r="B500" s="155"/>
    </row>
    <row r="501" spans="1:2" s="146" customFormat="1" ht="15">
      <c r="A501" s="155"/>
      <c r="B501" s="155"/>
    </row>
    <row r="502" spans="1:2" s="146" customFormat="1" ht="15">
      <c r="A502" s="155"/>
      <c r="B502" s="155"/>
    </row>
    <row r="503" spans="1:2" s="146" customFormat="1" ht="15">
      <c r="A503" s="155"/>
      <c r="B503" s="155"/>
    </row>
    <row r="504" spans="1:2" s="146" customFormat="1" ht="15">
      <c r="A504" s="155"/>
      <c r="B504" s="155"/>
    </row>
    <row r="505" spans="1:2" s="146" customFormat="1" ht="15">
      <c r="A505" s="155"/>
      <c r="B505" s="155"/>
    </row>
    <row r="506" spans="1:2" s="146" customFormat="1" ht="15">
      <c r="A506" s="155"/>
      <c r="B506" s="155"/>
    </row>
    <row r="507" spans="1:2" s="146" customFormat="1" ht="15">
      <c r="A507" s="155"/>
      <c r="B507" s="155"/>
    </row>
    <row r="508" spans="1:2" s="146" customFormat="1" ht="15">
      <c r="A508" s="155"/>
      <c r="B508" s="155"/>
    </row>
    <row r="509" spans="1:2" s="146" customFormat="1" ht="15">
      <c r="A509" s="155"/>
      <c r="B509" s="155"/>
    </row>
    <row r="510" spans="1:2" s="146" customFormat="1" ht="15">
      <c r="A510" s="155"/>
      <c r="B510" s="155"/>
    </row>
    <row r="511" spans="1:2" s="146" customFormat="1" ht="15">
      <c r="A511" s="155"/>
      <c r="B511" s="155"/>
    </row>
    <row r="512" spans="1:2" s="146" customFormat="1" ht="15">
      <c r="A512" s="155"/>
      <c r="B512" s="155"/>
    </row>
    <row r="513" spans="1:2" s="146" customFormat="1" ht="15">
      <c r="A513" s="155"/>
      <c r="B513" s="155"/>
    </row>
    <row r="514" spans="1:2" s="146" customFormat="1" ht="15">
      <c r="A514" s="155"/>
      <c r="B514" s="155"/>
    </row>
    <row r="515" spans="1:2" s="146" customFormat="1" ht="15">
      <c r="A515" s="155"/>
      <c r="B515" s="155"/>
    </row>
    <row r="516" spans="1:2" s="146" customFormat="1" ht="15">
      <c r="A516" s="155"/>
      <c r="B516" s="155"/>
    </row>
    <row r="517" spans="1:2" s="146" customFormat="1" ht="15">
      <c r="A517" s="155"/>
      <c r="B517" s="155"/>
    </row>
    <row r="518" spans="1:2" s="146" customFormat="1" ht="15">
      <c r="A518" s="155"/>
      <c r="B518" s="155"/>
    </row>
    <row r="519" spans="1:2" s="146" customFormat="1" ht="15">
      <c r="A519" s="155"/>
      <c r="B519" s="155"/>
    </row>
    <row r="520" spans="1:2" s="146" customFormat="1" ht="15">
      <c r="A520" s="155"/>
      <c r="B520" s="155"/>
    </row>
    <row r="521" spans="1:2" s="146" customFormat="1" ht="15">
      <c r="A521" s="155"/>
      <c r="B521" s="155"/>
    </row>
    <row r="522" spans="1:2" s="146" customFormat="1" ht="15">
      <c r="A522" s="155"/>
      <c r="B522" s="155"/>
    </row>
    <row r="523" spans="1:2" s="146" customFormat="1" ht="15">
      <c r="A523" s="155"/>
      <c r="B523" s="155"/>
    </row>
    <row r="524" spans="1:2" s="146" customFormat="1" ht="15">
      <c r="A524" s="155"/>
      <c r="B524" s="155"/>
    </row>
    <row r="525" spans="1:2" s="146" customFormat="1" ht="15">
      <c r="A525" s="155"/>
      <c r="B525" s="155"/>
    </row>
    <row r="526" spans="1:2" s="146" customFormat="1" ht="15">
      <c r="A526" s="155"/>
      <c r="B526" s="155"/>
    </row>
    <row r="527" spans="1:2" s="146" customFormat="1" ht="15">
      <c r="A527" s="155"/>
      <c r="B527" s="155"/>
    </row>
    <row r="528" spans="1:2" s="146" customFormat="1" ht="15">
      <c r="A528" s="155"/>
      <c r="B528" s="155"/>
    </row>
    <row r="529" spans="1:2" s="146" customFormat="1" ht="15">
      <c r="A529" s="155"/>
      <c r="B529" s="155"/>
    </row>
    <row r="530" spans="1:2" s="146" customFormat="1" ht="15">
      <c r="A530" s="155"/>
      <c r="B530" s="155"/>
    </row>
    <row r="531" spans="1:2" s="146" customFormat="1" ht="15">
      <c r="A531" s="155"/>
      <c r="B531" s="155"/>
    </row>
    <row r="532" spans="1:2" s="146" customFormat="1" ht="15">
      <c r="A532" s="155"/>
      <c r="B532" s="155"/>
    </row>
    <row r="533" spans="1:2" s="146" customFormat="1" ht="15">
      <c r="A533" s="155"/>
      <c r="B533" s="155"/>
    </row>
    <row r="534" spans="1:2" s="146" customFormat="1" ht="15">
      <c r="A534" s="155"/>
      <c r="B534" s="155"/>
    </row>
    <row r="535" spans="1:2" s="146" customFormat="1" ht="15">
      <c r="A535" s="155"/>
      <c r="B535" s="155"/>
    </row>
    <row r="536" spans="1:2" s="146" customFormat="1" ht="15">
      <c r="A536" s="155"/>
      <c r="B536" s="155"/>
    </row>
    <row r="537" spans="1:2" s="146" customFormat="1" ht="15">
      <c r="A537" s="155"/>
      <c r="B537" s="155"/>
    </row>
    <row r="538" spans="1:2" s="146" customFormat="1" ht="15">
      <c r="A538" s="155"/>
      <c r="B538" s="155"/>
    </row>
    <row r="539" spans="1:2" s="146" customFormat="1" ht="15">
      <c r="A539" s="155"/>
      <c r="B539" s="155"/>
    </row>
    <row r="540" spans="1:2" s="146" customFormat="1" ht="15">
      <c r="A540" s="155"/>
      <c r="B540" s="155"/>
    </row>
    <row r="541" spans="1:2" s="146" customFormat="1" ht="15">
      <c r="A541" s="155"/>
      <c r="B541" s="155"/>
    </row>
    <row r="542" spans="1:2" s="146" customFormat="1" ht="15">
      <c r="A542" s="155"/>
      <c r="B542" s="155"/>
    </row>
    <row r="543" spans="1:2" s="146" customFormat="1" ht="15">
      <c r="A543" s="155"/>
      <c r="B543" s="155"/>
    </row>
    <row r="544" spans="1:2" s="146" customFormat="1" ht="15">
      <c r="A544" s="155"/>
      <c r="B544" s="155"/>
    </row>
    <row r="545" spans="1:2" s="146" customFormat="1" ht="15">
      <c r="A545" s="155"/>
      <c r="B545" s="155"/>
    </row>
    <row r="546" spans="1:2" s="146" customFormat="1" ht="15">
      <c r="A546" s="155"/>
      <c r="B546" s="155"/>
    </row>
    <row r="547" spans="1:2" s="146" customFormat="1" ht="15">
      <c r="A547" s="155"/>
      <c r="B547" s="155"/>
    </row>
    <row r="548" spans="1:2" s="146" customFormat="1" ht="15">
      <c r="A548" s="155"/>
      <c r="B548" s="155"/>
    </row>
    <row r="549" spans="1:2" s="146" customFormat="1" ht="15">
      <c r="A549" s="155"/>
      <c r="B549" s="155"/>
    </row>
    <row r="550" spans="1:2" s="146" customFormat="1" ht="15">
      <c r="A550" s="155"/>
      <c r="B550" s="155"/>
    </row>
    <row r="551" spans="1:2" s="146" customFormat="1" ht="15">
      <c r="A551" s="155"/>
      <c r="B551" s="155"/>
    </row>
    <row r="552" spans="1:2" s="146" customFormat="1" ht="15">
      <c r="A552" s="155"/>
      <c r="B552" s="155"/>
    </row>
    <row r="553" spans="1:2" s="146" customFormat="1" ht="15">
      <c r="A553" s="155"/>
      <c r="B553" s="155"/>
    </row>
    <row r="554" spans="1:2" s="146" customFormat="1" ht="15">
      <c r="A554" s="155"/>
      <c r="B554" s="155"/>
    </row>
    <row r="555" spans="1:2" s="146" customFormat="1" ht="15">
      <c r="A555" s="155"/>
      <c r="B555" s="155"/>
    </row>
    <row r="556" spans="1:2" s="146" customFormat="1" ht="15">
      <c r="A556" s="155"/>
      <c r="B556" s="155"/>
    </row>
    <row r="557" spans="1:2" s="146" customFormat="1" ht="15">
      <c r="A557" s="155"/>
      <c r="B557" s="155"/>
    </row>
    <row r="558" spans="1:2" s="146" customFormat="1" ht="15">
      <c r="A558" s="155"/>
      <c r="B558" s="155"/>
    </row>
    <row r="559" spans="1:2" s="146" customFormat="1" ht="15">
      <c r="A559" s="155"/>
      <c r="B559" s="155"/>
    </row>
    <row r="560" spans="1:2" s="146" customFormat="1" ht="15">
      <c r="A560" s="155"/>
      <c r="B560" s="155"/>
    </row>
    <row r="561" spans="1:2" s="146" customFormat="1" ht="15">
      <c r="A561" s="155"/>
      <c r="B561" s="155"/>
    </row>
    <row r="562" spans="1:2" s="146" customFormat="1" ht="15">
      <c r="A562" s="155"/>
      <c r="B562" s="155"/>
    </row>
    <row r="563" spans="1:2" s="146" customFormat="1" ht="15">
      <c r="A563" s="155"/>
      <c r="B563" s="155"/>
    </row>
    <row r="564" spans="1:2" s="146" customFormat="1" ht="15">
      <c r="A564" s="155"/>
      <c r="B564" s="155"/>
    </row>
    <row r="565" spans="1:2" s="146" customFormat="1" ht="15">
      <c r="A565" s="155"/>
      <c r="B565" s="155"/>
    </row>
    <row r="566" spans="1:2" s="146" customFormat="1" ht="15">
      <c r="A566" s="155"/>
      <c r="B566" s="155"/>
    </row>
    <row r="567" spans="1:2" s="146" customFormat="1" ht="15">
      <c r="A567" s="155"/>
      <c r="B567" s="155"/>
    </row>
    <row r="568" spans="1:2" s="146" customFormat="1" ht="15">
      <c r="A568" s="155"/>
      <c r="B568" s="155"/>
    </row>
    <row r="569" spans="1:2" s="146" customFormat="1" ht="15">
      <c r="A569" s="155"/>
      <c r="B569" s="155"/>
    </row>
    <row r="570" spans="1:2" s="146" customFormat="1" ht="15">
      <c r="A570" s="155"/>
      <c r="B570" s="155"/>
    </row>
    <row r="571" spans="1:2" s="146" customFormat="1" ht="15">
      <c r="A571" s="155"/>
      <c r="B571" s="155"/>
    </row>
    <row r="572" spans="1:2" s="146" customFormat="1" ht="15">
      <c r="A572" s="155"/>
      <c r="B572" s="155"/>
    </row>
    <row r="573" spans="1:2" s="146" customFormat="1" ht="15">
      <c r="A573" s="155"/>
      <c r="B573" s="155"/>
    </row>
    <row r="574" spans="1:2" s="146" customFormat="1" ht="15">
      <c r="A574" s="155"/>
      <c r="B574" s="155"/>
    </row>
    <row r="575" spans="1:2" s="146" customFormat="1" ht="15">
      <c r="A575" s="155"/>
      <c r="B575" s="155"/>
    </row>
    <row r="576" spans="1:2" s="146" customFormat="1" ht="15">
      <c r="A576" s="155"/>
      <c r="B576" s="155"/>
    </row>
    <row r="577" spans="1:2" s="146" customFormat="1" ht="15">
      <c r="A577" s="155"/>
      <c r="B577" s="155"/>
    </row>
    <row r="578" spans="1:2" s="146" customFormat="1" ht="15">
      <c r="A578" s="155"/>
      <c r="B578" s="155"/>
    </row>
    <row r="579" spans="1:2" s="146" customFormat="1" ht="15">
      <c r="A579" s="155"/>
      <c r="B579" s="155"/>
    </row>
    <row r="580" spans="1:2" s="146" customFormat="1" ht="15">
      <c r="A580" s="155"/>
      <c r="B580" s="155"/>
    </row>
    <row r="581" spans="1:2" s="146" customFormat="1" ht="15">
      <c r="A581" s="155"/>
      <c r="B581" s="155"/>
    </row>
    <row r="582" spans="1:2" s="146" customFormat="1" ht="15">
      <c r="A582" s="155"/>
      <c r="B582" s="155"/>
    </row>
    <row r="583" spans="1:2" s="146" customFormat="1" ht="15">
      <c r="A583" s="155"/>
      <c r="B583" s="155"/>
    </row>
    <row r="584" spans="1:2" s="146" customFormat="1" ht="15">
      <c r="A584" s="155"/>
      <c r="B584" s="155"/>
    </row>
    <row r="585" spans="1:2" s="146" customFormat="1" ht="15">
      <c r="A585" s="155"/>
      <c r="B585" s="155"/>
    </row>
    <row r="586" spans="1:2" s="146" customFormat="1" ht="15">
      <c r="A586" s="155"/>
      <c r="B586" s="155"/>
    </row>
    <row r="587" spans="1:2" s="146" customFormat="1" ht="15">
      <c r="A587" s="155"/>
      <c r="B587" s="155"/>
    </row>
    <row r="588" spans="1:2" s="146" customFormat="1" ht="15">
      <c r="A588" s="155"/>
      <c r="B588" s="155"/>
    </row>
    <row r="589" spans="1:2" s="146" customFormat="1" ht="15">
      <c r="A589" s="155"/>
      <c r="B589" s="155"/>
    </row>
    <row r="590" spans="1:2" s="146" customFormat="1" ht="15">
      <c r="A590" s="155"/>
      <c r="B590" s="155"/>
    </row>
    <row r="591" spans="1:2" s="146" customFormat="1" ht="15">
      <c r="A591" s="155"/>
      <c r="B591" s="155"/>
    </row>
    <row r="592" spans="1:2" s="146" customFormat="1" ht="15">
      <c r="A592" s="155"/>
      <c r="B592" s="155"/>
    </row>
    <row r="593" spans="1:2" s="146" customFormat="1" ht="15">
      <c r="A593" s="155"/>
      <c r="B593" s="155"/>
    </row>
    <row r="594" spans="1:2" s="146" customFormat="1" ht="15">
      <c r="A594" s="155"/>
      <c r="B594" s="155"/>
    </row>
    <row r="595" spans="1:2" s="146" customFormat="1" ht="15">
      <c r="A595" s="155"/>
      <c r="B595" s="155"/>
    </row>
    <row r="596" spans="1:2" s="146" customFormat="1" ht="15">
      <c r="A596" s="155"/>
      <c r="B596" s="155"/>
    </row>
    <row r="597" spans="1:2" s="146" customFormat="1" ht="15">
      <c r="A597" s="155"/>
      <c r="B597" s="155"/>
    </row>
    <row r="598" spans="1:2" s="146" customFormat="1" ht="15">
      <c r="A598" s="155"/>
      <c r="B598" s="155"/>
    </row>
    <row r="599" spans="1:2" s="146" customFormat="1" ht="15">
      <c r="A599" s="155"/>
      <c r="B599" s="155"/>
    </row>
    <row r="600" spans="1:2" s="146" customFormat="1" ht="15">
      <c r="A600" s="155"/>
      <c r="B600" s="155"/>
    </row>
    <row r="601" spans="1:2" s="146" customFormat="1" ht="15">
      <c r="A601" s="155"/>
      <c r="B601" s="155"/>
    </row>
    <row r="602" spans="1:2" s="146" customFormat="1" ht="15">
      <c r="A602" s="155"/>
      <c r="B602" s="155"/>
    </row>
    <row r="603" spans="1:2" s="146" customFormat="1" ht="15">
      <c r="A603" s="155"/>
      <c r="B603" s="155"/>
    </row>
    <row r="604" spans="1:2" s="146" customFormat="1" ht="15">
      <c r="A604" s="155"/>
      <c r="B604" s="155"/>
    </row>
    <row r="605" spans="1:2" s="146" customFormat="1" ht="15">
      <c r="A605" s="155"/>
      <c r="B605" s="155"/>
    </row>
    <row r="606" spans="1:2" s="146" customFormat="1" ht="15">
      <c r="A606" s="155"/>
      <c r="B606" s="155"/>
    </row>
    <row r="607" spans="1:2" s="146" customFormat="1" ht="15">
      <c r="A607" s="155"/>
      <c r="B607" s="155"/>
    </row>
    <row r="608" spans="1:2" s="146" customFormat="1" ht="15">
      <c r="A608" s="155"/>
      <c r="B608" s="155"/>
    </row>
    <row r="609" spans="1:2" s="146" customFormat="1" ht="15">
      <c r="A609" s="155"/>
      <c r="B609" s="155"/>
    </row>
    <row r="610" spans="1:2" s="146" customFormat="1" ht="15">
      <c r="A610" s="155"/>
      <c r="B610" s="155"/>
    </row>
    <row r="611" spans="1:2" s="146" customFormat="1" ht="15">
      <c r="A611" s="155"/>
      <c r="B611" s="155"/>
    </row>
    <row r="612" spans="1:2" s="146" customFormat="1" ht="15">
      <c r="A612" s="155"/>
      <c r="B612" s="155"/>
    </row>
    <row r="613" spans="1:2" s="146" customFormat="1" ht="15">
      <c r="A613" s="155"/>
      <c r="B613" s="155"/>
    </row>
    <row r="614" spans="1:2" s="146" customFormat="1" ht="15">
      <c r="A614" s="155"/>
      <c r="B614" s="155"/>
    </row>
    <row r="615" spans="1:2" s="146" customFormat="1" ht="15">
      <c r="A615" s="155"/>
      <c r="B615" s="155"/>
    </row>
    <row r="616" spans="1:2" s="146" customFormat="1" ht="15">
      <c r="A616" s="155"/>
      <c r="B616" s="155"/>
    </row>
    <row r="617" spans="1:2" s="146" customFormat="1" ht="15">
      <c r="A617" s="155"/>
      <c r="B617" s="155"/>
    </row>
    <row r="618" spans="1:2" s="146" customFormat="1" ht="15">
      <c r="A618" s="155"/>
      <c r="B618" s="155"/>
    </row>
    <row r="619" spans="1:2" s="146" customFormat="1" ht="15">
      <c r="A619" s="155"/>
      <c r="B619" s="155"/>
    </row>
    <row r="620" spans="1:2" s="146" customFormat="1" ht="15">
      <c r="A620" s="155"/>
      <c r="B620" s="155"/>
    </row>
    <row r="621" spans="1:2" s="146" customFormat="1" ht="15">
      <c r="A621" s="155"/>
      <c r="B621" s="155"/>
    </row>
    <row r="622" spans="1:2" s="146" customFormat="1" ht="15">
      <c r="A622" s="155"/>
      <c r="B622" s="155"/>
    </row>
    <row r="623" spans="1:2" s="146" customFormat="1" ht="15">
      <c r="A623" s="155"/>
      <c r="B623" s="155"/>
    </row>
    <row r="624" spans="1:2" s="146" customFormat="1" ht="15">
      <c r="A624" s="155"/>
      <c r="B624" s="155"/>
    </row>
    <row r="625" spans="1:2" s="146" customFormat="1" ht="15">
      <c r="A625" s="155"/>
      <c r="B625" s="155"/>
    </row>
    <row r="626" spans="1:2" s="146" customFormat="1" ht="15">
      <c r="A626" s="155"/>
      <c r="B626" s="155"/>
    </row>
    <row r="627" spans="1:2" s="146" customFormat="1" ht="15">
      <c r="A627" s="155"/>
      <c r="B627" s="155"/>
    </row>
    <row r="628" spans="1:2" s="146" customFormat="1" ht="15">
      <c r="A628" s="155"/>
      <c r="B628" s="155"/>
    </row>
    <row r="629" spans="1:2" s="146" customFormat="1" ht="15">
      <c r="A629" s="155"/>
      <c r="B629" s="155"/>
    </row>
    <row r="630" spans="1:2" s="146" customFormat="1" ht="15">
      <c r="A630" s="155"/>
      <c r="B630" s="155"/>
    </row>
    <row r="631" spans="1:2" s="146" customFormat="1" ht="15">
      <c r="A631" s="155"/>
      <c r="B631" s="155"/>
    </row>
    <row r="632" spans="1:2" s="146" customFormat="1" ht="15">
      <c r="A632" s="155"/>
      <c r="B632" s="155"/>
    </row>
    <row r="633" spans="1:2" s="146" customFormat="1" ht="15">
      <c r="A633" s="155"/>
      <c r="B633" s="155"/>
    </row>
    <row r="634" spans="1:2" s="146" customFormat="1" ht="15">
      <c r="A634" s="155"/>
      <c r="B634" s="155"/>
    </row>
    <row r="635" spans="1:2" s="146" customFormat="1" ht="15">
      <c r="A635" s="155"/>
      <c r="B635" s="155"/>
    </row>
    <row r="636" spans="1:2" s="146" customFormat="1" ht="15">
      <c r="A636" s="155"/>
      <c r="B636" s="155"/>
    </row>
    <row r="637" spans="1:2" s="146" customFormat="1" ht="15">
      <c r="A637" s="155"/>
      <c r="B637" s="155"/>
    </row>
    <row r="638" spans="1:2" s="146" customFormat="1" ht="15">
      <c r="A638" s="155"/>
      <c r="B638" s="155"/>
    </row>
    <row r="639" spans="1:2" s="146" customFormat="1" ht="15">
      <c r="A639" s="155"/>
      <c r="B639" s="155"/>
    </row>
    <row r="640" spans="1:2" s="146" customFormat="1" ht="15">
      <c r="A640" s="155"/>
      <c r="B640" s="155"/>
    </row>
    <row r="641" spans="1:2" s="146" customFormat="1" ht="15">
      <c r="A641" s="155"/>
      <c r="B641" s="155"/>
    </row>
    <row r="642" spans="1:2" s="146" customFormat="1" ht="15">
      <c r="A642" s="155"/>
      <c r="B642" s="155"/>
    </row>
    <row r="643" spans="1:2" s="146" customFormat="1" ht="15">
      <c r="A643" s="155"/>
      <c r="B643" s="155"/>
    </row>
    <row r="644" spans="1:2" s="146" customFormat="1" ht="15">
      <c r="A644" s="155"/>
      <c r="B644" s="155"/>
    </row>
    <row r="645" spans="1:2" s="146" customFormat="1" ht="15">
      <c r="A645" s="155"/>
      <c r="B645" s="155"/>
    </row>
    <row r="646" spans="1:2" s="146" customFormat="1" ht="15">
      <c r="A646" s="155"/>
      <c r="B646" s="155"/>
    </row>
    <row r="647" spans="1:2" s="146" customFormat="1" ht="15">
      <c r="A647" s="155"/>
      <c r="B647" s="155"/>
    </row>
    <row r="648" spans="1:2" s="146" customFormat="1" ht="15">
      <c r="A648" s="155"/>
      <c r="B648" s="155"/>
    </row>
    <row r="649" spans="1:2" s="146" customFormat="1" ht="15">
      <c r="A649" s="155"/>
      <c r="B649" s="155"/>
    </row>
    <row r="650" spans="1:2" s="146" customFormat="1" ht="15">
      <c r="A650" s="155"/>
      <c r="B650" s="155"/>
    </row>
    <row r="651" spans="1:2" s="146" customFormat="1" ht="15">
      <c r="A651" s="155"/>
      <c r="B651" s="155"/>
    </row>
    <row r="652" spans="1:2" s="146" customFormat="1" ht="15">
      <c r="A652" s="155"/>
      <c r="B652" s="155"/>
    </row>
    <row r="653" spans="1:2" s="146" customFormat="1" ht="15">
      <c r="A653" s="155"/>
      <c r="B653" s="155"/>
    </row>
    <row r="654" spans="1:2" s="146" customFormat="1" ht="15">
      <c r="A654" s="155"/>
      <c r="B654" s="155"/>
    </row>
    <row r="655" spans="1:2" s="146" customFormat="1" ht="15">
      <c r="A655" s="155"/>
      <c r="B655" s="155"/>
    </row>
    <row r="656" spans="1:2" s="146" customFormat="1" ht="15">
      <c r="A656" s="155"/>
      <c r="B656" s="155"/>
    </row>
    <row r="657" spans="1:2" s="146" customFormat="1" ht="15">
      <c r="A657" s="155"/>
      <c r="B657" s="155"/>
    </row>
    <row r="658" spans="1:2" s="146" customFormat="1" ht="15">
      <c r="A658" s="155"/>
      <c r="B658" s="155"/>
    </row>
    <row r="659" spans="1:2" s="146" customFormat="1" ht="15">
      <c r="A659" s="155"/>
      <c r="B659" s="155"/>
    </row>
    <row r="660" spans="1:2" s="146" customFormat="1" ht="15">
      <c r="A660" s="155"/>
      <c r="B660" s="155"/>
    </row>
    <row r="661" spans="1:2" s="146" customFormat="1" ht="15">
      <c r="A661" s="155"/>
      <c r="B661" s="155"/>
    </row>
    <row r="662" spans="1:2" s="146" customFormat="1" ht="15">
      <c r="A662" s="155"/>
      <c r="B662" s="155"/>
    </row>
    <row r="663" spans="1:2" s="146" customFormat="1" ht="15">
      <c r="A663" s="155"/>
      <c r="B663" s="155"/>
    </row>
    <row r="664" spans="1:2" s="146" customFormat="1" ht="15">
      <c r="A664" s="155"/>
      <c r="B664" s="155"/>
    </row>
    <row r="665" spans="1:2" s="146" customFormat="1" ht="15">
      <c r="A665" s="155"/>
      <c r="B665" s="155"/>
    </row>
    <row r="666" spans="1:2" s="146" customFormat="1" ht="15">
      <c r="A666" s="155"/>
      <c r="B666" s="155"/>
    </row>
    <row r="667" spans="1:2" s="146" customFormat="1" ht="15">
      <c r="A667" s="155"/>
      <c r="B667" s="155"/>
    </row>
    <row r="668" spans="1:2" s="146" customFormat="1" ht="15">
      <c r="A668" s="155"/>
      <c r="B668" s="155"/>
    </row>
    <row r="669" spans="1:2" s="146" customFormat="1" ht="15">
      <c r="A669" s="155"/>
      <c r="B669" s="155"/>
    </row>
    <row r="670" spans="1:2" s="146" customFormat="1" ht="15">
      <c r="A670" s="155"/>
      <c r="B670" s="155"/>
    </row>
    <row r="671" spans="1:2" s="146" customFormat="1" ht="15">
      <c r="A671" s="155"/>
      <c r="B671" s="155"/>
    </row>
    <row r="672" spans="1:2" s="146" customFormat="1" ht="15">
      <c r="A672" s="155"/>
      <c r="B672" s="155"/>
    </row>
    <row r="673" spans="1:2" s="146" customFormat="1" ht="15">
      <c r="A673" s="155"/>
      <c r="B673" s="155"/>
    </row>
    <row r="674" spans="1:2" s="146" customFormat="1" ht="15">
      <c r="A674" s="155"/>
      <c r="B674" s="155"/>
    </row>
    <row r="675" spans="1:2" s="146" customFormat="1" ht="15">
      <c r="A675" s="155"/>
      <c r="B675" s="155"/>
    </row>
    <row r="676" spans="1:2" s="146" customFormat="1" ht="15">
      <c r="A676" s="155"/>
      <c r="B676" s="155"/>
    </row>
    <row r="677" spans="1:2" s="146" customFormat="1" ht="15">
      <c r="A677" s="155"/>
      <c r="B677" s="155"/>
    </row>
    <row r="678" spans="1:2" s="146" customFormat="1" ht="15">
      <c r="A678" s="155"/>
      <c r="B678" s="155"/>
    </row>
    <row r="679" spans="1:2" s="146" customFormat="1" ht="15">
      <c r="A679" s="155"/>
      <c r="B679" s="155"/>
    </row>
    <row r="680" spans="1:2" s="146" customFormat="1" ht="15">
      <c r="A680" s="155"/>
      <c r="B680" s="155"/>
    </row>
    <row r="681" spans="1:2" s="146" customFormat="1" ht="15">
      <c r="A681" s="155"/>
      <c r="B681" s="155"/>
    </row>
    <row r="682" spans="1:2" s="146" customFormat="1" ht="15">
      <c r="A682" s="155"/>
      <c r="B682" s="155"/>
    </row>
    <row r="683" spans="1:2" s="146" customFormat="1" ht="15">
      <c r="A683" s="155"/>
      <c r="B683" s="155"/>
    </row>
    <row r="684" spans="1:2" s="146" customFormat="1" ht="15">
      <c r="A684" s="155"/>
      <c r="B684" s="155"/>
    </row>
    <row r="685" spans="1:2" s="146" customFormat="1" ht="15">
      <c r="A685" s="155"/>
      <c r="B685" s="155"/>
    </row>
    <row r="686" spans="1:2" s="146" customFormat="1" ht="15">
      <c r="A686" s="155"/>
      <c r="B686" s="155"/>
    </row>
    <row r="687" spans="1:2" s="146" customFormat="1" ht="15">
      <c r="A687" s="155"/>
      <c r="B687" s="155"/>
    </row>
    <row r="688" spans="1:2" s="146" customFormat="1" ht="15">
      <c r="A688" s="155"/>
      <c r="B688" s="155"/>
    </row>
    <row r="689" spans="1:2" s="146" customFormat="1" ht="15">
      <c r="A689" s="155"/>
      <c r="B689" s="155"/>
    </row>
    <row r="690" spans="1:2" s="146" customFormat="1" ht="15">
      <c r="A690" s="155"/>
      <c r="B690" s="155"/>
    </row>
    <row r="691" spans="1:2" s="146" customFormat="1" ht="15">
      <c r="A691" s="155"/>
      <c r="B691" s="155"/>
    </row>
    <row r="692" spans="1:2" s="146" customFormat="1" ht="15">
      <c r="A692" s="155"/>
      <c r="B692" s="155"/>
    </row>
    <row r="693" spans="1:2" s="146" customFormat="1" ht="15">
      <c r="A693" s="155"/>
      <c r="B693" s="155"/>
    </row>
    <row r="694" spans="1:2" s="146" customFormat="1" ht="15">
      <c r="A694" s="155"/>
      <c r="B694" s="155"/>
    </row>
    <row r="695" spans="1:2" s="146" customFormat="1" ht="15">
      <c r="A695" s="155"/>
      <c r="B695" s="155"/>
    </row>
    <row r="696" spans="1:2" s="146" customFormat="1" ht="15">
      <c r="A696" s="155"/>
      <c r="B696" s="155"/>
    </row>
    <row r="697" spans="1:2" s="146" customFormat="1" ht="15">
      <c r="A697" s="155"/>
      <c r="B697" s="155"/>
    </row>
    <row r="698" spans="1:2" s="146" customFormat="1" ht="15">
      <c r="A698" s="155"/>
      <c r="B698" s="155"/>
    </row>
    <row r="699" spans="1:2" s="146" customFormat="1" ht="15">
      <c r="A699" s="155"/>
      <c r="B699" s="155"/>
    </row>
    <row r="700" spans="1:2" s="146" customFormat="1" ht="15">
      <c r="A700" s="155"/>
      <c r="B700" s="155"/>
    </row>
    <row r="701" spans="1:2" s="146" customFormat="1" ht="15">
      <c r="A701" s="155"/>
      <c r="B701" s="155"/>
    </row>
    <row r="702" spans="1:2" s="146" customFormat="1" ht="15">
      <c r="A702" s="155"/>
      <c r="B702" s="155"/>
    </row>
    <row r="703" spans="1:2" s="146" customFormat="1" ht="15">
      <c r="A703" s="155"/>
      <c r="B703" s="155"/>
    </row>
    <row r="704" spans="1:2" s="146" customFormat="1" ht="15">
      <c r="A704" s="155"/>
      <c r="B704" s="155"/>
    </row>
    <row r="705" spans="1:2" s="146" customFormat="1" ht="15">
      <c r="A705" s="155"/>
      <c r="B705" s="155"/>
    </row>
    <row r="706" spans="1:2" s="146" customFormat="1" ht="15">
      <c r="A706" s="155"/>
      <c r="B706" s="155"/>
    </row>
    <row r="707" spans="1:2" s="146" customFormat="1" ht="15">
      <c r="A707" s="155"/>
      <c r="B707" s="155"/>
    </row>
    <row r="708" spans="1:2" s="146" customFormat="1" ht="15">
      <c r="A708" s="155"/>
      <c r="B708" s="155"/>
    </row>
    <row r="709" spans="1:2" s="146" customFormat="1" ht="15">
      <c r="A709" s="155"/>
      <c r="B709" s="155"/>
    </row>
    <row r="710" spans="1:2" s="146" customFormat="1" ht="15">
      <c r="A710" s="155"/>
      <c r="B710" s="155"/>
    </row>
    <row r="711" spans="1:2" s="146" customFormat="1" ht="15">
      <c r="A711" s="155"/>
      <c r="B711" s="155"/>
    </row>
    <row r="712" spans="1:2" s="146" customFormat="1" ht="15">
      <c r="A712" s="155"/>
      <c r="B712" s="155"/>
    </row>
    <row r="713" spans="1:2" s="146" customFormat="1" ht="15">
      <c r="A713" s="155"/>
      <c r="B713" s="155"/>
    </row>
    <row r="714" spans="1:2" s="146" customFormat="1" ht="15">
      <c r="A714" s="155"/>
      <c r="B714" s="155"/>
    </row>
    <row r="715" spans="1:2" s="146" customFormat="1" ht="15">
      <c r="A715" s="155"/>
      <c r="B715" s="155"/>
    </row>
    <row r="716" spans="1:2" s="146" customFormat="1" ht="15">
      <c r="A716" s="155"/>
      <c r="B716" s="155"/>
    </row>
    <row r="717" spans="1:2" s="146" customFormat="1" ht="15">
      <c r="A717" s="155"/>
      <c r="B717" s="155"/>
    </row>
    <row r="718" spans="1:2" s="146" customFormat="1" ht="15">
      <c r="A718" s="155"/>
      <c r="B718" s="155"/>
    </row>
    <row r="719" spans="1:2" s="146" customFormat="1" ht="15">
      <c r="A719" s="155"/>
      <c r="B719" s="155"/>
    </row>
    <row r="720" spans="1:2" s="146" customFormat="1" ht="15">
      <c r="A720" s="155"/>
      <c r="B720" s="155"/>
    </row>
    <row r="721" spans="1:2" s="146" customFormat="1" ht="15">
      <c r="A721" s="155"/>
      <c r="B721" s="155"/>
    </row>
    <row r="722" spans="1:2" s="146" customFormat="1" ht="15">
      <c r="A722" s="155"/>
      <c r="B722" s="155"/>
    </row>
    <row r="723" spans="1:2" s="146" customFormat="1" ht="15">
      <c r="A723" s="155"/>
      <c r="B723" s="155"/>
    </row>
    <row r="724" spans="1:2" s="146" customFormat="1" ht="15">
      <c r="A724" s="155"/>
      <c r="B724" s="155"/>
    </row>
    <row r="725" spans="1:2" s="146" customFormat="1" ht="15">
      <c r="A725" s="155"/>
      <c r="B725" s="155"/>
    </row>
    <row r="726" spans="1:2" s="146" customFormat="1" ht="15">
      <c r="A726" s="155"/>
      <c r="B726" s="155"/>
    </row>
    <row r="727" spans="1:2" s="146" customFormat="1" ht="15">
      <c r="A727" s="155"/>
      <c r="B727" s="155"/>
    </row>
    <row r="728" spans="1:2" s="146" customFormat="1" ht="15">
      <c r="A728" s="155"/>
      <c r="B728" s="155"/>
    </row>
    <row r="729" spans="1:2" s="146" customFormat="1" ht="15">
      <c r="A729" s="155"/>
      <c r="B729" s="155"/>
    </row>
    <row r="730" spans="1:2" s="146" customFormat="1" ht="15">
      <c r="A730" s="155"/>
      <c r="B730" s="155"/>
    </row>
    <row r="731" spans="1:2" s="146" customFormat="1" ht="15">
      <c r="A731" s="155"/>
      <c r="B731" s="155"/>
    </row>
    <row r="732" spans="1:2" s="146" customFormat="1" ht="15">
      <c r="A732" s="155"/>
      <c r="B732" s="155"/>
    </row>
    <row r="733" spans="1:2" s="146" customFormat="1" ht="15">
      <c r="A733" s="155"/>
      <c r="B733" s="155"/>
    </row>
    <row r="734" spans="1:2" s="146" customFormat="1" ht="15">
      <c r="A734" s="155"/>
      <c r="B734" s="155"/>
    </row>
    <row r="735" spans="1:2" s="146" customFormat="1" ht="15">
      <c r="A735" s="155"/>
      <c r="B735" s="155"/>
    </row>
    <row r="736" spans="1:2" s="146" customFormat="1" ht="15">
      <c r="A736" s="155"/>
      <c r="B736" s="155"/>
    </row>
    <row r="737" spans="1:2" s="146" customFormat="1" ht="15">
      <c r="A737" s="155"/>
      <c r="B737" s="155"/>
    </row>
    <row r="738" spans="1:2" s="146" customFormat="1" ht="15">
      <c r="A738" s="155"/>
      <c r="B738" s="155"/>
    </row>
    <row r="739" spans="1:2" s="146" customFormat="1" ht="15">
      <c r="A739" s="155"/>
      <c r="B739" s="155"/>
    </row>
    <row r="740" spans="1:2" s="146" customFormat="1" ht="15">
      <c r="A740" s="155"/>
      <c r="B740" s="155"/>
    </row>
    <row r="741" spans="1:2" s="146" customFormat="1" ht="15">
      <c r="A741" s="155"/>
      <c r="B741" s="155"/>
    </row>
    <row r="742" spans="1:2" s="146" customFormat="1" ht="15">
      <c r="A742" s="155"/>
      <c r="B742" s="155"/>
    </row>
    <row r="743" spans="1:2" s="146" customFormat="1" ht="15">
      <c r="A743" s="155"/>
      <c r="B743" s="155"/>
    </row>
    <row r="744" spans="1:2" s="146" customFormat="1" ht="15">
      <c r="A744" s="155"/>
      <c r="B744" s="155"/>
    </row>
    <row r="745" spans="1:2" s="146" customFormat="1" ht="15">
      <c r="A745" s="155"/>
      <c r="B745" s="155"/>
    </row>
    <row r="746" spans="1:2" s="146" customFormat="1" ht="15">
      <c r="A746" s="155"/>
      <c r="B746" s="155"/>
    </row>
    <row r="747" spans="1:2" s="146" customFormat="1" ht="15">
      <c r="A747" s="155"/>
      <c r="B747" s="155"/>
    </row>
    <row r="748" spans="1:2" s="146" customFormat="1" ht="15">
      <c r="A748" s="155"/>
      <c r="B748" s="155"/>
    </row>
    <row r="749" spans="1:2" s="146" customFormat="1" ht="15">
      <c r="A749" s="155"/>
      <c r="B749" s="155"/>
    </row>
    <row r="750" spans="1:2" s="146" customFormat="1" ht="15">
      <c r="A750" s="155"/>
      <c r="B750" s="155"/>
    </row>
    <row r="751" spans="1:2" s="146" customFormat="1" ht="15">
      <c r="A751" s="155"/>
      <c r="B751" s="155"/>
    </row>
    <row r="752" spans="1:2" s="146" customFormat="1" ht="15">
      <c r="A752" s="155"/>
      <c r="B752" s="155"/>
    </row>
    <row r="753" spans="1:2" s="146" customFormat="1" ht="15">
      <c r="A753" s="155"/>
      <c r="B753" s="155"/>
    </row>
  </sheetData>
  <sheetProtection/>
  <mergeCells count="2">
    <mergeCell ref="A1:B1"/>
    <mergeCell ref="A7:B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55"/>
  <sheetViews>
    <sheetView zoomScaleSheetLayoutView="100" workbookViewId="0" topLeftCell="A1">
      <selection activeCell="G13" sqref="G13"/>
    </sheetView>
  </sheetViews>
  <sheetFormatPr defaultColWidth="12.140625" defaultRowHeight="16.5" customHeight="1"/>
  <cols>
    <col min="1" max="1" width="15.140625" style="132" customWidth="1"/>
    <col min="2" max="2" width="46.7109375" style="132" customWidth="1"/>
    <col min="3" max="3" width="23.00390625" style="132" customWidth="1"/>
    <col min="4" max="249" width="12.140625" style="132" customWidth="1"/>
    <col min="250" max="16384" width="12.140625" style="133" customWidth="1"/>
  </cols>
  <sheetData>
    <row r="1" spans="1:3" s="132" customFormat="1" ht="33.75" customHeight="1">
      <c r="A1" s="134" t="s">
        <v>840</v>
      </c>
      <c r="B1" s="134"/>
      <c r="C1" s="134"/>
    </row>
    <row r="2" spans="1:3" s="132" customFormat="1" ht="16.5" customHeight="1">
      <c r="A2" s="135" t="s">
        <v>30</v>
      </c>
      <c r="B2" s="135"/>
      <c r="C2" s="135"/>
    </row>
    <row r="3" spans="1:3" s="132" customFormat="1" ht="16.5" customHeight="1">
      <c r="A3" s="136" t="s">
        <v>639</v>
      </c>
      <c r="B3" s="136" t="s">
        <v>841</v>
      </c>
      <c r="C3" s="136" t="s">
        <v>842</v>
      </c>
    </row>
    <row r="4" spans="1:3" s="132" customFormat="1" ht="16.5" customHeight="1">
      <c r="A4" s="136"/>
      <c r="B4" s="136" t="s">
        <v>843</v>
      </c>
      <c r="C4" s="138">
        <f>C5</f>
        <v>0</v>
      </c>
    </row>
    <row r="5" spans="1:3" s="132" customFormat="1" ht="16.5" customHeight="1">
      <c r="A5" s="137">
        <v>103</v>
      </c>
      <c r="B5" s="139" t="s">
        <v>844</v>
      </c>
      <c r="C5" s="138">
        <f>C6</f>
        <v>0</v>
      </c>
    </row>
    <row r="6" spans="1:3" s="132" customFormat="1" ht="16.5" customHeight="1">
      <c r="A6" s="137">
        <v>10306</v>
      </c>
      <c r="B6" s="139" t="s">
        <v>845</v>
      </c>
      <c r="C6" s="138">
        <f>C7+C39+C44+C50+C54</f>
        <v>0</v>
      </c>
    </row>
    <row r="7" spans="1:3" s="132" customFormat="1" ht="16.5" customHeight="1">
      <c r="A7" s="137">
        <v>1030601</v>
      </c>
      <c r="B7" s="139" t="s">
        <v>846</v>
      </c>
      <c r="C7" s="138">
        <f>SUM(C8:C38)</f>
        <v>0</v>
      </c>
    </row>
    <row r="8" spans="1:3" s="132" customFormat="1" ht="16.5" customHeight="1">
      <c r="A8" s="137">
        <v>103060103</v>
      </c>
      <c r="B8" s="140" t="s">
        <v>847</v>
      </c>
      <c r="C8" s="138">
        <v>0</v>
      </c>
    </row>
    <row r="9" spans="1:3" s="132" customFormat="1" ht="16.5" customHeight="1">
      <c r="A9" s="137">
        <v>103060104</v>
      </c>
      <c r="B9" s="140" t="s">
        <v>848</v>
      </c>
      <c r="C9" s="138">
        <v>0</v>
      </c>
    </row>
    <row r="10" spans="1:3" s="132" customFormat="1" ht="16.5" customHeight="1">
      <c r="A10" s="137">
        <v>103060105</v>
      </c>
      <c r="B10" s="140" t="s">
        <v>849</v>
      </c>
      <c r="C10" s="138">
        <v>0</v>
      </c>
    </row>
    <row r="11" spans="1:3" s="132" customFormat="1" ht="16.5" customHeight="1">
      <c r="A11" s="137">
        <v>103060106</v>
      </c>
      <c r="B11" s="140" t="s">
        <v>850</v>
      </c>
      <c r="C11" s="138">
        <v>0</v>
      </c>
    </row>
    <row r="12" spans="1:3" s="132" customFormat="1" ht="16.5" customHeight="1">
      <c r="A12" s="137">
        <v>103060107</v>
      </c>
      <c r="B12" s="140" t="s">
        <v>851</v>
      </c>
      <c r="C12" s="138">
        <v>0</v>
      </c>
    </row>
    <row r="13" spans="1:3" s="132" customFormat="1" ht="16.5" customHeight="1">
      <c r="A13" s="137">
        <v>103060108</v>
      </c>
      <c r="B13" s="140" t="s">
        <v>852</v>
      </c>
      <c r="C13" s="138">
        <v>0</v>
      </c>
    </row>
    <row r="14" spans="1:3" s="132" customFormat="1" ht="16.5" customHeight="1">
      <c r="A14" s="137">
        <v>103060109</v>
      </c>
      <c r="B14" s="140" t="s">
        <v>853</v>
      </c>
      <c r="C14" s="138">
        <v>0</v>
      </c>
    </row>
    <row r="15" spans="1:3" s="132" customFormat="1" ht="16.5" customHeight="1">
      <c r="A15" s="137">
        <v>103060112</v>
      </c>
      <c r="B15" s="140" t="s">
        <v>854</v>
      </c>
      <c r="C15" s="138">
        <v>0</v>
      </c>
    </row>
    <row r="16" spans="1:3" s="132" customFormat="1" ht="16.5" customHeight="1">
      <c r="A16" s="137">
        <v>103060113</v>
      </c>
      <c r="B16" s="140" t="s">
        <v>855</v>
      </c>
      <c r="C16" s="138">
        <v>0</v>
      </c>
    </row>
    <row r="17" spans="1:3" s="132" customFormat="1" ht="16.5" customHeight="1">
      <c r="A17" s="137">
        <v>103060114</v>
      </c>
      <c r="B17" s="140" t="s">
        <v>856</v>
      </c>
      <c r="C17" s="138">
        <v>0</v>
      </c>
    </row>
    <row r="18" spans="1:3" s="132" customFormat="1" ht="16.5" customHeight="1">
      <c r="A18" s="137">
        <v>103060115</v>
      </c>
      <c r="B18" s="140" t="s">
        <v>857</v>
      </c>
      <c r="C18" s="138">
        <v>0</v>
      </c>
    </row>
    <row r="19" spans="1:3" s="132" customFormat="1" ht="16.5" customHeight="1">
      <c r="A19" s="137">
        <v>103060116</v>
      </c>
      <c r="B19" s="140" t="s">
        <v>858</v>
      </c>
      <c r="C19" s="138">
        <v>0</v>
      </c>
    </row>
    <row r="20" spans="1:3" s="132" customFormat="1" ht="16.5" customHeight="1">
      <c r="A20" s="137">
        <v>103060117</v>
      </c>
      <c r="B20" s="140" t="s">
        <v>859</v>
      </c>
      <c r="C20" s="138">
        <v>0</v>
      </c>
    </row>
    <row r="21" spans="1:3" s="132" customFormat="1" ht="16.5" customHeight="1">
      <c r="A21" s="137">
        <v>103060118</v>
      </c>
      <c r="B21" s="140" t="s">
        <v>860</v>
      </c>
      <c r="C21" s="138">
        <v>0</v>
      </c>
    </row>
    <row r="22" spans="1:3" s="132" customFormat="1" ht="16.5" customHeight="1">
      <c r="A22" s="137">
        <v>103060119</v>
      </c>
      <c r="B22" s="140" t="s">
        <v>861</v>
      </c>
      <c r="C22" s="138">
        <v>0</v>
      </c>
    </row>
    <row r="23" spans="1:3" s="132" customFormat="1" ht="16.5" customHeight="1">
      <c r="A23" s="137">
        <v>103060120</v>
      </c>
      <c r="B23" s="140" t="s">
        <v>862</v>
      </c>
      <c r="C23" s="138">
        <v>0</v>
      </c>
    </row>
    <row r="24" spans="1:3" s="132" customFormat="1" ht="16.5" customHeight="1">
      <c r="A24" s="137">
        <v>103060121</v>
      </c>
      <c r="B24" s="140" t="s">
        <v>863</v>
      </c>
      <c r="C24" s="138">
        <v>0</v>
      </c>
    </row>
    <row r="25" spans="1:3" s="132" customFormat="1" ht="16.5" customHeight="1">
      <c r="A25" s="137">
        <v>103060122</v>
      </c>
      <c r="B25" s="140" t="s">
        <v>864</v>
      </c>
      <c r="C25" s="138">
        <v>0</v>
      </c>
    </row>
    <row r="26" spans="1:3" s="132" customFormat="1" ht="16.5" customHeight="1">
      <c r="A26" s="137">
        <v>103060123</v>
      </c>
      <c r="B26" s="140" t="s">
        <v>865</v>
      </c>
      <c r="C26" s="138">
        <v>0</v>
      </c>
    </row>
    <row r="27" spans="1:3" s="132" customFormat="1" ht="16.5" customHeight="1">
      <c r="A27" s="137">
        <v>103060124</v>
      </c>
      <c r="B27" s="140" t="s">
        <v>866</v>
      </c>
      <c r="C27" s="138">
        <v>0</v>
      </c>
    </row>
    <row r="28" spans="1:3" s="132" customFormat="1" ht="16.5" customHeight="1">
      <c r="A28" s="137">
        <v>103060125</v>
      </c>
      <c r="B28" s="140" t="s">
        <v>867</v>
      </c>
      <c r="C28" s="138">
        <v>0</v>
      </c>
    </row>
    <row r="29" spans="1:3" s="132" customFormat="1" ht="16.5" customHeight="1">
      <c r="A29" s="137">
        <v>103060126</v>
      </c>
      <c r="B29" s="140" t="s">
        <v>868</v>
      </c>
      <c r="C29" s="138">
        <v>0</v>
      </c>
    </row>
    <row r="30" spans="1:3" s="132" customFormat="1" ht="16.5" customHeight="1">
      <c r="A30" s="137">
        <v>103060127</v>
      </c>
      <c r="B30" s="140" t="s">
        <v>869</v>
      </c>
      <c r="C30" s="138">
        <v>0</v>
      </c>
    </row>
    <row r="31" spans="1:3" s="132" customFormat="1" ht="16.5" customHeight="1">
      <c r="A31" s="137">
        <v>103060128</v>
      </c>
      <c r="B31" s="140" t="s">
        <v>870</v>
      </c>
      <c r="C31" s="138">
        <v>0</v>
      </c>
    </row>
    <row r="32" spans="1:3" s="132" customFormat="1" ht="16.5" customHeight="1">
      <c r="A32" s="137">
        <v>103060129</v>
      </c>
      <c r="B32" s="140" t="s">
        <v>871</v>
      </c>
      <c r="C32" s="138">
        <v>0</v>
      </c>
    </row>
    <row r="33" spans="1:3" s="132" customFormat="1" ht="16.5" customHeight="1">
      <c r="A33" s="137">
        <v>103060130</v>
      </c>
      <c r="B33" s="140" t="s">
        <v>872</v>
      </c>
      <c r="C33" s="138">
        <v>0</v>
      </c>
    </row>
    <row r="34" spans="1:3" s="132" customFormat="1" ht="16.5" customHeight="1">
      <c r="A34" s="137">
        <v>103060131</v>
      </c>
      <c r="B34" s="140" t="s">
        <v>873</v>
      </c>
      <c r="C34" s="138">
        <v>0</v>
      </c>
    </row>
    <row r="35" spans="1:3" s="132" customFormat="1" ht="16.5" customHeight="1">
      <c r="A35" s="137">
        <v>103060132</v>
      </c>
      <c r="B35" s="140" t="s">
        <v>874</v>
      </c>
      <c r="C35" s="138">
        <v>0</v>
      </c>
    </row>
    <row r="36" spans="1:3" s="132" customFormat="1" ht="16.5" customHeight="1">
      <c r="A36" s="137">
        <v>103060133</v>
      </c>
      <c r="B36" s="140" t="s">
        <v>875</v>
      </c>
      <c r="C36" s="138">
        <v>0</v>
      </c>
    </row>
    <row r="37" spans="1:3" s="132" customFormat="1" ht="16.5" customHeight="1">
      <c r="A37" s="137">
        <v>103060134</v>
      </c>
      <c r="B37" s="140" t="s">
        <v>876</v>
      </c>
      <c r="C37" s="138">
        <v>0</v>
      </c>
    </row>
    <row r="38" spans="1:3" s="132" customFormat="1" ht="16.5" customHeight="1">
      <c r="A38" s="137">
        <v>103060198</v>
      </c>
      <c r="B38" s="140" t="s">
        <v>877</v>
      </c>
      <c r="C38" s="138">
        <v>0</v>
      </c>
    </row>
    <row r="39" spans="1:3" s="132" customFormat="1" ht="16.5" customHeight="1">
      <c r="A39" s="137">
        <v>1030602</v>
      </c>
      <c r="B39" s="139" t="s">
        <v>878</v>
      </c>
      <c r="C39" s="138">
        <f>SUM(C40:C43)</f>
        <v>0</v>
      </c>
    </row>
    <row r="40" spans="1:3" s="132" customFormat="1" ht="16.5" customHeight="1">
      <c r="A40" s="137">
        <v>103060202</v>
      </c>
      <c r="B40" s="140" t="s">
        <v>879</v>
      </c>
      <c r="C40" s="138">
        <v>0</v>
      </c>
    </row>
    <row r="41" spans="1:3" s="132" customFormat="1" ht="16.5" customHeight="1">
      <c r="A41" s="137">
        <v>103060203</v>
      </c>
      <c r="B41" s="140" t="s">
        <v>880</v>
      </c>
      <c r="C41" s="138">
        <v>0</v>
      </c>
    </row>
    <row r="42" spans="1:3" s="132" customFormat="1" ht="16.5" customHeight="1">
      <c r="A42" s="137">
        <v>103060204</v>
      </c>
      <c r="B42" s="140" t="s">
        <v>881</v>
      </c>
      <c r="C42" s="138">
        <v>0</v>
      </c>
    </row>
    <row r="43" spans="1:3" s="132" customFormat="1" ht="16.5" customHeight="1">
      <c r="A43" s="137">
        <v>103060298</v>
      </c>
      <c r="B43" s="140" t="s">
        <v>882</v>
      </c>
      <c r="C43" s="138">
        <v>0</v>
      </c>
    </row>
    <row r="44" spans="1:3" s="132" customFormat="1" ht="16.5" customHeight="1">
      <c r="A44" s="137">
        <v>1030603</v>
      </c>
      <c r="B44" s="139" t="s">
        <v>883</v>
      </c>
      <c r="C44" s="138">
        <f>SUM(C45:C49)</f>
        <v>0</v>
      </c>
    </row>
    <row r="45" spans="1:3" s="132" customFormat="1" ht="16.5" customHeight="1">
      <c r="A45" s="137">
        <v>103060301</v>
      </c>
      <c r="B45" s="140" t="s">
        <v>884</v>
      </c>
      <c r="C45" s="138">
        <v>0</v>
      </c>
    </row>
    <row r="46" spans="1:3" s="132" customFormat="1" ht="16.5" customHeight="1">
      <c r="A46" s="137">
        <v>103060304</v>
      </c>
      <c r="B46" s="140" t="s">
        <v>885</v>
      </c>
      <c r="C46" s="138">
        <v>0</v>
      </c>
    </row>
    <row r="47" spans="1:3" s="132" customFormat="1" ht="16.5" customHeight="1">
      <c r="A47" s="137">
        <v>103060305</v>
      </c>
      <c r="B47" s="140" t="s">
        <v>886</v>
      </c>
      <c r="C47" s="138">
        <v>0</v>
      </c>
    </row>
    <row r="48" spans="1:3" s="132" customFormat="1" ht="16.5" customHeight="1">
      <c r="A48" s="137">
        <v>103060307</v>
      </c>
      <c r="B48" s="140" t="s">
        <v>887</v>
      </c>
      <c r="C48" s="138">
        <v>0</v>
      </c>
    </row>
    <row r="49" spans="1:3" s="132" customFormat="1" ht="16.5" customHeight="1">
      <c r="A49" s="137">
        <v>103060398</v>
      </c>
      <c r="B49" s="140" t="s">
        <v>888</v>
      </c>
      <c r="C49" s="138">
        <v>0</v>
      </c>
    </row>
    <row r="50" spans="1:3" s="132" customFormat="1" ht="16.5" customHeight="1">
      <c r="A50" s="137">
        <v>1030604</v>
      </c>
      <c r="B50" s="139" t="s">
        <v>889</v>
      </c>
      <c r="C50" s="138">
        <f>SUM(C51:C53)</f>
        <v>0</v>
      </c>
    </row>
    <row r="51" spans="1:3" s="132" customFormat="1" ht="16.5" customHeight="1">
      <c r="A51" s="137">
        <v>103060401</v>
      </c>
      <c r="B51" s="140" t="s">
        <v>890</v>
      </c>
      <c r="C51" s="138">
        <v>0</v>
      </c>
    </row>
    <row r="52" spans="1:3" s="132" customFormat="1" ht="16.5" customHeight="1">
      <c r="A52" s="137">
        <v>103060402</v>
      </c>
      <c r="B52" s="140" t="s">
        <v>891</v>
      </c>
      <c r="C52" s="138">
        <v>0</v>
      </c>
    </row>
    <row r="53" spans="1:3" s="132" customFormat="1" ht="16.5" customHeight="1">
      <c r="A53" s="137">
        <v>103060498</v>
      </c>
      <c r="B53" s="140" t="s">
        <v>892</v>
      </c>
      <c r="C53" s="138">
        <v>0</v>
      </c>
    </row>
    <row r="54" spans="1:3" s="132" customFormat="1" ht="16.5" customHeight="1">
      <c r="A54" s="137">
        <v>1030698</v>
      </c>
      <c r="B54" s="139" t="s">
        <v>893</v>
      </c>
      <c r="C54" s="138">
        <v>0</v>
      </c>
    </row>
    <row r="55" spans="1:3" ht="42.75" customHeight="1">
      <c r="A55" s="141" t="s">
        <v>894</v>
      </c>
      <c r="B55" s="141"/>
      <c r="C55" s="141"/>
    </row>
  </sheetData>
  <sheetProtection/>
  <mergeCells count="3">
    <mergeCell ref="A1:C1"/>
    <mergeCell ref="A2:C2"/>
    <mergeCell ref="A55:C5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55"/>
  <sheetViews>
    <sheetView zoomScaleSheetLayoutView="100" workbookViewId="0" topLeftCell="A1">
      <selection activeCell="G13" sqref="G13"/>
    </sheetView>
  </sheetViews>
  <sheetFormatPr defaultColWidth="12.140625" defaultRowHeight="16.5" customHeight="1"/>
  <cols>
    <col min="1" max="1" width="14.8515625" style="132" customWidth="1"/>
    <col min="2" max="2" width="50.28125" style="132" customWidth="1"/>
    <col min="3" max="3" width="23.140625" style="132" customWidth="1"/>
    <col min="4" max="249" width="12.140625" style="132" customWidth="1"/>
    <col min="250" max="253" width="12.140625" style="133" customWidth="1"/>
  </cols>
  <sheetData>
    <row r="1" spans="1:3" s="132" customFormat="1" ht="33.75" customHeight="1">
      <c r="A1" s="134" t="s">
        <v>895</v>
      </c>
      <c r="B1" s="134"/>
      <c r="C1" s="134"/>
    </row>
    <row r="2" spans="1:3" s="132" customFormat="1" ht="16.5" customHeight="1">
      <c r="A2" s="135"/>
      <c r="B2" s="135"/>
      <c r="C2" s="135"/>
    </row>
    <row r="3" spans="1:3" s="132" customFormat="1" ht="16.5" customHeight="1">
      <c r="A3" s="136" t="s">
        <v>639</v>
      </c>
      <c r="B3" s="136" t="s">
        <v>841</v>
      </c>
      <c r="C3" s="136" t="s">
        <v>842</v>
      </c>
    </row>
    <row r="4" spans="1:3" s="132" customFormat="1" ht="16.5" customHeight="1">
      <c r="A4" s="137"/>
      <c r="B4" s="136" t="s">
        <v>896</v>
      </c>
      <c r="C4" s="138">
        <f>C5+C8</f>
        <v>0</v>
      </c>
    </row>
    <row r="5" spans="1:3" s="132" customFormat="1" ht="16.5" customHeight="1">
      <c r="A5" s="137">
        <v>208</v>
      </c>
      <c r="B5" s="139" t="s">
        <v>897</v>
      </c>
      <c r="C5" s="138">
        <f>C6</f>
        <v>0</v>
      </c>
    </row>
    <row r="6" spans="1:3" s="132" customFormat="1" ht="16.5" customHeight="1">
      <c r="A6" s="137">
        <v>20804</v>
      </c>
      <c r="B6" s="139" t="s">
        <v>685</v>
      </c>
      <c r="C6" s="138">
        <f>C7</f>
        <v>0</v>
      </c>
    </row>
    <row r="7" spans="1:3" s="132" customFormat="1" ht="16.5" customHeight="1">
      <c r="A7" s="137">
        <v>2080451</v>
      </c>
      <c r="B7" s="140" t="s">
        <v>898</v>
      </c>
      <c r="C7" s="138">
        <v>0</v>
      </c>
    </row>
    <row r="8" spans="1:3" s="132" customFormat="1" ht="16.5" customHeight="1">
      <c r="A8" s="137">
        <v>223</v>
      </c>
      <c r="B8" s="139" t="s">
        <v>896</v>
      </c>
      <c r="C8" s="138">
        <f>C9+C19+C28+C30+C34</f>
        <v>0</v>
      </c>
    </row>
    <row r="9" spans="1:3" s="132" customFormat="1" ht="16.5" customHeight="1">
      <c r="A9" s="137">
        <v>22301</v>
      </c>
      <c r="B9" s="139" t="s">
        <v>899</v>
      </c>
      <c r="C9" s="138">
        <f>SUM(C10:C18)</f>
        <v>0</v>
      </c>
    </row>
    <row r="10" spans="1:3" s="132" customFormat="1" ht="16.5" customHeight="1">
      <c r="A10" s="137">
        <v>2230101</v>
      </c>
      <c r="B10" s="140" t="s">
        <v>900</v>
      </c>
      <c r="C10" s="138">
        <v>0</v>
      </c>
    </row>
    <row r="11" spans="1:3" s="132" customFormat="1" ht="16.5" customHeight="1">
      <c r="A11" s="137">
        <v>2230102</v>
      </c>
      <c r="B11" s="140" t="s">
        <v>901</v>
      </c>
      <c r="C11" s="138">
        <v>0</v>
      </c>
    </row>
    <row r="12" spans="1:3" s="132" customFormat="1" ht="16.5" customHeight="1">
      <c r="A12" s="137">
        <v>2230103</v>
      </c>
      <c r="B12" s="140" t="s">
        <v>902</v>
      </c>
      <c r="C12" s="138">
        <v>0</v>
      </c>
    </row>
    <row r="13" spans="1:3" s="132" customFormat="1" ht="16.5" customHeight="1">
      <c r="A13" s="137">
        <v>2230104</v>
      </c>
      <c r="B13" s="140" t="s">
        <v>903</v>
      </c>
      <c r="C13" s="138">
        <v>0</v>
      </c>
    </row>
    <row r="14" spans="1:3" s="132" customFormat="1" ht="16.5" customHeight="1">
      <c r="A14" s="137">
        <v>2230105</v>
      </c>
      <c r="B14" s="140" t="s">
        <v>904</v>
      </c>
      <c r="C14" s="138">
        <v>0</v>
      </c>
    </row>
    <row r="15" spans="1:3" s="132" customFormat="1" ht="16.5" customHeight="1">
      <c r="A15" s="137">
        <v>2230106</v>
      </c>
      <c r="B15" s="140" t="s">
        <v>905</v>
      </c>
      <c r="C15" s="138">
        <v>0</v>
      </c>
    </row>
    <row r="16" spans="1:3" s="132" customFormat="1" ht="16.5" customHeight="1">
      <c r="A16" s="137">
        <v>2230107</v>
      </c>
      <c r="B16" s="140" t="s">
        <v>906</v>
      </c>
      <c r="C16" s="138">
        <v>0</v>
      </c>
    </row>
    <row r="17" spans="1:3" s="132" customFormat="1" ht="16.5" customHeight="1">
      <c r="A17" s="137">
        <v>2230108</v>
      </c>
      <c r="B17" s="140" t="s">
        <v>907</v>
      </c>
      <c r="C17" s="138">
        <v>0</v>
      </c>
    </row>
    <row r="18" spans="1:3" s="132" customFormat="1" ht="16.5" customHeight="1">
      <c r="A18" s="137">
        <v>2230199</v>
      </c>
      <c r="B18" s="140" t="s">
        <v>908</v>
      </c>
      <c r="C18" s="138">
        <v>0</v>
      </c>
    </row>
    <row r="19" spans="1:3" s="132" customFormat="1" ht="16.5" customHeight="1">
      <c r="A19" s="137">
        <v>22302</v>
      </c>
      <c r="B19" s="139" t="s">
        <v>909</v>
      </c>
      <c r="C19" s="138">
        <f>SUM(C20:C27)</f>
        <v>0</v>
      </c>
    </row>
    <row r="20" spans="1:3" s="132" customFormat="1" ht="16.5" customHeight="1">
      <c r="A20" s="137">
        <v>2230201</v>
      </c>
      <c r="B20" s="140" t="s">
        <v>910</v>
      </c>
      <c r="C20" s="138">
        <v>0</v>
      </c>
    </row>
    <row r="21" spans="1:3" s="132" customFormat="1" ht="16.5" customHeight="1">
      <c r="A21" s="137">
        <v>2230202</v>
      </c>
      <c r="B21" s="140" t="s">
        <v>911</v>
      </c>
      <c r="C21" s="138">
        <v>0</v>
      </c>
    </row>
    <row r="22" spans="1:3" s="132" customFormat="1" ht="16.5" customHeight="1">
      <c r="A22" s="137">
        <v>2230203</v>
      </c>
      <c r="B22" s="140" t="s">
        <v>912</v>
      </c>
      <c r="C22" s="138">
        <v>0</v>
      </c>
    </row>
    <row r="23" spans="1:3" s="132" customFormat="1" ht="16.5" customHeight="1">
      <c r="A23" s="137">
        <v>2230204</v>
      </c>
      <c r="B23" s="140" t="s">
        <v>913</v>
      </c>
      <c r="C23" s="138">
        <v>0</v>
      </c>
    </row>
    <row r="24" spans="1:3" s="132" customFormat="1" ht="16.5" customHeight="1">
      <c r="A24" s="137">
        <v>2230205</v>
      </c>
      <c r="B24" s="140" t="s">
        <v>914</v>
      </c>
      <c r="C24" s="138">
        <v>0</v>
      </c>
    </row>
    <row r="25" spans="1:3" s="132" customFormat="1" ht="16.5" customHeight="1">
      <c r="A25" s="137">
        <v>2230206</v>
      </c>
      <c r="B25" s="140" t="s">
        <v>915</v>
      </c>
      <c r="C25" s="138">
        <v>0</v>
      </c>
    </row>
    <row r="26" spans="1:3" s="132" customFormat="1" ht="16.5" customHeight="1">
      <c r="A26" s="137">
        <v>2230207</v>
      </c>
      <c r="B26" s="140" t="s">
        <v>916</v>
      </c>
      <c r="C26" s="138">
        <v>0</v>
      </c>
    </row>
    <row r="27" spans="1:3" s="132" customFormat="1" ht="16.5" customHeight="1">
      <c r="A27" s="137">
        <v>2230299</v>
      </c>
      <c r="B27" s="140" t="s">
        <v>917</v>
      </c>
      <c r="C27" s="138">
        <v>0</v>
      </c>
    </row>
    <row r="28" spans="1:3" s="132" customFormat="1" ht="16.5" customHeight="1">
      <c r="A28" s="137">
        <v>22303</v>
      </c>
      <c r="B28" s="139" t="s">
        <v>918</v>
      </c>
      <c r="C28" s="138">
        <f>C29</f>
        <v>0</v>
      </c>
    </row>
    <row r="29" spans="1:3" s="132" customFormat="1" ht="16.5" customHeight="1">
      <c r="A29" s="137">
        <v>2230301</v>
      </c>
      <c r="B29" s="140" t="s">
        <v>919</v>
      </c>
      <c r="C29" s="138">
        <v>0</v>
      </c>
    </row>
    <row r="30" spans="1:3" s="132" customFormat="1" ht="16.5" customHeight="1">
      <c r="A30" s="137">
        <v>22304</v>
      </c>
      <c r="B30" s="139" t="s">
        <v>920</v>
      </c>
      <c r="C30" s="138">
        <f>C31+C32+C33</f>
        <v>0</v>
      </c>
    </row>
    <row r="31" spans="1:3" s="132" customFormat="1" ht="16.5" customHeight="1">
      <c r="A31" s="137">
        <v>2230401</v>
      </c>
      <c r="B31" s="140" t="s">
        <v>921</v>
      </c>
      <c r="C31" s="138">
        <v>0</v>
      </c>
    </row>
    <row r="32" spans="1:3" s="132" customFormat="1" ht="16.5" customHeight="1">
      <c r="A32" s="137">
        <v>2230402</v>
      </c>
      <c r="B32" s="140" t="s">
        <v>922</v>
      </c>
      <c r="C32" s="138">
        <v>0</v>
      </c>
    </row>
    <row r="33" spans="1:3" s="132" customFormat="1" ht="16.5" customHeight="1">
      <c r="A33" s="137">
        <v>2230499</v>
      </c>
      <c r="B33" s="140" t="s">
        <v>923</v>
      </c>
      <c r="C33" s="138">
        <v>0</v>
      </c>
    </row>
    <row r="34" spans="1:3" s="132" customFormat="1" ht="16.5" customHeight="1">
      <c r="A34" s="137">
        <v>22399</v>
      </c>
      <c r="B34" s="139" t="s">
        <v>924</v>
      </c>
      <c r="C34" s="138">
        <f>C35</f>
        <v>0</v>
      </c>
    </row>
    <row r="35" spans="1:3" s="132" customFormat="1" ht="16.5" customHeight="1">
      <c r="A35" s="137">
        <v>2239901</v>
      </c>
      <c r="B35" s="140" t="s">
        <v>925</v>
      </c>
      <c r="C35" s="138">
        <v>0</v>
      </c>
    </row>
    <row r="36" spans="1:3" s="132" customFormat="1" ht="33.75" customHeight="1">
      <c r="A36" s="141" t="s">
        <v>894</v>
      </c>
      <c r="B36" s="141"/>
      <c r="C36" s="141"/>
    </row>
    <row r="37" spans="1:3" s="132" customFormat="1" ht="16.5" customHeight="1">
      <c r="A37"/>
      <c r="B37"/>
      <c r="C37"/>
    </row>
    <row r="38" spans="1:3" s="132" customFormat="1" ht="16.5" customHeight="1">
      <c r="A38"/>
      <c r="B38"/>
      <c r="C38"/>
    </row>
    <row r="39" spans="1:3" s="132" customFormat="1" ht="16.5" customHeight="1">
      <c r="A39"/>
      <c r="B39"/>
      <c r="C39"/>
    </row>
    <row r="40" spans="1:3" s="132" customFormat="1" ht="16.5" customHeight="1">
      <c r="A40"/>
      <c r="B40"/>
      <c r="C40"/>
    </row>
    <row r="41" spans="1:3" s="132" customFormat="1" ht="16.5" customHeight="1">
      <c r="A41"/>
      <c r="B41"/>
      <c r="C41"/>
    </row>
    <row r="42" spans="1:3" s="132" customFormat="1" ht="16.5" customHeight="1">
      <c r="A42"/>
      <c r="B42"/>
      <c r="C42"/>
    </row>
    <row r="43" spans="1:3" s="132" customFormat="1" ht="16.5" customHeight="1">
      <c r="A43"/>
      <c r="B43"/>
      <c r="C43"/>
    </row>
    <row r="44" spans="1:3" s="132" customFormat="1" ht="16.5" customHeight="1">
      <c r="A44"/>
      <c r="B44"/>
      <c r="C44"/>
    </row>
    <row r="45" spans="1:3" s="132" customFormat="1" ht="16.5" customHeight="1">
      <c r="A45"/>
      <c r="B45"/>
      <c r="C45"/>
    </row>
    <row r="46" spans="1:3" s="132" customFormat="1" ht="16.5" customHeight="1">
      <c r="A46"/>
      <c r="B46"/>
      <c r="C46"/>
    </row>
    <row r="47" spans="1:3" s="132" customFormat="1" ht="16.5" customHeight="1">
      <c r="A47"/>
      <c r="B47"/>
      <c r="C47"/>
    </row>
    <row r="48" spans="1:3" s="132" customFormat="1" ht="16.5" customHeight="1">
      <c r="A48"/>
      <c r="B48"/>
      <c r="C48"/>
    </row>
    <row r="49" spans="1:3" s="132" customFormat="1" ht="16.5" customHeight="1">
      <c r="A49"/>
      <c r="B49"/>
      <c r="C49"/>
    </row>
    <row r="50" spans="1:3" s="132" customFormat="1" ht="16.5" customHeight="1">
      <c r="A50"/>
      <c r="B50"/>
      <c r="C50"/>
    </row>
    <row r="51" spans="1:3" s="132" customFormat="1" ht="16.5" customHeight="1">
      <c r="A51"/>
      <c r="B51"/>
      <c r="C51"/>
    </row>
    <row r="52" spans="1:3" s="132" customFormat="1" ht="16.5" customHeight="1">
      <c r="A52"/>
      <c r="B52"/>
      <c r="C52"/>
    </row>
    <row r="53" spans="1:3" s="132" customFormat="1" ht="16.5" customHeight="1">
      <c r="A53"/>
      <c r="B53"/>
      <c r="C53"/>
    </row>
    <row r="54" spans="1:3" s="132" customFormat="1" ht="16.5" customHeight="1">
      <c r="A54"/>
      <c r="B54"/>
      <c r="C54"/>
    </row>
    <row r="55" spans="1:3" ht="16.5" customHeight="1">
      <c r="A55"/>
      <c r="B55"/>
      <c r="C55"/>
    </row>
  </sheetData>
  <sheetProtection/>
  <mergeCells count="3">
    <mergeCell ref="A1:C1"/>
    <mergeCell ref="A2:C2"/>
    <mergeCell ref="A36:C3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54"/>
  <sheetViews>
    <sheetView zoomScaleSheetLayoutView="100" workbookViewId="0" topLeftCell="A1">
      <selection activeCell="G13" sqref="G13"/>
    </sheetView>
  </sheetViews>
  <sheetFormatPr defaultColWidth="12.140625" defaultRowHeight="16.5" customHeight="1"/>
  <cols>
    <col min="1" max="1" width="14.8515625" style="132" customWidth="1"/>
    <col min="2" max="2" width="50.28125" style="132" customWidth="1"/>
    <col min="3" max="3" width="23.140625" style="132" customWidth="1"/>
    <col min="4" max="249" width="12.140625" style="132" customWidth="1"/>
    <col min="250" max="253" width="12.140625" style="133" customWidth="1"/>
  </cols>
  <sheetData>
    <row r="1" spans="1:3" s="132" customFormat="1" ht="33.75" customHeight="1">
      <c r="A1" s="134" t="s">
        <v>926</v>
      </c>
      <c r="B1" s="134"/>
      <c r="C1" s="134"/>
    </row>
    <row r="2" spans="1:3" s="132" customFormat="1" ht="16.5" customHeight="1">
      <c r="A2" s="135" t="s">
        <v>927</v>
      </c>
      <c r="B2" s="135"/>
      <c r="C2" s="135"/>
    </row>
    <row r="3" spans="1:3" s="132" customFormat="1" ht="16.5" customHeight="1">
      <c r="A3" s="136" t="s">
        <v>639</v>
      </c>
      <c r="B3" s="136" t="s">
        <v>841</v>
      </c>
      <c r="C3" s="136" t="s">
        <v>842</v>
      </c>
    </row>
    <row r="4" spans="1:3" s="132" customFormat="1" ht="16.5" customHeight="1">
      <c r="A4" s="137"/>
      <c r="B4" s="136" t="s">
        <v>928</v>
      </c>
      <c r="C4" s="138">
        <f>C5+C8</f>
        <v>0</v>
      </c>
    </row>
    <row r="5" spans="1:3" s="132" customFormat="1" ht="16.5" customHeight="1">
      <c r="A5" s="137"/>
      <c r="B5" s="139"/>
      <c r="C5" s="138"/>
    </row>
    <row r="6" spans="1:3" s="132" customFormat="1" ht="16.5" customHeight="1">
      <c r="A6" s="137"/>
      <c r="B6" s="139"/>
      <c r="C6" s="138"/>
    </row>
    <row r="7" spans="1:3" s="132" customFormat="1" ht="16.5" customHeight="1">
      <c r="A7" s="137"/>
      <c r="B7" s="140"/>
      <c r="C7" s="138"/>
    </row>
    <row r="8" spans="1:3" s="132" customFormat="1" ht="16.5" customHeight="1">
      <c r="A8" s="137"/>
      <c r="B8" s="139"/>
      <c r="C8" s="138"/>
    </row>
    <row r="9" spans="1:3" s="132" customFormat="1" ht="16.5" customHeight="1">
      <c r="A9" s="137"/>
      <c r="B9" s="139"/>
      <c r="C9" s="138"/>
    </row>
    <row r="10" spans="1:3" s="132" customFormat="1" ht="16.5" customHeight="1">
      <c r="A10" s="137"/>
      <c r="B10" s="140"/>
      <c r="C10" s="138"/>
    </row>
    <row r="11" spans="1:3" s="132" customFormat="1" ht="16.5" customHeight="1">
      <c r="A11" s="137"/>
      <c r="B11" s="140"/>
      <c r="C11" s="138"/>
    </row>
    <row r="12" spans="1:3" s="132" customFormat="1" ht="16.5" customHeight="1">
      <c r="A12" s="137"/>
      <c r="B12" s="140"/>
      <c r="C12" s="138"/>
    </row>
    <row r="13" spans="1:3" s="132" customFormat="1" ht="16.5" customHeight="1">
      <c r="A13" s="137"/>
      <c r="B13" s="140"/>
      <c r="C13" s="138"/>
    </row>
    <row r="14" spans="1:3" s="132" customFormat="1" ht="16.5" customHeight="1">
      <c r="A14" s="137"/>
      <c r="B14" s="140"/>
      <c r="C14" s="138"/>
    </row>
    <row r="15" spans="1:3" s="132" customFormat="1" ht="16.5" customHeight="1">
      <c r="A15" s="137"/>
      <c r="B15" s="140"/>
      <c r="C15" s="138"/>
    </row>
    <row r="16" spans="1:3" s="132" customFormat="1" ht="16.5" customHeight="1">
      <c r="A16" s="137"/>
      <c r="B16" s="140"/>
      <c r="C16" s="138"/>
    </row>
    <row r="17" spans="1:3" s="132" customFormat="1" ht="16.5" customHeight="1">
      <c r="A17" s="137"/>
      <c r="B17" s="140"/>
      <c r="C17" s="138"/>
    </row>
    <row r="18" spans="1:3" s="132" customFormat="1" ht="16.5" customHeight="1">
      <c r="A18" s="137"/>
      <c r="B18" s="140"/>
      <c r="C18" s="138"/>
    </row>
    <row r="19" spans="1:3" s="132" customFormat="1" ht="16.5" customHeight="1">
      <c r="A19" s="137"/>
      <c r="B19" s="139"/>
      <c r="C19" s="138"/>
    </row>
    <row r="20" spans="1:3" s="132" customFormat="1" ht="16.5" customHeight="1">
      <c r="A20" s="137"/>
      <c r="B20" s="140"/>
      <c r="C20" s="138"/>
    </row>
    <row r="21" spans="1:3" s="132" customFormat="1" ht="16.5" customHeight="1">
      <c r="A21" s="137"/>
      <c r="B21" s="140"/>
      <c r="C21" s="138"/>
    </row>
    <row r="22" spans="1:3" s="132" customFormat="1" ht="16.5" customHeight="1">
      <c r="A22" s="137"/>
      <c r="B22" s="140"/>
      <c r="C22" s="138"/>
    </row>
    <row r="23" spans="1:3" s="132" customFormat="1" ht="16.5" customHeight="1">
      <c r="A23" s="137"/>
      <c r="B23" s="140"/>
      <c r="C23" s="138"/>
    </row>
    <row r="24" spans="1:3" s="132" customFormat="1" ht="16.5" customHeight="1">
      <c r="A24" s="137"/>
      <c r="B24" s="140"/>
      <c r="C24" s="138"/>
    </row>
    <row r="25" spans="1:3" s="132" customFormat="1" ht="16.5" customHeight="1">
      <c r="A25" s="137"/>
      <c r="B25" s="140"/>
      <c r="C25" s="138"/>
    </row>
    <row r="26" spans="1:3" s="132" customFormat="1" ht="16.5" customHeight="1">
      <c r="A26" s="137"/>
      <c r="B26" s="140"/>
      <c r="C26" s="138"/>
    </row>
    <row r="27" spans="1:3" s="132" customFormat="1" ht="16.5" customHeight="1">
      <c r="A27" s="137"/>
      <c r="B27" s="140"/>
      <c r="C27" s="138"/>
    </row>
    <row r="28" spans="1:3" s="132" customFormat="1" ht="16.5" customHeight="1">
      <c r="A28" s="137"/>
      <c r="B28" s="139"/>
      <c r="C28" s="138"/>
    </row>
    <row r="29" spans="1:3" s="132" customFormat="1" ht="16.5" customHeight="1">
      <c r="A29" s="137"/>
      <c r="B29" s="140"/>
      <c r="C29" s="138"/>
    </row>
    <row r="30" spans="1:3" s="132" customFormat="1" ht="16.5" customHeight="1">
      <c r="A30" s="137"/>
      <c r="B30" s="139"/>
      <c r="C30" s="138"/>
    </row>
    <row r="31" spans="1:3" s="132" customFormat="1" ht="16.5" customHeight="1">
      <c r="A31" s="137"/>
      <c r="B31" s="140"/>
      <c r="C31" s="138"/>
    </row>
    <row r="32" spans="1:3" s="132" customFormat="1" ht="16.5" customHeight="1">
      <c r="A32" s="137"/>
      <c r="B32" s="140"/>
      <c r="C32" s="138"/>
    </row>
    <row r="33" spans="1:3" s="132" customFormat="1" ht="16.5" customHeight="1">
      <c r="A33" s="137"/>
      <c r="B33" s="140"/>
      <c r="C33" s="138"/>
    </row>
    <row r="34" spans="1:3" s="132" customFormat="1" ht="16.5" customHeight="1">
      <c r="A34" s="137"/>
      <c r="B34" s="139"/>
      <c r="C34" s="138"/>
    </row>
    <row r="35" spans="1:3" s="132" customFormat="1" ht="16.5" customHeight="1">
      <c r="A35" s="137"/>
      <c r="B35" s="140"/>
      <c r="C35" s="138"/>
    </row>
    <row r="36" spans="1:3" s="132" customFormat="1" ht="48.75" customHeight="1">
      <c r="A36" s="141" t="s">
        <v>894</v>
      </c>
      <c r="B36" s="141"/>
      <c r="C36" s="141"/>
    </row>
    <row r="37" spans="1:3" s="132" customFormat="1" ht="16.5" customHeight="1">
      <c r="A37"/>
      <c r="B37"/>
      <c r="C37"/>
    </row>
    <row r="38" spans="1:3" s="132" customFormat="1" ht="16.5" customHeight="1">
      <c r="A38"/>
      <c r="B38"/>
      <c r="C38"/>
    </row>
    <row r="39" spans="1:3" s="132" customFormat="1" ht="16.5" customHeight="1">
      <c r="A39"/>
      <c r="B39"/>
      <c r="C39"/>
    </row>
    <row r="40" spans="1:3" s="132" customFormat="1" ht="16.5" customHeight="1">
      <c r="A40"/>
      <c r="B40"/>
      <c r="C40"/>
    </row>
    <row r="41" spans="1:3" s="132" customFormat="1" ht="16.5" customHeight="1">
      <c r="A41"/>
      <c r="B41"/>
      <c r="C41"/>
    </row>
    <row r="42" spans="1:3" s="132" customFormat="1" ht="16.5" customHeight="1">
      <c r="A42"/>
      <c r="B42"/>
      <c r="C42"/>
    </row>
    <row r="43" spans="1:3" s="132" customFormat="1" ht="16.5" customHeight="1">
      <c r="A43"/>
      <c r="B43"/>
      <c r="C43"/>
    </row>
    <row r="44" spans="1:3" s="132" customFormat="1" ht="16.5" customHeight="1">
      <c r="A44"/>
      <c r="B44"/>
      <c r="C44"/>
    </row>
    <row r="45" spans="1:3" s="132" customFormat="1" ht="16.5" customHeight="1">
      <c r="A45"/>
      <c r="B45"/>
      <c r="C45"/>
    </row>
    <row r="46" spans="1:3" s="132" customFormat="1" ht="16.5" customHeight="1">
      <c r="A46"/>
      <c r="B46"/>
      <c r="C46"/>
    </row>
    <row r="47" spans="1:3" s="132" customFormat="1" ht="16.5" customHeight="1">
      <c r="A47"/>
      <c r="B47"/>
      <c r="C47"/>
    </row>
    <row r="48" spans="1:3" s="132" customFormat="1" ht="16.5" customHeight="1">
      <c r="A48"/>
      <c r="B48"/>
      <c r="C48"/>
    </row>
    <row r="49" spans="1:3" s="132" customFormat="1" ht="16.5" customHeight="1">
      <c r="A49"/>
      <c r="B49"/>
      <c r="C49"/>
    </row>
    <row r="50" spans="1:3" s="132" customFormat="1" ht="16.5" customHeight="1">
      <c r="A50"/>
      <c r="B50"/>
      <c r="C50"/>
    </row>
    <row r="51" spans="1:3" s="132" customFormat="1" ht="16.5" customHeight="1">
      <c r="A51"/>
      <c r="B51"/>
      <c r="C51"/>
    </row>
    <row r="52" spans="1:3" s="132" customFormat="1" ht="16.5" customHeight="1">
      <c r="A52"/>
      <c r="B52"/>
      <c r="C52"/>
    </row>
    <row r="53" spans="1:3" s="132" customFormat="1" ht="16.5" customHeight="1">
      <c r="A53"/>
      <c r="B53"/>
      <c r="C53"/>
    </row>
    <row r="54" spans="1:3" s="132" customFormat="1" ht="16.5" customHeight="1">
      <c r="A54"/>
      <c r="B54"/>
      <c r="C54"/>
    </row>
  </sheetData>
  <sheetProtection/>
  <mergeCells count="3">
    <mergeCell ref="A1:C1"/>
    <mergeCell ref="A2:C2"/>
    <mergeCell ref="A36:C3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24"/>
  <sheetViews>
    <sheetView workbookViewId="0" topLeftCell="A7">
      <selection activeCell="B14" sqref="B14"/>
    </sheetView>
  </sheetViews>
  <sheetFormatPr defaultColWidth="9.00390625" defaultRowHeight="15"/>
  <cols>
    <col min="1" max="1" width="36.140625" style="104" customWidth="1"/>
    <col min="2" max="2" width="18.140625" style="104" customWidth="1"/>
    <col min="3" max="3" width="17.7109375" style="104" customWidth="1"/>
    <col min="4" max="4" width="16.57421875" style="104" customWidth="1"/>
    <col min="5" max="5" width="16.00390625" style="104" customWidth="1"/>
    <col min="6" max="6" width="17.28125" style="104" customWidth="1"/>
    <col min="7" max="7" width="15.28125" style="104" customWidth="1"/>
    <col min="8" max="8" width="17.28125" style="104" customWidth="1"/>
    <col min="9" max="9" width="14.8515625" style="104" customWidth="1"/>
    <col min="10" max="16384" width="9.00390625" style="104" customWidth="1"/>
  </cols>
  <sheetData>
    <row r="1" spans="1:9" ht="33" customHeight="1">
      <c r="A1" s="105" t="s">
        <v>929</v>
      </c>
      <c r="B1" s="105"/>
      <c r="C1" s="106"/>
      <c r="D1" s="105"/>
      <c r="E1" s="105"/>
      <c r="F1" s="105"/>
      <c r="G1" s="105"/>
      <c r="H1" s="105"/>
      <c r="I1" s="105"/>
    </row>
    <row r="2" spans="1:9" ht="18" customHeight="1">
      <c r="A2" s="107"/>
      <c r="B2" s="108"/>
      <c r="C2" s="108"/>
      <c r="D2" s="107"/>
      <c r="E2" s="107"/>
      <c r="F2" s="107"/>
      <c r="G2" s="107"/>
      <c r="H2" s="109" t="s">
        <v>30</v>
      </c>
      <c r="I2" s="126"/>
    </row>
    <row r="3" spans="1:9" s="101" customFormat="1" ht="44.25" customHeight="1">
      <c r="A3" s="110" t="s">
        <v>156</v>
      </c>
      <c r="B3" s="111" t="s">
        <v>157</v>
      </c>
      <c r="C3" s="112" t="s">
        <v>158</v>
      </c>
      <c r="D3" s="113" t="s">
        <v>159</v>
      </c>
      <c r="E3" s="114" t="s">
        <v>160</v>
      </c>
      <c r="F3" s="114" t="s">
        <v>161</v>
      </c>
      <c r="G3" s="114" t="s">
        <v>162</v>
      </c>
      <c r="H3" s="115" t="s">
        <v>930</v>
      </c>
      <c r="I3" s="127" t="s">
        <v>931</v>
      </c>
    </row>
    <row r="4" spans="1:9" s="102" customFormat="1" ht="21.75" customHeight="1">
      <c r="A4" s="116" t="s">
        <v>165</v>
      </c>
      <c r="B4" s="117">
        <v>48511.05</v>
      </c>
      <c r="C4" s="118">
        <v>5930.7</v>
      </c>
      <c r="D4" s="117">
        <v>16409.69</v>
      </c>
      <c r="E4" s="117">
        <v>5875.58</v>
      </c>
      <c r="F4" s="117">
        <v>18855.07</v>
      </c>
      <c r="G4" s="117">
        <v>938.48</v>
      </c>
      <c r="H4" s="119">
        <v>198.92</v>
      </c>
      <c r="I4" s="128">
        <v>302.61</v>
      </c>
    </row>
    <row r="5" spans="1:9" ht="21.75" customHeight="1">
      <c r="A5" s="120" t="s">
        <v>932</v>
      </c>
      <c r="B5" s="121">
        <v>24463.99</v>
      </c>
      <c r="C5" s="121">
        <v>1042.5</v>
      </c>
      <c r="D5" s="121">
        <v>11399.49</v>
      </c>
      <c r="E5" s="121">
        <v>5060.58</v>
      </c>
      <c r="F5" s="121">
        <v>5563.91</v>
      </c>
      <c r="G5" s="121">
        <v>916</v>
      </c>
      <c r="H5" s="122">
        <v>180</v>
      </c>
      <c r="I5" s="129">
        <v>301.51</v>
      </c>
    </row>
    <row r="6" spans="1:9" ht="21.75" customHeight="1">
      <c r="A6" s="120" t="s">
        <v>933</v>
      </c>
      <c r="B6" s="121">
        <v>232.8</v>
      </c>
      <c r="C6" s="121">
        <v>50</v>
      </c>
      <c r="D6" s="121">
        <v>5.2</v>
      </c>
      <c r="E6" s="121">
        <v>15</v>
      </c>
      <c r="F6" s="121">
        <v>140.1</v>
      </c>
      <c r="G6" s="121">
        <v>2.48</v>
      </c>
      <c r="H6" s="122">
        <v>18.92</v>
      </c>
      <c r="I6" s="129">
        <v>1.1</v>
      </c>
    </row>
    <row r="7" spans="1:9" ht="21.75" customHeight="1">
      <c r="A7" s="120" t="s">
        <v>934</v>
      </c>
      <c r="B7" s="121">
        <v>22995.76</v>
      </c>
      <c r="C7" s="121">
        <v>4824.7</v>
      </c>
      <c r="D7" s="121">
        <v>5000</v>
      </c>
      <c r="E7" s="121">
        <v>0</v>
      </c>
      <c r="F7" s="121">
        <v>13151.06</v>
      </c>
      <c r="G7" s="121">
        <v>20</v>
      </c>
      <c r="H7" s="122">
        <v>0</v>
      </c>
      <c r="I7" s="130">
        <v>0</v>
      </c>
    </row>
    <row r="8" spans="1:9" ht="21.75" customHeight="1">
      <c r="A8" s="120" t="s">
        <v>935</v>
      </c>
      <c r="B8" s="121">
        <v>0</v>
      </c>
      <c r="C8" s="121">
        <v>0</v>
      </c>
      <c r="D8" s="121">
        <v>0</v>
      </c>
      <c r="E8" s="121" t="s">
        <v>936</v>
      </c>
      <c r="F8" s="121" t="s">
        <v>936</v>
      </c>
      <c r="G8" s="121" t="s">
        <v>936</v>
      </c>
      <c r="H8" s="121" t="s">
        <v>936</v>
      </c>
      <c r="I8" s="131" t="s">
        <v>936</v>
      </c>
    </row>
    <row r="9" spans="1:9" ht="21.75" customHeight="1">
      <c r="A9" s="120" t="s">
        <v>937</v>
      </c>
      <c r="B9" s="121">
        <v>808</v>
      </c>
      <c r="C9" s="121">
        <v>8</v>
      </c>
      <c r="D9" s="121">
        <v>0</v>
      </c>
      <c r="E9" s="121">
        <v>800</v>
      </c>
      <c r="F9" s="121">
        <v>0</v>
      </c>
      <c r="G9" s="121">
        <v>0</v>
      </c>
      <c r="H9" s="122">
        <v>0</v>
      </c>
      <c r="I9" s="130">
        <v>0</v>
      </c>
    </row>
    <row r="10" spans="1:9" ht="21.75" customHeight="1">
      <c r="A10" s="120" t="s">
        <v>938</v>
      </c>
      <c r="B10" s="121">
        <v>10.5</v>
      </c>
      <c r="C10" s="121">
        <v>5.5</v>
      </c>
      <c r="D10" s="121">
        <v>5</v>
      </c>
      <c r="E10" s="121">
        <v>0</v>
      </c>
      <c r="F10" s="121" t="s">
        <v>936</v>
      </c>
      <c r="G10" s="121" t="s">
        <v>936</v>
      </c>
      <c r="H10" s="121">
        <v>0</v>
      </c>
      <c r="I10" s="121" t="s">
        <v>936</v>
      </c>
    </row>
    <row r="11" spans="1:9" ht="21.75" customHeight="1">
      <c r="A11" s="120" t="s">
        <v>939</v>
      </c>
      <c r="B11" s="121">
        <v>0</v>
      </c>
      <c r="C11" s="121" t="s">
        <v>936</v>
      </c>
      <c r="D11" s="121" t="s">
        <v>936</v>
      </c>
      <c r="E11" s="121" t="s">
        <v>936</v>
      </c>
      <c r="F11" s="121" t="s">
        <v>936</v>
      </c>
      <c r="G11" s="121" t="s">
        <v>936</v>
      </c>
      <c r="H11" s="121" t="s">
        <v>936</v>
      </c>
      <c r="I11" s="121" t="s">
        <v>936</v>
      </c>
    </row>
    <row r="12" spans="1:9" ht="21.75" customHeight="1">
      <c r="A12" s="120" t="s">
        <v>940</v>
      </c>
      <c r="B12" s="121">
        <v>0</v>
      </c>
      <c r="C12" s="121" t="s">
        <v>936</v>
      </c>
      <c r="D12" s="121" t="s">
        <v>936</v>
      </c>
      <c r="E12" s="121" t="s">
        <v>936</v>
      </c>
      <c r="F12" s="121" t="s">
        <v>936</v>
      </c>
      <c r="G12" s="121" t="s">
        <v>936</v>
      </c>
      <c r="H12" s="121" t="s">
        <v>936</v>
      </c>
      <c r="I12" s="131" t="s">
        <v>936</v>
      </c>
    </row>
    <row r="13" spans="1:9" s="103" customFormat="1" ht="21.75" customHeight="1">
      <c r="A13" s="123" t="s">
        <v>173</v>
      </c>
      <c r="B13" s="117">
        <v>45977.26</v>
      </c>
      <c r="C13" s="117">
        <v>4733.45</v>
      </c>
      <c r="D13" s="117">
        <v>16334.51</v>
      </c>
      <c r="E13" s="117">
        <v>5381.08</v>
      </c>
      <c r="F13" s="117">
        <v>18626.85</v>
      </c>
      <c r="G13" s="117">
        <v>508.07</v>
      </c>
      <c r="H13" s="119">
        <v>140.67</v>
      </c>
      <c r="I13" s="128">
        <v>252.63</v>
      </c>
    </row>
    <row r="14" spans="1:9" ht="21.75" customHeight="1">
      <c r="A14" s="120" t="s">
        <v>941</v>
      </c>
      <c r="B14" s="121">
        <v>44502.24</v>
      </c>
      <c r="C14" s="121">
        <v>4730.65</v>
      </c>
      <c r="D14" s="121">
        <v>16324.51</v>
      </c>
      <c r="E14" s="121">
        <v>5346.08</v>
      </c>
      <c r="F14" s="121">
        <v>17362.33</v>
      </c>
      <c r="G14" s="121">
        <v>387.37</v>
      </c>
      <c r="H14" s="122">
        <v>98.67</v>
      </c>
      <c r="I14" s="129">
        <v>252.63</v>
      </c>
    </row>
    <row r="15" spans="1:9" ht="21.75" customHeight="1">
      <c r="A15" s="120" t="s">
        <v>942</v>
      </c>
      <c r="B15" s="121">
        <v>6</v>
      </c>
      <c r="C15" s="121">
        <v>0</v>
      </c>
      <c r="D15" s="121">
        <v>0</v>
      </c>
      <c r="E15" s="121">
        <v>0</v>
      </c>
      <c r="F15" s="121">
        <v>0</v>
      </c>
      <c r="G15" s="121">
        <v>6</v>
      </c>
      <c r="H15" s="122">
        <v>0</v>
      </c>
      <c r="I15" s="130">
        <v>0</v>
      </c>
    </row>
    <row r="16" spans="1:9" ht="21.75" customHeight="1">
      <c r="A16" s="120" t="s">
        <v>943</v>
      </c>
      <c r="B16" s="121">
        <v>47.8</v>
      </c>
      <c r="C16" s="121">
        <v>2.8</v>
      </c>
      <c r="D16" s="121">
        <v>10</v>
      </c>
      <c r="E16" s="121">
        <v>35</v>
      </c>
      <c r="F16" s="121" t="s">
        <v>936</v>
      </c>
      <c r="G16" s="121" t="s">
        <v>936</v>
      </c>
      <c r="H16" s="121">
        <v>0</v>
      </c>
      <c r="I16" s="121" t="s">
        <v>936</v>
      </c>
    </row>
    <row r="17" spans="1:9" ht="21.75" customHeight="1">
      <c r="A17" s="120" t="s">
        <v>944</v>
      </c>
      <c r="B17" s="121">
        <v>0</v>
      </c>
      <c r="C17" s="121" t="s">
        <v>936</v>
      </c>
      <c r="D17" s="121" t="s">
        <v>936</v>
      </c>
      <c r="E17" s="121" t="s">
        <v>936</v>
      </c>
      <c r="F17" s="121" t="s">
        <v>936</v>
      </c>
      <c r="G17" s="121" t="s">
        <v>936</v>
      </c>
      <c r="H17" s="121" t="s">
        <v>936</v>
      </c>
      <c r="I17" s="121" t="s">
        <v>936</v>
      </c>
    </row>
    <row r="18" spans="1:9" ht="21.75" customHeight="1">
      <c r="A18" s="120" t="s">
        <v>945</v>
      </c>
      <c r="B18" s="121">
        <v>0</v>
      </c>
      <c r="C18" s="121" t="s">
        <v>936</v>
      </c>
      <c r="D18" s="121" t="s">
        <v>936</v>
      </c>
      <c r="E18" s="121" t="s">
        <v>936</v>
      </c>
      <c r="F18" s="121" t="s">
        <v>936</v>
      </c>
      <c r="G18" s="121" t="s">
        <v>936</v>
      </c>
      <c r="H18" s="121" t="s">
        <v>936</v>
      </c>
      <c r="I18" s="131" t="s">
        <v>936</v>
      </c>
    </row>
    <row r="19" spans="1:9" s="103" customFormat="1" ht="21.75" customHeight="1">
      <c r="A19" s="116" t="s">
        <v>179</v>
      </c>
      <c r="B19" s="117">
        <v>2533.8</v>
      </c>
      <c r="C19" s="117">
        <v>1197.26</v>
      </c>
      <c r="D19" s="117">
        <v>75.18</v>
      </c>
      <c r="E19" s="117">
        <v>494.5</v>
      </c>
      <c r="F19" s="117">
        <v>228.21</v>
      </c>
      <c r="G19" s="117">
        <v>430.41</v>
      </c>
      <c r="H19" s="119">
        <v>58.26</v>
      </c>
      <c r="I19" s="128">
        <v>49.98</v>
      </c>
    </row>
    <row r="20" spans="1:9" s="103" customFormat="1" ht="21.75" customHeight="1">
      <c r="A20" s="116" t="s">
        <v>47</v>
      </c>
      <c r="B20" s="117">
        <f aca="true" t="shared" si="0" ref="B20:I20">B21-B19</f>
        <v>27578.91</v>
      </c>
      <c r="C20" s="117">
        <f t="shared" si="0"/>
        <v>12627.6</v>
      </c>
      <c r="D20" s="117">
        <f t="shared" si="0"/>
        <v>309.58</v>
      </c>
      <c r="E20" s="117">
        <f t="shared" si="0"/>
        <v>4670.47</v>
      </c>
      <c r="F20" s="117">
        <f t="shared" si="0"/>
        <v>6740.29</v>
      </c>
      <c r="G20" s="117">
        <f t="shared" si="0"/>
        <v>1571.9099999999999</v>
      </c>
      <c r="H20" s="119">
        <f t="shared" si="0"/>
        <v>1258.33</v>
      </c>
      <c r="I20" s="128">
        <f t="shared" si="0"/>
        <v>400.72999999999996</v>
      </c>
    </row>
    <row r="21" spans="1:9" s="103" customFormat="1" ht="21.75" customHeight="1">
      <c r="A21" s="123" t="s">
        <v>180</v>
      </c>
      <c r="B21" s="117">
        <v>30112.71</v>
      </c>
      <c r="C21" s="117">
        <v>13824.86</v>
      </c>
      <c r="D21" s="117">
        <v>384.76</v>
      </c>
      <c r="E21" s="117">
        <v>5164.97</v>
      </c>
      <c r="F21" s="117">
        <v>6968.5</v>
      </c>
      <c r="G21" s="117">
        <v>2002.32</v>
      </c>
      <c r="H21" s="119">
        <v>1316.59</v>
      </c>
      <c r="I21" s="128">
        <v>450.71</v>
      </c>
    </row>
    <row r="23" ht="14.25">
      <c r="B23" s="124"/>
    </row>
    <row r="24" ht="14.25">
      <c r="B24" s="125"/>
    </row>
  </sheetData>
  <sheetProtection selectLockedCells="1" selectUnlockedCells="1"/>
  <mergeCells count="3">
    <mergeCell ref="A1:I1"/>
    <mergeCell ref="B2:C2"/>
    <mergeCell ref="H2:I2"/>
  </mergeCells>
  <printOptions horizontalCentered="1"/>
  <pageMargins left="0.2" right="0.16" top="0.7900000000000001" bottom="0.7900000000000001" header="0.51" footer="0.51"/>
  <pageSetup firstPageNumber="91" useFirstPageNumber="1" horizontalDpi="600" verticalDpi="600" orientation="landscape" paperSize="9" scale="85"/>
  <headerFooter scaleWithDoc="0" alignWithMargins="0">
    <oddFooter>&amp;C第 &amp;P 页</oddFooter>
  </headerFooter>
</worksheet>
</file>

<file path=xl/worksheets/sheet26.xml><?xml version="1.0" encoding="utf-8"?>
<worksheet xmlns="http://schemas.openxmlformats.org/spreadsheetml/2006/main" xmlns:r="http://schemas.openxmlformats.org/officeDocument/2006/relationships">
  <dimension ref="A1:F36"/>
  <sheetViews>
    <sheetView zoomScaleSheetLayoutView="100" workbookViewId="0" topLeftCell="A1">
      <selection activeCell="A1" sqref="A1:F1"/>
    </sheetView>
  </sheetViews>
  <sheetFormatPr defaultColWidth="8.8515625" defaultRowHeight="15"/>
  <cols>
    <col min="1" max="1" width="33.7109375" style="68" customWidth="1"/>
    <col min="2" max="2" width="13.00390625" style="68" customWidth="1"/>
    <col min="3" max="3" width="29.421875" style="68" customWidth="1"/>
    <col min="4" max="4" width="19.421875" style="68" customWidth="1"/>
    <col min="5" max="5" width="27.140625" style="68" customWidth="1"/>
    <col min="6" max="6" width="19.57421875" style="68" customWidth="1"/>
    <col min="7" max="16384" width="8.8515625" style="68" customWidth="1"/>
  </cols>
  <sheetData>
    <row r="1" spans="1:6" ht="25.5" customHeight="1">
      <c r="A1" s="69" t="s">
        <v>946</v>
      </c>
      <c r="B1" s="69"/>
      <c r="C1" s="69"/>
      <c r="D1" s="69"/>
      <c r="E1" s="69"/>
      <c r="F1" s="69"/>
    </row>
    <row r="2" spans="1:6" ht="22.5" customHeight="1">
      <c r="A2" s="70"/>
      <c r="B2" s="71"/>
      <c r="C2" s="71"/>
      <c r="D2" s="72"/>
      <c r="E2" s="72"/>
      <c r="F2" s="73" t="s">
        <v>947</v>
      </c>
    </row>
    <row r="3" spans="1:6" s="67" customFormat="1" ht="20.25" customHeight="1">
      <c r="A3" s="74" t="s">
        <v>948</v>
      </c>
      <c r="B3" s="75"/>
      <c r="C3" s="75" t="s">
        <v>949</v>
      </c>
      <c r="D3" s="75"/>
      <c r="E3" s="75"/>
      <c r="F3" s="75"/>
    </row>
    <row r="4" spans="1:6" s="67" customFormat="1" ht="18.75" customHeight="1">
      <c r="A4" s="76" t="s">
        <v>950</v>
      </c>
      <c r="B4" s="77" t="s">
        <v>951</v>
      </c>
      <c r="C4" s="78" t="s">
        <v>950</v>
      </c>
      <c r="D4" s="77" t="s">
        <v>951</v>
      </c>
      <c r="E4" s="78" t="s">
        <v>950</v>
      </c>
      <c r="F4" s="77" t="s">
        <v>951</v>
      </c>
    </row>
    <row r="5" spans="1:6" ht="18.75" customHeight="1">
      <c r="A5" s="79" t="s">
        <v>952</v>
      </c>
      <c r="B5" s="80">
        <v>186968.07</v>
      </c>
      <c r="C5" s="81" t="s">
        <v>190</v>
      </c>
      <c r="D5" s="82">
        <v>34164.77</v>
      </c>
      <c r="E5" s="81" t="s">
        <v>191</v>
      </c>
      <c r="F5" s="83">
        <v>158972.69</v>
      </c>
    </row>
    <row r="6" spans="1:6" ht="18.75" customHeight="1">
      <c r="A6" s="79" t="s">
        <v>953</v>
      </c>
      <c r="B6" s="84">
        <v>181065.07</v>
      </c>
      <c r="C6" s="81" t="s">
        <v>954</v>
      </c>
      <c r="D6" s="83">
        <v>507.5</v>
      </c>
      <c r="E6" s="81" t="s">
        <v>955</v>
      </c>
      <c r="F6" s="85">
        <v>82999.96</v>
      </c>
    </row>
    <row r="7" spans="1:6" ht="18.75" customHeight="1">
      <c r="A7" s="79" t="s">
        <v>956</v>
      </c>
      <c r="B7" s="85">
        <v>5903</v>
      </c>
      <c r="C7" s="81" t="s">
        <v>957</v>
      </c>
      <c r="D7" s="85">
        <v>10481</v>
      </c>
      <c r="E7" s="81" t="s">
        <v>958</v>
      </c>
      <c r="F7" s="86">
        <v>39598.74</v>
      </c>
    </row>
    <row r="8" spans="1:6" ht="18.75" customHeight="1">
      <c r="A8" s="79" t="s">
        <v>959</v>
      </c>
      <c r="B8" s="85">
        <v>846.1</v>
      </c>
      <c r="C8" s="81" t="s">
        <v>960</v>
      </c>
      <c r="D8" s="85">
        <v>41028.92</v>
      </c>
      <c r="E8" s="81" t="s">
        <v>961</v>
      </c>
      <c r="F8" s="83">
        <v>36373.99</v>
      </c>
    </row>
    <row r="9" spans="1:6" ht="18.75" customHeight="1">
      <c r="A9" s="79" t="s">
        <v>962</v>
      </c>
      <c r="B9" s="85">
        <v>1301</v>
      </c>
      <c r="C9" s="81" t="s">
        <v>963</v>
      </c>
      <c r="D9" s="85">
        <v>74.92</v>
      </c>
      <c r="E9" s="81" t="s">
        <v>199</v>
      </c>
      <c r="F9" s="85">
        <v>151196.23</v>
      </c>
    </row>
    <row r="10" spans="1:6" ht="18.75" customHeight="1">
      <c r="A10" s="79" t="s">
        <v>964</v>
      </c>
      <c r="B10" s="85">
        <v>1220.6</v>
      </c>
      <c r="C10" s="81" t="s">
        <v>965</v>
      </c>
      <c r="D10" s="85">
        <v>2668.8</v>
      </c>
      <c r="E10" s="81" t="s">
        <v>966</v>
      </c>
      <c r="F10" s="85">
        <v>10367.5</v>
      </c>
    </row>
    <row r="11" spans="1:6" ht="18.75" customHeight="1">
      <c r="A11" s="79" t="s">
        <v>967</v>
      </c>
      <c r="B11" s="85">
        <v>0</v>
      </c>
      <c r="C11" s="81" t="s">
        <v>968</v>
      </c>
      <c r="D11" s="85">
        <v>35578.42</v>
      </c>
      <c r="E11" s="81" t="s">
        <v>969</v>
      </c>
      <c r="F11" s="85">
        <v>28949.18</v>
      </c>
    </row>
    <row r="12" spans="1:6" ht="18.75" customHeight="1">
      <c r="A12" s="79" t="s">
        <v>970</v>
      </c>
      <c r="B12" s="85">
        <v>2348.3</v>
      </c>
      <c r="C12" s="81" t="s">
        <v>971</v>
      </c>
      <c r="D12" s="85">
        <v>47038.26</v>
      </c>
      <c r="E12" s="81" t="s">
        <v>972</v>
      </c>
      <c r="F12" s="85">
        <v>30236.49</v>
      </c>
    </row>
    <row r="13" spans="1:6" ht="18.75" customHeight="1">
      <c r="A13" s="79" t="s">
        <v>973</v>
      </c>
      <c r="B13" s="85">
        <v>187</v>
      </c>
      <c r="C13" s="81" t="s">
        <v>974</v>
      </c>
      <c r="D13" s="85">
        <v>1716.63</v>
      </c>
      <c r="E13" s="81" t="s">
        <v>975</v>
      </c>
      <c r="F13" s="87">
        <v>67013.06</v>
      </c>
    </row>
    <row r="14" spans="1:6" ht="18.75" customHeight="1">
      <c r="A14" s="79" t="s">
        <v>976</v>
      </c>
      <c r="B14" s="86">
        <v>16633.4</v>
      </c>
      <c r="C14" s="81" t="s">
        <v>977</v>
      </c>
      <c r="D14" s="85">
        <v>21751.31</v>
      </c>
      <c r="E14" s="81" t="s">
        <v>978</v>
      </c>
      <c r="F14" s="82">
        <v>240</v>
      </c>
    </row>
    <row r="15" spans="1:6" ht="18.75" customHeight="1">
      <c r="A15" s="79" t="s">
        <v>979</v>
      </c>
      <c r="B15" s="82">
        <v>21654.3</v>
      </c>
      <c r="C15" s="81" t="s">
        <v>980</v>
      </c>
      <c r="D15" s="85">
        <v>37699.22</v>
      </c>
      <c r="E15" s="81" t="s">
        <v>981</v>
      </c>
      <c r="F15" s="83">
        <v>11530</v>
      </c>
    </row>
    <row r="16" spans="1:6" ht="18.75" customHeight="1">
      <c r="A16" s="79" t="s">
        <v>982</v>
      </c>
      <c r="B16" s="82">
        <v>17945</v>
      </c>
      <c r="C16" s="81" t="s">
        <v>983</v>
      </c>
      <c r="D16" s="85">
        <v>13404.76</v>
      </c>
      <c r="E16" s="81" t="s">
        <v>984</v>
      </c>
      <c r="F16" s="85">
        <v>2608</v>
      </c>
    </row>
    <row r="17" spans="1:6" ht="18.75" customHeight="1">
      <c r="A17" s="79" t="s">
        <v>985</v>
      </c>
      <c r="B17" s="82">
        <v>735</v>
      </c>
      <c r="C17" s="88" t="s">
        <v>986</v>
      </c>
      <c r="D17" s="85">
        <v>1535.8</v>
      </c>
      <c r="E17" s="81" t="s">
        <v>987</v>
      </c>
      <c r="F17" s="85">
        <v>0</v>
      </c>
    </row>
    <row r="18" spans="1:6" ht="18.75" customHeight="1">
      <c r="A18" s="79" t="s">
        <v>988</v>
      </c>
      <c r="B18" s="82">
        <v>2974.3</v>
      </c>
      <c r="C18" s="88" t="s">
        <v>989</v>
      </c>
      <c r="D18" s="85">
        <v>1340.55</v>
      </c>
      <c r="E18" s="81" t="s">
        <v>990</v>
      </c>
      <c r="F18" s="85">
        <v>0</v>
      </c>
    </row>
    <row r="19" spans="1:6" ht="18.75" customHeight="1">
      <c r="A19" s="79" t="s">
        <v>991</v>
      </c>
      <c r="B19" s="82">
        <v>83009</v>
      </c>
      <c r="C19" s="88" t="s">
        <v>992</v>
      </c>
      <c r="D19" s="85">
        <v>25</v>
      </c>
      <c r="E19" s="81" t="s">
        <v>993</v>
      </c>
      <c r="F19" s="85">
        <v>0</v>
      </c>
    </row>
    <row r="20" spans="1:6" ht="18.75" customHeight="1">
      <c r="A20" s="81" t="s">
        <v>994</v>
      </c>
      <c r="B20" s="82">
        <v>80699</v>
      </c>
      <c r="C20" s="88" t="s">
        <v>995</v>
      </c>
      <c r="D20" s="85">
        <v>4342</v>
      </c>
      <c r="E20" s="81" t="s">
        <v>996</v>
      </c>
      <c r="F20" s="85">
        <v>0</v>
      </c>
    </row>
    <row r="21" spans="1:6" ht="18.75" customHeight="1">
      <c r="A21" s="89" t="s">
        <v>997</v>
      </c>
      <c r="B21" s="82">
        <v>2310</v>
      </c>
      <c r="C21" s="88" t="s">
        <v>998</v>
      </c>
      <c r="D21" s="85">
        <v>5838</v>
      </c>
      <c r="E21" s="90"/>
      <c r="F21" s="91"/>
    </row>
    <row r="22" spans="1:6" ht="18.75" customHeight="1">
      <c r="A22" s="79" t="s">
        <v>999</v>
      </c>
      <c r="B22" s="92">
        <v>0</v>
      </c>
      <c r="C22" s="88" t="s">
        <v>1000</v>
      </c>
      <c r="D22" s="86">
        <v>100</v>
      </c>
      <c r="E22" s="81"/>
      <c r="F22" s="86"/>
    </row>
    <row r="23" spans="1:6" ht="18.75" customHeight="1">
      <c r="A23" s="79" t="s">
        <v>206</v>
      </c>
      <c r="B23" s="85">
        <v>1652.15</v>
      </c>
      <c r="C23" s="88" t="s">
        <v>1001</v>
      </c>
      <c r="D23" s="83">
        <v>0</v>
      </c>
      <c r="E23" s="81"/>
      <c r="F23" s="82"/>
    </row>
    <row r="24" spans="1:6" ht="18.75" customHeight="1">
      <c r="A24" s="93"/>
      <c r="B24" s="83"/>
      <c r="C24" s="94" t="s">
        <v>1002</v>
      </c>
      <c r="D24" s="82">
        <v>1099.06</v>
      </c>
      <c r="E24" s="81"/>
      <c r="F24" s="82"/>
    </row>
    <row r="25" spans="1:6" ht="18.75" customHeight="1">
      <c r="A25" s="93"/>
      <c r="B25" s="83"/>
      <c r="C25" s="79" t="s">
        <v>235</v>
      </c>
      <c r="D25" s="95">
        <v>38132</v>
      </c>
      <c r="E25" s="81"/>
      <c r="F25" s="82"/>
    </row>
    <row r="26" spans="1:6" ht="18.75" customHeight="1">
      <c r="A26" s="93"/>
      <c r="B26" s="96"/>
      <c r="C26" s="79" t="s">
        <v>236</v>
      </c>
      <c r="D26" s="92">
        <v>11390</v>
      </c>
      <c r="E26" s="81"/>
      <c r="F26" s="83"/>
    </row>
    <row r="27" spans="1:6" ht="18.75" customHeight="1">
      <c r="A27" s="93" t="s">
        <v>1003</v>
      </c>
      <c r="B27" s="80">
        <v>309916.92</v>
      </c>
      <c r="C27" s="93" t="s">
        <v>1004</v>
      </c>
      <c r="D27" s="80">
        <v>309916.92</v>
      </c>
      <c r="E27" s="81" t="s">
        <v>1005</v>
      </c>
      <c r="F27" s="80">
        <v>309916.92</v>
      </c>
    </row>
    <row r="28" spans="1:6" ht="18.75" customHeight="1">
      <c r="A28" s="79" t="s">
        <v>1006</v>
      </c>
      <c r="B28" s="85">
        <v>0</v>
      </c>
      <c r="C28" s="97"/>
      <c r="D28" s="91"/>
      <c r="E28" s="98"/>
      <c r="F28" s="85"/>
    </row>
    <row r="29" spans="1:6" ht="18.75" customHeight="1">
      <c r="A29" s="79" t="s">
        <v>1007</v>
      </c>
      <c r="B29" s="80">
        <v>309916.92</v>
      </c>
      <c r="C29" s="81" t="s">
        <v>1008</v>
      </c>
      <c r="D29" s="80">
        <v>309916.92</v>
      </c>
      <c r="E29" s="81" t="s">
        <v>1008</v>
      </c>
      <c r="F29" s="80">
        <v>309916.92</v>
      </c>
    </row>
    <row r="30" spans="1:6" ht="14.25">
      <c r="A30" s="99"/>
      <c r="B30" s="99"/>
      <c r="C30" s="99"/>
      <c r="D30" s="99"/>
      <c r="E30" s="99"/>
      <c r="F30" s="99"/>
    </row>
    <row r="31" ht="14.25">
      <c r="B31" s="100"/>
    </row>
    <row r="32" ht="14.25">
      <c r="B32" s="100"/>
    </row>
    <row r="36" ht="14.25">
      <c r="D36" s="100"/>
    </row>
  </sheetData>
  <sheetProtection selectLockedCells="1" selectUnlockedCells="1"/>
  <mergeCells count="1">
    <mergeCell ref="A1:F1"/>
  </mergeCells>
  <printOptions/>
  <pageMargins left="0.39" right="0.16" top="0.2" bottom="0.2" header="0.51" footer="0.2"/>
  <pageSetup firstPageNumber="97" useFirstPageNumber="1" horizontalDpi="600" verticalDpi="600" orientation="landscape" paperSize="9"/>
  <headerFooter>
    <oddFooter>&amp;C第 &amp;P 页</oddFooter>
  </headerFooter>
</worksheet>
</file>

<file path=xl/worksheets/sheet27.xml><?xml version="1.0" encoding="utf-8"?>
<worksheet xmlns="http://schemas.openxmlformats.org/spreadsheetml/2006/main" xmlns:r="http://schemas.openxmlformats.org/officeDocument/2006/relationships">
  <dimension ref="A1:O18"/>
  <sheetViews>
    <sheetView zoomScaleSheetLayoutView="100" workbookViewId="0" topLeftCell="A1">
      <selection activeCell="G6" sqref="G6"/>
    </sheetView>
  </sheetViews>
  <sheetFormatPr defaultColWidth="8.8515625" defaultRowHeight="15"/>
  <cols>
    <col min="1" max="1" width="6.7109375" style="13" customWidth="1"/>
    <col min="2" max="2" width="14.28125" style="13" customWidth="1"/>
    <col min="3" max="3" width="13.8515625" style="13" customWidth="1"/>
    <col min="4" max="4" width="14.7109375" style="13" customWidth="1"/>
    <col min="5" max="5" width="13.7109375" style="13" customWidth="1"/>
    <col min="6" max="6" width="11.8515625" style="13" customWidth="1"/>
    <col min="7" max="7" width="8.421875" style="13" customWidth="1"/>
    <col min="8" max="8" width="10.140625" style="13" customWidth="1"/>
    <col min="9" max="9" width="13.57421875" style="13" customWidth="1"/>
    <col min="10" max="10" width="15.421875" style="13" customWidth="1"/>
    <col min="11" max="11" width="11.7109375" style="13" customWidth="1"/>
    <col min="12" max="12" width="10.8515625" style="13" customWidth="1"/>
    <col min="13" max="13" width="9.421875" style="13" bestFit="1" customWidth="1"/>
    <col min="14" max="15" width="12.7109375" style="13" bestFit="1" customWidth="1"/>
    <col min="16" max="16384" width="8.8515625" style="13" customWidth="1"/>
  </cols>
  <sheetData>
    <row r="1" spans="2:12" s="13" customFormat="1" ht="37.5" customHeight="1">
      <c r="B1" s="18" t="s">
        <v>1009</v>
      </c>
      <c r="C1" s="18"/>
      <c r="D1" s="18"/>
      <c r="E1" s="18"/>
      <c r="F1" s="18"/>
      <c r="G1" s="18"/>
      <c r="H1" s="18"/>
      <c r="I1" s="18"/>
      <c r="J1" s="18"/>
      <c r="K1" s="18"/>
      <c r="L1" s="18"/>
    </row>
    <row r="2" spans="10:12" s="13" customFormat="1" ht="20.25" customHeight="1">
      <c r="J2" s="52" t="s">
        <v>30</v>
      </c>
      <c r="K2" s="52"/>
      <c r="L2" s="52"/>
    </row>
    <row r="3" spans="1:12" s="14" customFormat="1" ht="22.5" customHeight="1">
      <c r="A3" s="19" t="s">
        <v>1010</v>
      </c>
      <c r="B3" s="20" t="s">
        <v>1011</v>
      </c>
      <c r="C3" s="20" t="s">
        <v>1012</v>
      </c>
      <c r="D3" s="21" t="s">
        <v>1013</v>
      </c>
      <c r="E3" s="22" t="s">
        <v>1014</v>
      </c>
      <c r="F3" s="23"/>
      <c r="G3" s="24" t="s">
        <v>1015</v>
      </c>
      <c r="H3" s="24"/>
      <c r="I3" s="24" t="s">
        <v>1016</v>
      </c>
      <c r="J3" s="24"/>
      <c r="K3" s="53" t="s">
        <v>1017</v>
      </c>
      <c r="L3" s="24" t="s">
        <v>801</v>
      </c>
    </row>
    <row r="4" spans="1:12" s="15" customFormat="1" ht="33" customHeight="1">
      <c r="A4" s="25"/>
      <c r="B4" s="26"/>
      <c r="C4" s="26"/>
      <c r="D4" s="26"/>
      <c r="E4" s="27" t="s">
        <v>1018</v>
      </c>
      <c r="F4" s="28" t="s">
        <v>1019</v>
      </c>
      <c r="G4" s="28" t="s">
        <v>1019</v>
      </c>
      <c r="H4" s="28" t="s">
        <v>1020</v>
      </c>
      <c r="I4" s="54" t="s">
        <v>1021</v>
      </c>
      <c r="J4" s="55" t="s">
        <v>1022</v>
      </c>
      <c r="K4" s="24"/>
      <c r="L4" s="24"/>
    </row>
    <row r="5" spans="1:12" s="16" customFormat="1" ht="28.5" customHeight="1">
      <c r="A5" s="29" t="s">
        <v>1023</v>
      </c>
      <c r="B5" s="29"/>
      <c r="C5" s="29"/>
      <c r="D5" s="30">
        <v>282520</v>
      </c>
      <c r="E5" s="30">
        <f aca="true" t="shared" si="0" ref="E5:K5">E14+E10</f>
        <v>38131.85</v>
      </c>
      <c r="F5" s="30">
        <f t="shared" si="0"/>
        <v>252</v>
      </c>
      <c r="G5" s="30">
        <f t="shared" si="0"/>
        <v>0</v>
      </c>
      <c r="H5" s="30">
        <f t="shared" si="0"/>
        <v>11390.410500000002</v>
      </c>
      <c r="I5" s="30">
        <f t="shared" si="0"/>
        <v>12760</v>
      </c>
      <c r="J5" s="56">
        <f t="shared" si="0"/>
        <v>10000</v>
      </c>
      <c r="K5" s="30">
        <f t="shared" si="0"/>
        <v>266895.41109999997</v>
      </c>
      <c r="L5" s="57"/>
    </row>
    <row r="6" spans="1:14" s="17" customFormat="1" ht="27.75" customHeight="1">
      <c r="A6" s="31">
        <v>1</v>
      </c>
      <c r="B6" s="32" t="s">
        <v>1024</v>
      </c>
      <c r="C6" s="33" t="s">
        <v>1025</v>
      </c>
      <c r="D6" s="34">
        <v>92832.40509999999</v>
      </c>
      <c r="E6" s="35">
        <v>22356</v>
      </c>
      <c r="F6" s="35"/>
      <c r="G6" s="35"/>
      <c r="H6" s="35">
        <v>3075.78</v>
      </c>
      <c r="I6" s="35">
        <v>12760</v>
      </c>
      <c r="J6" s="58">
        <v>10000</v>
      </c>
      <c r="K6" s="38">
        <f aca="true" t="shared" si="1" ref="K6:K8">D6-E6-F6+I6+J6</f>
        <v>93236.40509999999</v>
      </c>
      <c r="L6" s="59" t="s">
        <v>1026</v>
      </c>
      <c r="M6" s="60"/>
      <c r="N6" s="61"/>
    </row>
    <row r="7" spans="1:14" s="17" customFormat="1" ht="27.75" customHeight="1">
      <c r="A7" s="31"/>
      <c r="B7" s="36"/>
      <c r="C7" s="33" t="s">
        <v>1027</v>
      </c>
      <c r="D7" s="35">
        <v>21965</v>
      </c>
      <c r="E7" s="37"/>
      <c r="F7" s="35"/>
      <c r="G7" s="35"/>
      <c r="H7" s="35">
        <v>690.2705000000001</v>
      </c>
      <c r="I7" s="35"/>
      <c r="J7" s="35"/>
      <c r="K7" s="38">
        <f t="shared" si="1"/>
        <v>21965</v>
      </c>
      <c r="L7" s="62"/>
      <c r="N7" s="61"/>
    </row>
    <row r="8" spans="1:12" s="17" customFormat="1" ht="27.75" customHeight="1">
      <c r="A8" s="31"/>
      <c r="B8" s="36"/>
      <c r="C8" s="33" t="s">
        <v>1028</v>
      </c>
      <c r="D8" s="35">
        <v>2737.28</v>
      </c>
      <c r="E8" s="38">
        <v>219.53</v>
      </c>
      <c r="F8" s="35"/>
      <c r="G8" s="35"/>
      <c r="H8" s="35">
        <v>52</v>
      </c>
      <c r="I8" s="35"/>
      <c r="J8" s="58"/>
      <c r="K8" s="38">
        <f t="shared" si="1"/>
        <v>2517.75</v>
      </c>
      <c r="L8" s="42" t="s">
        <v>1029</v>
      </c>
    </row>
    <row r="9" spans="1:12" s="17" customFormat="1" ht="27.75" customHeight="1">
      <c r="A9" s="31"/>
      <c r="B9" s="36"/>
      <c r="C9" s="33" t="s">
        <v>1030</v>
      </c>
      <c r="D9" s="35">
        <v>6633</v>
      </c>
      <c r="E9" s="38"/>
      <c r="F9" s="35"/>
      <c r="G9" s="35"/>
      <c r="H9" s="35"/>
      <c r="I9" s="35"/>
      <c r="J9" s="58"/>
      <c r="K9" s="38">
        <v>6633</v>
      </c>
      <c r="L9" s="42"/>
    </row>
    <row r="10" spans="1:15" s="17" customFormat="1" ht="27.75" customHeight="1">
      <c r="A10" s="31"/>
      <c r="B10" s="39"/>
      <c r="C10" s="28" t="s">
        <v>1031</v>
      </c>
      <c r="D10" s="40">
        <f>SUM(D6:D9)</f>
        <v>124167.68509999999</v>
      </c>
      <c r="E10" s="40">
        <f aca="true" t="shared" si="2" ref="E10:J10">SUM(E6:E8)</f>
        <v>22575.53</v>
      </c>
      <c r="F10" s="40">
        <f t="shared" si="2"/>
        <v>0</v>
      </c>
      <c r="G10" s="40">
        <f t="shared" si="2"/>
        <v>0</v>
      </c>
      <c r="H10" s="40">
        <f t="shared" si="2"/>
        <v>3818.0505000000003</v>
      </c>
      <c r="I10" s="40">
        <f t="shared" si="2"/>
        <v>12760</v>
      </c>
      <c r="J10" s="63">
        <f t="shared" si="2"/>
        <v>10000</v>
      </c>
      <c r="K10" s="40">
        <f>SUM(K6:K9)</f>
        <v>124352.15509999999</v>
      </c>
      <c r="L10" s="64"/>
      <c r="M10" s="60"/>
      <c r="N10" s="61"/>
      <c r="O10" s="61"/>
    </row>
    <row r="11" spans="1:12" s="16" customFormat="1" ht="27.75" customHeight="1">
      <c r="A11" s="41">
        <v>2</v>
      </c>
      <c r="B11" s="42" t="s">
        <v>1032</v>
      </c>
      <c r="C11" s="43" t="s">
        <v>1033</v>
      </c>
      <c r="D11" s="38">
        <f>149053.94-503</f>
        <v>148550.94</v>
      </c>
      <c r="E11" s="38">
        <f>15506.52</f>
        <v>15506.52</v>
      </c>
      <c r="F11" s="38"/>
      <c r="G11" s="38"/>
      <c r="H11" s="38">
        <v>7397.8</v>
      </c>
      <c r="I11" s="38"/>
      <c r="J11" s="35"/>
      <c r="K11" s="38">
        <v>133044.42</v>
      </c>
      <c r="L11" s="37"/>
    </row>
    <row r="12" spans="1:12" s="16" customFormat="1" ht="27.75" customHeight="1">
      <c r="A12" s="44"/>
      <c r="B12" s="45"/>
      <c r="C12" s="43" t="s">
        <v>1034</v>
      </c>
      <c r="D12" s="38">
        <v>503</v>
      </c>
      <c r="E12" s="38"/>
      <c r="F12" s="38">
        <v>252</v>
      </c>
      <c r="G12" s="38"/>
      <c r="H12" s="38"/>
      <c r="I12" s="38"/>
      <c r="J12" s="35"/>
      <c r="K12" s="38">
        <v>251</v>
      </c>
      <c r="L12" s="37"/>
    </row>
    <row r="13" spans="1:12" s="16" customFormat="1" ht="27.75" customHeight="1">
      <c r="A13" s="44"/>
      <c r="B13" s="45"/>
      <c r="C13" s="43" t="s">
        <v>1035</v>
      </c>
      <c r="D13" s="38">
        <v>9297.636</v>
      </c>
      <c r="E13" s="38">
        <v>49.8</v>
      </c>
      <c r="F13" s="38"/>
      <c r="G13" s="38"/>
      <c r="H13" s="38">
        <v>174.56</v>
      </c>
      <c r="I13" s="38"/>
      <c r="J13" s="35"/>
      <c r="K13" s="38">
        <v>9247.836000000001</v>
      </c>
      <c r="L13" s="37"/>
    </row>
    <row r="14" spans="1:12" s="16" customFormat="1" ht="27.75" customHeight="1">
      <c r="A14" s="46"/>
      <c r="B14" s="45"/>
      <c r="C14" s="47" t="s">
        <v>1031</v>
      </c>
      <c r="D14" s="40">
        <f aca="true" t="shared" si="3" ref="D14:J14">SUM(D11:D13)</f>
        <v>158351.576</v>
      </c>
      <c r="E14" s="40">
        <f t="shared" si="3"/>
        <v>15556.32</v>
      </c>
      <c r="F14" s="40">
        <f t="shared" si="3"/>
        <v>252</v>
      </c>
      <c r="G14" s="40">
        <f t="shared" si="3"/>
        <v>0</v>
      </c>
      <c r="H14" s="40">
        <f t="shared" si="3"/>
        <v>7572.360000000001</v>
      </c>
      <c r="I14" s="40">
        <f t="shared" si="3"/>
        <v>0</v>
      </c>
      <c r="J14" s="63">
        <f t="shared" si="3"/>
        <v>0</v>
      </c>
      <c r="K14" s="40">
        <v>142543.256</v>
      </c>
      <c r="L14" s="65"/>
    </row>
    <row r="15" spans="1:12" s="16" customFormat="1" ht="21" customHeight="1">
      <c r="A15" s="48"/>
      <c r="B15" s="49"/>
      <c r="C15" s="50"/>
      <c r="D15" s="50"/>
      <c r="E15" s="50"/>
      <c r="F15" s="50"/>
      <c r="G15" s="50"/>
      <c r="H15" s="50"/>
      <c r="I15" s="50"/>
      <c r="J15" s="50"/>
      <c r="K15" s="50"/>
      <c r="L15" s="50"/>
    </row>
    <row r="16" spans="2:12" s="13" customFormat="1" ht="37.5" customHeight="1">
      <c r="B16" s="51"/>
      <c r="C16" s="51"/>
      <c r="D16" s="51"/>
      <c r="E16" s="51"/>
      <c r="F16" s="51"/>
      <c r="G16" s="51"/>
      <c r="H16" s="51"/>
      <c r="I16" s="51"/>
      <c r="J16" s="51"/>
      <c r="K16" s="51"/>
      <c r="L16" s="51"/>
    </row>
    <row r="18" s="13" customFormat="1" ht="14.25">
      <c r="J18" s="66"/>
    </row>
  </sheetData>
  <sheetProtection/>
  <mergeCells count="19">
    <mergeCell ref="B1:L1"/>
    <mergeCell ref="J2:L2"/>
    <mergeCell ref="E3:F3"/>
    <mergeCell ref="G3:H3"/>
    <mergeCell ref="I3:J3"/>
    <mergeCell ref="A5:C5"/>
    <mergeCell ref="B15:L15"/>
    <mergeCell ref="B16:L16"/>
    <mergeCell ref="A3:A4"/>
    <mergeCell ref="A6:A10"/>
    <mergeCell ref="A11:A14"/>
    <mergeCell ref="B3:B4"/>
    <mergeCell ref="B6:B10"/>
    <mergeCell ref="B11:B14"/>
    <mergeCell ref="C3:C4"/>
    <mergeCell ref="D3:D4"/>
    <mergeCell ref="K3:K4"/>
    <mergeCell ref="L3:L4"/>
    <mergeCell ref="L6:L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C7"/>
  <sheetViews>
    <sheetView zoomScaleSheetLayoutView="100" workbookViewId="0" topLeftCell="A1">
      <selection activeCell="B11" sqref="B11"/>
    </sheetView>
  </sheetViews>
  <sheetFormatPr defaultColWidth="8.8515625" defaultRowHeight="15"/>
  <cols>
    <col min="1" max="1" width="35.57421875" style="0" customWidth="1"/>
    <col min="2" max="2" width="46.57421875" style="0" customWidth="1"/>
  </cols>
  <sheetData>
    <row r="1" spans="1:3" ht="14.25">
      <c r="A1" s="7"/>
      <c r="B1" s="8"/>
      <c r="C1" s="8"/>
    </row>
    <row r="2" spans="1:3" ht="21.75">
      <c r="A2" s="9" t="s">
        <v>1036</v>
      </c>
      <c r="B2" s="9"/>
      <c r="C2" s="9"/>
    </row>
    <row r="3" spans="1:3" ht="14.25">
      <c r="A3" s="10" t="s">
        <v>30</v>
      </c>
      <c r="B3" s="10"/>
      <c r="C3" s="11"/>
    </row>
    <row r="4" spans="1:3" ht="14.25">
      <c r="A4" s="4" t="s">
        <v>744</v>
      </c>
      <c r="B4" s="4" t="s">
        <v>1037</v>
      </c>
      <c r="C4" s="12"/>
    </row>
    <row r="5" spans="1:3" ht="14.25">
      <c r="A5" s="5" t="s">
        <v>1038</v>
      </c>
      <c r="B5" s="6">
        <v>138300</v>
      </c>
      <c r="C5" s="12"/>
    </row>
    <row r="6" spans="1:3" ht="14.25">
      <c r="A6" s="5" t="s">
        <v>1039</v>
      </c>
      <c r="B6" s="6">
        <v>98700</v>
      </c>
      <c r="C6" s="12"/>
    </row>
    <row r="7" spans="1:3" ht="14.25">
      <c r="A7" s="5" t="s">
        <v>1040</v>
      </c>
      <c r="B7" s="6">
        <v>39600</v>
      </c>
      <c r="C7" s="12"/>
    </row>
  </sheetData>
  <sheetProtection/>
  <mergeCells count="2">
    <mergeCell ref="A2:C2"/>
    <mergeCell ref="A3:B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B6"/>
  <sheetViews>
    <sheetView zoomScaleSheetLayoutView="100" workbookViewId="0" topLeftCell="A1">
      <selection activeCell="E16" sqref="E16"/>
    </sheetView>
  </sheetViews>
  <sheetFormatPr defaultColWidth="8.8515625" defaultRowHeight="15"/>
  <cols>
    <col min="1" max="1" width="40.28125" style="0" customWidth="1"/>
    <col min="2" max="2" width="38.8515625" style="0" customWidth="1"/>
    <col min="3" max="3" width="16.57421875" style="0" customWidth="1"/>
  </cols>
  <sheetData>
    <row r="1" spans="1:2" ht="27.75">
      <c r="A1" s="1" t="s">
        <v>1041</v>
      </c>
      <c r="B1" s="1"/>
    </row>
    <row r="2" spans="1:2" ht="14.25">
      <c r="A2" s="2"/>
      <c r="B2" s="3"/>
    </row>
    <row r="3" spans="1:2" ht="21.75" customHeight="1">
      <c r="A3" s="4" t="s">
        <v>744</v>
      </c>
      <c r="B3" s="4" t="s">
        <v>1037</v>
      </c>
    </row>
    <row r="4" spans="1:2" ht="24" customHeight="1">
      <c r="A4" s="5" t="s">
        <v>1042</v>
      </c>
      <c r="B4" s="6">
        <f>B5+B6</f>
        <v>124352</v>
      </c>
    </row>
    <row r="5" spans="1:2" ht="24" customHeight="1">
      <c r="A5" s="5" t="s">
        <v>1039</v>
      </c>
      <c r="B5" s="6">
        <v>102387</v>
      </c>
    </row>
    <row r="6" spans="1:2" ht="24" customHeight="1">
      <c r="A6" s="5" t="s">
        <v>1040</v>
      </c>
      <c r="B6" s="6">
        <v>21965</v>
      </c>
    </row>
  </sheetData>
  <sheetProtection/>
  <mergeCells count="1">
    <mergeCell ref="A1:B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87"/>
  <sheetViews>
    <sheetView view="pageBreakPreview" zoomScaleSheetLayoutView="100" workbookViewId="0" topLeftCell="A1">
      <pane xSplit="1" ySplit="3" topLeftCell="B13" activePane="bottomRight" state="frozen"/>
      <selection pane="bottomRight" activeCell="A1" sqref="A1:E1"/>
    </sheetView>
  </sheetViews>
  <sheetFormatPr defaultColWidth="8.8515625" defaultRowHeight="15"/>
  <cols>
    <col min="1" max="1" width="36.57421875" style="655" customWidth="1"/>
    <col min="2" max="2" width="22.140625" style="670" customWidth="1"/>
    <col min="3" max="3" width="22.140625" style="671" customWidth="1"/>
    <col min="4" max="4" width="20.421875" style="670" customWidth="1"/>
    <col min="5" max="5" width="12.57421875" style="670" bestFit="1" customWidth="1"/>
    <col min="6" max="16384" width="8.8515625" style="655" customWidth="1"/>
  </cols>
  <sheetData>
    <row r="1" spans="1:5" ht="31.5" customHeight="1">
      <c r="A1" s="672" t="s">
        <v>52</v>
      </c>
      <c r="B1" s="672"/>
      <c r="C1" s="672"/>
      <c r="D1" s="672"/>
      <c r="E1" s="672"/>
    </row>
    <row r="2" ht="14.25">
      <c r="D2" s="610" t="s">
        <v>30</v>
      </c>
    </row>
    <row r="3" spans="1:5" ht="27.75" customHeight="1">
      <c r="A3" s="673" t="s">
        <v>31</v>
      </c>
      <c r="B3" s="611" t="s">
        <v>53</v>
      </c>
      <c r="C3" s="674" t="s">
        <v>54</v>
      </c>
      <c r="D3" s="675" t="s">
        <v>55</v>
      </c>
      <c r="E3" s="675" t="s">
        <v>34</v>
      </c>
    </row>
    <row r="4" spans="1:5" ht="21.75" customHeight="1">
      <c r="A4" s="676" t="s">
        <v>56</v>
      </c>
      <c r="B4" s="677">
        <v>26738</v>
      </c>
      <c r="C4" s="677">
        <f>C5+C20</f>
        <v>30087</v>
      </c>
      <c r="D4" s="677">
        <f>C4-B4</f>
        <v>3349</v>
      </c>
      <c r="E4" s="678">
        <f>D4/B4*100</f>
        <v>12.525244969706037</v>
      </c>
    </row>
    <row r="5" spans="1:5" ht="21.75" customHeight="1">
      <c r="A5" s="679" t="s">
        <v>57</v>
      </c>
      <c r="B5" s="680">
        <v>18577</v>
      </c>
      <c r="C5" s="680">
        <f>SUM(C6:C19)</f>
        <v>22868</v>
      </c>
      <c r="D5" s="614">
        <f>C5-B5</f>
        <v>4291</v>
      </c>
      <c r="E5" s="615">
        <f aca="true" t="shared" si="0" ref="E5:E36">D5/B5*100</f>
        <v>23.098455078860958</v>
      </c>
    </row>
    <row r="6" spans="1:5" ht="21.75" customHeight="1">
      <c r="A6" s="681" t="s">
        <v>58</v>
      </c>
      <c r="B6" s="661">
        <v>8892</v>
      </c>
      <c r="C6" s="627">
        <v>9057</v>
      </c>
      <c r="D6" s="627">
        <f>C6-B6</f>
        <v>165</v>
      </c>
      <c r="E6" s="620">
        <f t="shared" si="0"/>
        <v>1.8556005398110662</v>
      </c>
    </row>
    <row r="7" spans="1:5" ht="21.75" customHeight="1">
      <c r="A7" s="681" t="s">
        <v>59</v>
      </c>
      <c r="B7" s="661">
        <v>140</v>
      </c>
      <c r="C7" s="627">
        <v>50</v>
      </c>
      <c r="D7" s="627">
        <f>C7-B7</f>
        <v>-90</v>
      </c>
      <c r="E7" s="620"/>
    </row>
    <row r="8" spans="1:5" ht="21.75" customHeight="1">
      <c r="A8" s="681" t="s">
        <v>60</v>
      </c>
      <c r="B8" s="661">
        <v>1018</v>
      </c>
      <c r="C8" s="627">
        <v>1700</v>
      </c>
      <c r="D8" s="627">
        <f aca="true" t="shared" si="1" ref="D8:D45">C8-B8</f>
        <v>682</v>
      </c>
      <c r="E8" s="620">
        <f t="shared" si="0"/>
        <v>66.99410609037328</v>
      </c>
    </row>
    <row r="9" spans="1:5" ht="21.75" customHeight="1">
      <c r="A9" s="681" t="s">
        <v>61</v>
      </c>
      <c r="B9" s="661">
        <v>771</v>
      </c>
      <c r="C9" s="627">
        <v>508</v>
      </c>
      <c r="D9" s="627">
        <f t="shared" si="1"/>
        <v>-263</v>
      </c>
      <c r="E9" s="620">
        <f t="shared" si="0"/>
        <v>-34.11154345006485</v>
      </c>
    </row>
    <row r="10" spans="1:5" ht="21.75" customHeight="1">
      <c r="A10" s="681" t="s">
        <v>62</v>
      </c>
      <c r="B10" s="661">
        <v>144</v>
      </c>
      <c r="C10" s="627">
        <v>228</v>
      </c>
      <c r="D10" s="627">
        <f t="shared" si="1"/>
        <v>84</v>
      </c>
      <c r="E10" s="620">
        <f t="shared" si="0"/>
        <v>58.333333333333336</v>
      </c>
    </row>
    <row r="11" spans="1:5" ht="21.75" customHeight="1">
      <c r="A11" s="681" t="s">
        <v>63</v>
      </c>
      <c r="B11" s="661">
        <v>1077</v>
      </c>
      <c r="C11" s="627">
        <f>1300+150</f>
        <v>1450</v>
      </c>
      <c r="D11" s="627">
        <f t="shared" si="1"/>
        <v>373</v>
      </c>
      <c r="E11" s="620">
        <f t="shared" si="0"/>
        <v>34.63324048282266</v>
      </c>
    </row>
    <row r="12" spans="1:5" ht="21.75" customHeight="1">
      <c r="A12" s="681" t="s">
        <v>64</v>
      </c>
      <c r="B12" s="661">
        <v>407</v>
      </c>
      <c r="C12" s="627">
        <v>560</v>
      </c>
      <c r="D12" s="627">
        <f t="shared" si="1"/>
        <v>153</v>
      </c>
      <c r="E12" s="620">
        <f t="shared" si="0"/>
        <v>37.59213759213759</v>
      </c>
    </row>
    <row r="13" spans="1:5" ht="21.75" customHeight="1">
      <c r="A13" s="681" t="s">
        <v>65</v>
      </c>
      <c r="B13" s="661">
        <v>182</v>
      </c>
      <c r="C13" s="627">
        <v>226</v>
      </c>
      <c r="D13" s="627">
        <f t="shared" si="1"/>
        <v>44</v>
      </c>
      <c r="E13" s="620">
        <f t="shared" si="0"/>
        <v>24.175824175824175</v>
      </c>
    </row>
    <row r="14" spans="1:5" ht="21.75" customHeight="1">
      <c r="A14" s="681" t="s">
        <v>66</v>
      </c>
      <c r="B14" s="661">
        <v>310</v>
      </c>
      <c r="C14" s="627">
        <v>460</v>
      </c>
      <c r="D14" s="627">
        <f t="shared" si="1"/>
        <v>150</v>
      </c>
      <c r="E14" s="620">
        <f t="shared" si="0"/>
        <v>48.38709677419355</v>
      </c>
    </row>
    <row r="15" spans="1:5" ht="21.75" customHeight="1">
      <c r="A15" s="681" t="s">
        <v>67</v>
      </c>
      <c r="B15" s="661">
        <v>1899</v>
      </c>
      <c r="C15" s="627">
        <v>3338</v>
      </c>
      <c r="D15" s="627">
        <f t="shared" si="1"/>
        <v>1439</v>
      </c>
      <c r="E15" s="620">
        <f t="shared" si="0"/>
        <v>75.77672459189047</v>
      </c>
    </row>
    <row r="16" spans="1:5" ht="21.75" customHeight="1">
      <c r="A16" s="681" t="s">
        <v>68</v>
      </c>
      <c r="B16" s="661">
        <v>316</v>
      </c>
      <c r="C16" s="627">
        <v>418</v>
      </c>
      <c r="D16" s="627">
        <f t="shared" si="1"/>
        <v>102</v>
      </c>
      <c r="E16" s="620">
        <f t="shared" si="0"/>
        <v>32.278481012658226</v>
      </c>
    </row>
    <row r="17" spans="1:5" ht="21.75" customHeight="1">
      <c r="A17" s="681" t="s">
        <v>69</v>
      </c>
      <c r="B17" s="661">
        <v>1250</v>
      </c>
      <c r="C17" s="627">
        <f>980+86</f>
        <v>1066</v>
      </c>
      <c r="D17" s="627">
        <f t="shared" si="1"/>
        <v>-184</v>
      </c>
      <c r="E17" s="620">
        <f t="shared" si="0"/>
        <v>-14.719999999999999</v>
      </c>
    </row>
    <row r="18" spans="1:5" ht="21.75" customHeight="1">
      <c r="A18" s="681" t="s">
        <v>70</v>
      </c>
      <c r="B18" s="661">
        <v>1935</v>
      </c>
      <c r="C18" s="627">
        <v>3557</v>
      </c>
      <c r="D18" s="627">
        <f t="shared" si="1"/>
        <v>1622</v>
      </c>
      <c r="E18" s="620">
        <f t="shared" si="0"/>
        <v>83.82428940568477</v>
      </c>
    </row>
    <row r="19" spans="1:5" ht="21.75" customHeight="1">
      <c r="A19" s="681" t="s">
        <v>71</v>
      </c>
      <c r="B19" s="661">
        <v>236</v>
      </c>
      <c r="C19" s="627">
        <v>250</v>
      </c>
      <c r="D19" s="627">
        <f t="shared" si="1"/>
        <v>14</v>
      </c>
      <c r="E19" s="620">
        <f t="shared" si="0"/>
        <v>5.932203389830509</v>
      </c>
    </row>
    <row r="20" spans="1:5" ht="21.75" customHeight="1">
      <c r="A20" s="679" t="s">
        <v>72</v>
      </c>
      <c r="B20" s="614">
        <v>8161</v>
      </c>
      <c r="C20" s="614">
        <v>7219</v>
      </c>
      <c r="D20" s="614">
        <f t="shared" si="1"/>
        <v>-942</v>
      </c>
      <c r="E20" s="615">
        <f t="shared" si="0"/>
        <v>-11.54270310011028</v>
      </c>
    </row>
    <row r="21" spans="1:5" ht="21.75" customHeight="1">
      <c r="A21" s="681" t="s">
        <v>73</v>
      </c>
      <c r="B21" s="661">
        <v>1680</v>
      </c>
      <c r="C21" s="627">
        <v>1497</v>
      </c>
      <c r="D21" s="627">
        <f t="shared" si="1"/>
        <v>-183</v>
      </c>
      <c r="E21" s="620">
        <f t="shared" si="0"/>
        <v>-10.892857142857142</v>
      </c>
    </row>
    <row r="22" spans="1:5" ht="19.5" customHeight="1" hidden="1">
      <c r="A22" s="681" t="s">
        <v>74</v>
      </c>
      <c r="B22" s="682"/>
      <c r="C22" s="627"/>
      <c r="D22" s="627">
        <f t="shared" si="1"/>
        <v>0</v>
      </c>
      <c r="E22" s="620" t="e">
        <f t="shared" si="0"/>
        <v>#DIV/0!</v>
      </c>
    </row>
    <row r="23" spans="1:5" ht="19.5" customHeight="1" hidden="1">
      <c r="A23" s="681" t="s">
        <v>75</v>
      </c>
      <c r="B23" s="682"/>
      <c r="C23" s="627"/>
      <c r="D23" s="627">
        <f t="shared" si="1"/>
        <v>0</v>
      </c>
      <c r="E23" s="620" t="e">
        <f t="shared" si="0"/>
        <v>#DIV/0!</v>
      </c>
    </row>
    <row r="24" spans="1:5" ht="19.5" customHeight="1" hidden="1">
      <c r="A24" s="683" t="s">
        <v>76</v>
      </c>
      <c r="B24" s="684"/>
      <c r="C24" s="627"/>
      <c r="D24" s="627">
        <f t="shared" si="1"/>
        <v>0</v>
      </c>
      <c r="E24" s="620" t="e">
        <f t="shared" si="0"/>
        <v>#DIV/0!</v>
      </c>
    </row>
    <row r="25" spans="1:5" ht="19.5" customHeight="1" hidden="1">
      <c r="A25" s="683" t="s">
        <v>77</v>
      </c>
      <c r="B25" s="684"/>
      <c r="C25" s="627"/>
      <c r="D25" s="627">
        <f t="shared" si="1"/>
        <v>0</v>
      </c>
      <c r="E25" s="620" t="e">
        <f t="shared" si="0"/>
        <v>#DIV/0!</v>
      </c>
    </row>
    <row r="26" spans="1:5" ht="19.5" customHeight="1" hidden="1">
      <c r="A26" s="683" t="s">
        <v>78</v>
      </c>
      <c r="B26" s="684"/>
      <c r="C26" s="627"/>
      <c r="D26" s="627">
        <f t="shared" si="1"/>
        <v>0</v>
      </c>
      <c r="E26" s="620" t="e">
        <f t="shared" si="0"/>
        <v>#DIV/0!</v>
      </c>
    </row>
    <row r="27" spans="1:5" ht="19.5" customHeight="1" hidden="1">
      <c r="A27" s="685" t="s">
        <v>79</v>
      </c>
      <c r="B27" s="686"/>
      <c r="C27" s="627"/>
      <c r="D27" s="627">
        <f t="shared" si="1"/>
        <v>0</v>
      </c>
      <c r="E27" s="620" t="e">
        <f t="shared" si="0"/>
        <v>#DIV/0!</v>
      </c>
    </row>
    <row r="28" spans="1:5" ht="19.5" customHeight="1" hidden="1">
      <c r="A28" s="685" t="s">
        <v>80</v>
      </c>
      <c r="B28" s="686"/>
      <c r="C28" s="627"/>
      <c r="D28" s="627">
        <f t="shared" si="1"/>
        <v>0</v>
      </c>
      <c r="E28" s="620" t="e">
        <f t="shared" si="0"/>
        <v>#DIV/0!</v>
      </c>
    </row>
    <row r="29" spans="1:5" ht="19.5" customHeight="1" hidden="1">
      <c r="A29" s="685" t="s">
        <v>81</v>
      </c>
      <c r="B29" s="686"/>
      <c r="C29" s="627"/>
      <c r="D29" s="627">
        <f t="shared" si="1"/>
        <v>0</v>
      </c>
      <c r="E29" s="620" t="e">
        <f t="shared" si="0"/>
        <v>#DIV/0!</v>
      </c>
    </row>
    <row r="30" spans="1:5" ht="19.5" customHeight="1" hidden="1">
      <c r="A30" s="685" t="s">
        <v>82</v>
      </c>
      <c r="B30" s="686"/>
      <c r="C30" s="627"/>
      <c r="D30" s="627">
        <f t="shared" si="1"/>
        <v>0</v>
      </c>
      <c r="E30" s="620" t="e">
        <f t="shared" si="0"/>
        <v>#DIV/0!</v>
      </c>
    </row>
    <row r="31" spans="1:5" ht="19.5" customHeight="1" hidden="1">
      <c r="A31" s="685" t="s">
        <v>83</v>
      </c>
      <c r="B31" s="686"/>
      <c r="C31" s="627"/>
      <c r="D31" s="627">
        <f t="shared" si="1"/>
        <v>0</v>
      </c>
      <c r="E31" s="620" t="e">
        <f t="shared" si="0"/>
        <v>#DIV/0!</v>
      </c>
    </row>
    <row r="32" spans="1:5" ht="19.5" customHeight="1" hidden="1">
      <c r="A32" s="685" t="s">
        <v>84</v>
      </c>
      <c r="B32" s="686"/>
      <c r="C32" s="627"/>
      <c r="D32" s="627">
        <f t="shared" si="1"/>
        <v>0</v>
      </c>
      <c r="E32" s="620" t="e">
        <f t="shared" si="0"/>
        <v>#DIV/0!</v>
      </c>
    </row>
    <row r="33" spans="1:5" ht="19.5" customHeight="1" hidden="1">
      <c r="A33" s="685" t="s">
        <v>85</v>
      </c>
      <c r="B33" s="686"/>
      <c r="C33" s="627"/>
      <c r="D33" s="627">
        <f t="shared" si="1"/>
        <v>0</v>
      </c>
      <c r="E33" s="620" t="e">
        <f t="shared" si="0"/>
        <v>#DIV/0!</v>
      </c>
    </row>
    <row r="34" spans="1:5" ht="21.75" customHeight="1">
      <c r="A34" s="683" t="s">
        <v>86</v>
      </c>
      <c r="B34" s="661">
        <v>1939</v>
      </c>
      <c r="C34" s="627">
        <v>777</v>
      </c>
      <c r="D34" s="627">
        <f t="shared" si="1"/>
        <v>-1162</v>
      </c>
      <c r="E34" s="620">
        <f t="shared" si="0"/>
        <v>-59.92779783393502</v>
      </c>
    </row>
    <row r="35" spans="1:5" ht="21.75" customHeight="1">
      <c r="A35" s="681" t="s">
        <v>87</v>
      </c>
      <c r="B35" s="661">
        <v>1184</v>
      </c>
      <c r="C35" s="627">
        <v>2000</v>
      </c>
      <c r="D35" s="627">
        <f t="shared" si="1"/>
        <v>816</v>
      </c>
      <c r="E35" s="620">
        <f t="shared" si="0"/>
        <v>68.91891891891892</v>
      </c>
    </row>
    <row r="36" spans="1:5" ht="21.75" customHeight="1">
      <c r="A36" s="681" t="s">
        <v>88</v>
      </c>
      <c r="B36" s="661">
        <v>3341</v>
      </c>
      <c r="C36" s="627">
        <v>2645</v>
      </c>
      <c r="D36" s="627">
        <f t="shared" si="1"/>
        <v>-696</v>
      </c>
      <c r="E36" s="620">
        <f t="shared" si="0"/>
        <v>-20.832086201736008</v>
      </c>
    </row>
    <row r="37" spans="1:5" ht="21.75" customHeight="1">
      <c r="A37" s="681" t="s">
        <v>89</v>
      </c>
      <c r="B37" s="661">
        <v>17</v>
      </c>
      <c r="C37" s="627">
        <v>300</v>
      </c>
      <c r="D37" s="627">
        <f t="shared" si="1"/>
        <v>283</v>
      </c>
      <c r="E37" s="620"/>
    </row>
    <row r="38" spans="1:5" s="669" customFormat="1" ht="19.5" customHeight="1">
      <c r="A38" s="676" t="s">
        <v>90</v>
      </c>
      <c r="B38" s="667">
        <v>3958</v>
      </c>
      <c r="C38" s="667">
        <f>SUM(C39:C45)</f>
        <v>4265</v>
      </c>
      <c r="D38" s="667">
        <f t="shared" si="1"/>
        <v>307</v>
      </c>
      <c r="E38" s="678">
        <f aca="true" t="shared" si="2" ref="E38:E54">D38/B38*100</f>
        <v>7.75644264780192</v>
      </c>
    </row>
    <row r="39" spans="1:5" ht="19.5" customHeight="1">
      <c r="A39" s="683" t="s">
        <v>91</v>
      </c>
      <c r="B39" s="682">
        <v>2964</v>
      </c>
      <c r="C39" s="627">
        <v>3039</v>
      </c>
      <c r="D39" s="627">
        <f t="shared" si="1"/>
        <v>75</v>
      </c>
      <c r="E39" s="620">
        <f t="shared" si="2"/>
        <v>2.5303643724696356</v>
      </c>
    </row>
    <row r="40" spans="1:5" ht="19.5" customHeight="1">
      <c r="A40" s="683" t="s">
        <v>92</v>
      </c>
      <c r="B40" s="684">
        <v>47</v>
      </c>
      <c r="C40" s="627">
        <v>17</v>
      </c>
      <c r="D40" s="627">
        <f t="shared" si="1"/>
        <v>-30</v>
      </c>
      <c r="E40" s="620">
        <f t="shared" si="2"/>
        <v>-63.829787234042556</v>
      </c>
    </row>
    <row r="41" spans="1:5" ht="19.5" customHeight="1">
      <c r="A41" s="683" t="s">
        <v>93</v>
      </c>
      <c r="B41" s="684">
        <v>436</v>
      </c>
      <c r="C41" s="627">
        <v>728</v>
      </c>
      <c r="D41" s="627">
        <f t="shared" si="1"/>
        <v>292</v>
      </c>
      <c r="E41" s="620">
        <f t="shared" si="2"/>
        <v>66.97247706422019</v>
      </c>
    </row>
    <row r="42" spans="1:5" ht="19.5" customHeight="1">
      <c r="A42" s="683" t="s">
        <v>94</v>
      </c>
      <c r="B42" s="684">
        <v>330</v>
      </c>
      <c r="C42" s="627">
        <v>217</v>
      </c>
      <c r="D42" s="627">
        <f t="shared" si="1"/>
        <v>-113</v>
      </c>
      <c r="E42" s="620">
        <f t="shared" si="2"/>
        <v>-34.24242424242424</v>
      </c>
    </row>
    <row r="43" spans="1:5" ht="19.5" customHeight="1">
      <c r="A43" s="683" t="s">
        <v>95</v>
      </c>
      <c r="B43" s="684">
        <v>48</v>
      </c>
      <c r="C43" s="627">
        <v>76</v>
      </c>
      <c r="D43" s="627">
        <f t="shared" si="1"/>
        <v>28</v>
      </c>
      <c r="E43" s="620">
        <f t="shared" si="2"/>
        <v>58.333333333333336</v>
      </c>
    </row>
    <row r="44" spans="1:5" ht="19.5" customHeight="1">
      <c r="A44" s="683" t="s">
        <v>96</v>
      </c>
      <c r="B44" s="684">
        <v>133</v>
      </c>
      <c r="C44" s="627">
        <v>138</v>
      </c>
      <c r="D44" s="627">
        <f t="shared" si="1"/>
        <v>5</v>
      </c>
      <c r="E44" s="620">
        <f t="shared" si="2"/>
        <v>3.7593984962406015</v>
      </c>
    </row>
    <row r="45" spans="1:5" ht="19.5" customHeight="1">
      <c r="A45" s="683" t="s">
        <v>97</v>
      </c>
      <c r="B45" s="684"/>
      <c r="C45" s="627">
        <v>50</v>
      </c>
      <c r="D45" s="627">
        <f t="shared" si="1"/>
        <v>50</v>
      </c>
      <c r="E45" s="620"/>
    </row>
    <row r="46" spans="1:5" s="669" customFormat="1" ht="19.5" customHeight="1">
      <c r="A46" s="687" t="s">
        <v>98</v>
      </c>
      <c r="B46" s="667">
        <f>SUM(B47:B51)</f>
        <v>15917</v>
      </c>
      <c r="C46" s="667">
        <f>SUM(C47:C51)</f>
        <v>16922</v>
      </c>
      <c r="D46" s="667">
        <f>SUM(D47:D51)</f>
        <v>1005</v>
      </c>
      <c r="E46" s="678">
        <f t="shared" si="2"/>
        <v>6.314003895206382</v>
      </c>
    </row>
    <row r="47" spans="1:5" ht="19.5" customHeight="1">
      <c r="A47" s="683" t="s">
        <v>99</v>
      </c>
      <c r="B47" s="684">
        <v>11856</v>
      </c>
      <c r="C47" s="627">
        <v>12096</v>
      </c>
      <c r="D47" s="627">
        <f aca="true" t="shared" si="3" ref="D47:D54">C47-B47</f>
        <v>240</v>
      </c>
      <c r="E47" s="620">
        <f t="shared" si="2"/>
        <v>2.0242914979757085</v>
      </c>
    </row>
    <row r="48" spans="1:5" ht="19.5" customHeight="1">
      <c r="A48" s="683" t="s">
        <v>100</v>
      </c>
      <c r="B48" s="684">
        <v>40</v>
      </c>
      <c r="C48" s="627">
        <f>38-9</f>
        <v>29</v>
      </c>
      <c r="D48" s="627">
        <f t="shared" si="3"/>
        <v>-11</v>
      </c>
      <c r="E48" s="620">
        <f t="shared" si="2"/>
        <v>-27.500000000000004</v>
      </c>
    </row>
    <row r="49" spans="1:5" ht="19.5" customHeight="1">
      <c r="A49" s="683" t="s">
        <v>101</v>
      </c>
      <c r="B49" s="684">
        <v>2182</v>
      </c>
      <c r="C49" s="627">
        <v>3642</v>
      </c>
      <c r="D49" s="627">
        <f t="shared" si="3"/>
        <v>1460</v>
      </c>
      <c r="E49" s="620">
        <f t="shared" si="2"/>
        <v>66.91109074243813</v>
      </c>
    </row>
    <row r="50" spans="1:5" ht="19.5" customHeight="1">
      <c r="A50" s="683" t="s">
        <v>102</v>
      </c>
      <c r="B50" s="684">
        <v>1652</v>
      </c>
      <c r="C50" s="627">
        <v>1088</v>
      </c>
      <c r="D50" s="627">
        <f t="shared" si="3"/>
        <v>-564</v>
      </c>
      <c r="E50" s="620">
        <f t="shared" si="2"/>
        <v>-34.14043583535109</v>
      </c>
    </row>
    <row r="51" spans="1:5" ht="19.5" customHeight="1">
      <c r="A51" s="683" t="s">
        <v>103</v>
      </c>
      <c r="B51" s="684">
        <v>187</v>
      </c>
      <c r="C51" s="627">
        <v>67</v>
      </c>
      <c r="D51" s="627">
        <f t="shared" si="3"/>
        <v>-120</v>
      </c>
      <c r="E51" s="620"/>
    </row>
    <row r="52" spans="1:5" ht="19.5" customHeight="1">
      <c r="A52" s="677" t="s">
        <v>104</v>
      </c>
      <c r="B52" s="667">
        <f>B46+B38+B4</f>
        <v>46613</v>
      </c>
      <c r="C52" s="667">
        <f>C46+C38+C4</f>
        <v>51274</v>
      </c>
      <c r="D52" s="667">
        <f>D46+D38+D4</f>
        <v>4661</v>
      </c>
      <c r="E52" s="678">
        <f t="shared" si="2"/>
        <v>9.99935640272027</v>
      </c>
    </row>
    <row r="53" spans="1:5" ht="19.5" customHeight="1">
      <c r="A53" s="683" t="s">
        <v>105</v>
      </c>
      <c r="B53" s="684">
        <v>39727</v>
      </c>
      <c r="C53" s="627">
        <v>45686</v>
      </c>
      <c r="D53" s="627">
        <f t="shared" si="3"/>
        <v>5959</v>
      </c>
      <c r="E53" s="620">
        <f t="shared" si="2"/>
        <v>14.999874141012409</v>
      </c>
    </row>
    <row r="54" spans="1:5" ht="19.5" customHeight="1">
      <c r="A54" s="625" t="s">
        <v>106</v>
      </c>
      <c r="B54" s="688">
        <v>6886</v>
      </c>
      <c r="C54" s="627">
        <v>5588</v>
      </c>
      <c r="D54" s="627">
        <f t="shared" si="3"/>
        <v>-1298</v>
      </c>
      <c r="E54" s="620">
        <f t="shared" si="2"/>
        <v>-18.849840255591054</v>
      </c>
    </row>
    <row r="55" ht="14.25">
      <c r="E55" s="689"/>
    </row>
    <row r="56" spans="2:5" ht="14.25">
      <c r="B56" s="690"/>
      <c r="E56" s="689"/>
    </row>
    <row r="57" ht="14.25">
      <c r="E57" s="689"/>
    </row>
    <row r="58" ht="14.25">
      <c r="E58" s="689"/>
    </row>
    <row r="59" ht="14.25">
      <c r="E59" s="689"/>
    </row>
    <row r="60" ht="14.25">
      <c r="E60" s="689"/>
    </row>
    <row r="61" ht="14.25">
      <c r="E61" s="689"/>
    </row>
    <row r="62" ht="14.25">
      <c r="E62" s="689"/>
    </row>
    <row r="63" ht="14.25">
      <c r="E63" s="689"/>
    </row>
    <row r="64" ht="14.25">
      <c r="E64" s="689"/>
    </row>
    <row r="65" ht="14.25">
      <c r="E65" s="689"/>
    </row>
    <row r="66" ht="14.25">
      <c r="E66" s="689"/>
    </row>
    <row r="67" ht="14.25">
      <c r="E67" s="689"/>
    </row>
    <row r="68" ht="14.25">
      <c r="E68" s="689"/>
    </row>
    <row r="69" ht="14.25">
      <c r="E69" s="689"/>
    </row>
    <row r="70" ht="14.25">
      <c r="E70" s="689"/>
    </row>
    <row r="71" ht="14.25">
      <c r="E71" s="689"/>
    </row>
    <row r="72" ht="14.25">
      <c r="E72" s="689"/>
    </row>
    <row r="73" ht="14.25">
      <c r="E73" s="689"/>
    </row>
    <row r="74" ht="14.25">
      <c r="E74" s="689"/>
    </row>
    <row r="75" ht="14.25">
      <c r="E75" s="689"/>
    </row>
    <row r="76" ht="14.25">
      <c r="E76" s="689"/>
    </row>
    <row r="77" ht="14.25">
      <c r="E77" s="689"/>
    </row>
    <row r="78" ht="14.25">
      <c r="E78" s="689"/>
    </row>
    <row r="79" ht="14.25">
      <c r="E79" s="689"/>
    </row>
    <row r="80" ht="14.25">
      <c r="E80" s="689"/>
    </row>
    <row r="81" ht="14.25">
      <c r="E81" s="689"/>
    </row>
    <row r="82" ht="14.25">
      <c r="E82" s="689"/>
    </row>
    <row r="83" ht="14.25">
      <c r="E83" s="689"/>
    </row>
    <row r="84" ht="14.25">
      <c r="E84" s="689"/>
    </row>
    <row r="85" ht="14.25">
      <c r="E85" s="689"/>
    </row>
    <row r="86" ht="14.25">
      <c r="E86" s="689"/>
    </row>
    <row r="87" ht="14.25">
      <c r="E87" s="689"/>
    </row>
  </sheetData>
  <sheetProtection selectLockedCells="1" selectUnlockedCells="1"/>
  <mergeCells count="1">
    <mergeCell ref="A1:E1"/>
  </mergeCells>
  <printOptions horizontalCentered="1"/>
  <pageMargins left="0.75" right="0.75" top="0.75" bottom="0.75" header="0.31" footer="0.59"/>
  <pageSetup horizontalDpi="600" verticalDpi="600" orientation="landscape" paperSize="9" scale="95"/>
  <headerFooter>
    <oddFooter xml:space="preserve">&amp;C&amp;P+20   &amp;R&amp;"楷体_GB2312,常规"&amp;9 </oddFooter>
  </headerFooter>
</worksheet>
</file>

<file path=xl/worksheets/sheet4.xml><?xml version="1.0" encoding="utf-8"?>
<worksheet xmlns="http://schemas.openxmlformats.org/spreadsheetml/2006/main" xmlns:r="http://schemas.openxmlformats.org/officeDocument/2006/relationships">
  <dimension ref="A1:E27"/>
  <sheetViews>
    <sheetView view="pageBreakPreview" zoomScaleSheetLayoutView="100" workbookViewId="0" topLeftCell="A1">
      <selection activeCell="A1" sqref="A1:E1"/>
    </sheetView>
  </sheetViews>
  <sheetFormatPr defaultColWidth="8.8515625" defaultRowHeight="15"/>
  <cols>
    <col min="1" max="1" width="40.421875" style="602" customWidth="1"/>
    <col min="2" max="2" width="22.140625" style="658" customWidth="1"/>
    <col min="3" max="3" width="24.28125" style="658" customWidth="1"/>
    <col min="4" max="4" width="21.421875" style="658" customWidth="1"/>
    <col min="5" max="5" width="13.8515625" style="658" customWidth="1"/>
    <col min="6" max="16384" width="8.8515625" style="602" customWidth="1"/>
  </cols>
  <sheetData>
    <row r="1" spans="1:5" ht="21.75" customHeight="1">
      <c r="A1" s="606" t="s">
        <v>107</v>
      </c>
      <c r="B1" s="606"/>
      <c r="C1" s="606"/>
      <c r="D1" s="606"/>
      <c r="E1" s="606"/>
    </row>
    <row r="2" spans="1:4" ht="16.5" customHeight="1">
      <c r="A2" s="607"/>
      <c r="B2" s="659"/>
      <c r="C2" s="659"/>
      <c r="D2" s="610" t="s">
        <v>30</v>
      </c>
    </row>
    <row r="3" spans="1:5" s="657" customFormat="1" ht="29.25" customHeight="1">
      <c r="A3" s="611" t="s">
        <v>108</v>
      </c>
      <c r="B3" s="611" t="s">
        <v>53</v>
      </c>
      <c r="C3" s="660" t="s">
        <v>33</v>
      </c>
      <c r="D3" s="660" t="s">
        <v>109</v>
      </c>
      <c r="E3" s="660" t="s">
        <v>34</v>
      </c>
    </row>
    <row r="4" spans="1:5" ht="18" customHeight="1">
      <c r="A4" s="625" t="s">
        <v>110</v>
      </c>
      <c r="B4" s="661">
        <v>19844</v>
      </c>
      <c r="C4" s="627">
        <v>21030</v>
      </c>
      <c r="D4" s="627">
        <f aca="true" t="shared" si="0" ref="D4:D27">C4-B4</f>
        <v>1186</v>
      </c>
      <c r="E4" s="623">
        <f>D4/B4*100</f>
        <v>5.976617617415844</v>
      </c>
    </row>
    <row r="5" spans="1:5" ht="18" customHeight="1">
      <c r="A5" s="625" t="s">
        <v>111</v>
      </c>
      <c r="B5" s="661">
        <v>50</v>
      </c>
      <c r="C5" s="627">
        <v>182</v>
      </c>
      <c r="D5" s="627">
        <f t="shared" si="0"/>
        <v>132</v>
      </c>
      <c r="E5" s="623">
        <f aca="true" t="shared" si="1" ref="E5:E27">D5/B5*100</f>
        <v>264</v>
      </c>
    </row>
    <row r="6" spans="1:5" ht="18" customHeight="1">
      <c r="A6" s="625" t="s">
        <v>112</v>
      </c>
      <c r="B6" s="661">
        <v>14070</v>
      </c>
      <c r="C6" s="627">
        <v>12467</v>
      </c>
      <c r="D6" s="627">
        <f t="shared" si="0"/>
        <v>-1603</v>
      </c>
      <c r="E6" s="623">
        <f t="shared" si="1"/>
        <v>-11.393034825870647</v>
      </c>
    </row>
    <row r="7" spans="1:5" ht="18" customHeight="1">
      <c r="A7" s="625" t="s">
        <v>113</v>
      </c>
      <c r="B7" s="661">
        <v>42910</v>
      </c>
      <c r="C7" s="627">
        <v>44795</v>
      </c>
      <c r="D7" s="627">
        <f t="shared" si="0"/>
        <v>1885</v>
      </c>
      <c r="E7" s="623">
        <f t="shared" si="1"/>
        <v>4.392915404334654</v>
      </c>
    </row>
    <row r="8" spans="1:5" ht="18" customHeight="1">
      <c r="A8" s="625" t="s">
        <v>114</v>
      </c>
      <c r="B8" s="661">
        <v>1585</v>
      </c>
      <c r="C8" s="627">
        <v>1610</v>
      </c>
      <c r="D8" s="627">
        <f t="shared" si="0"/>
        <v>25</v>
      </c>
      <c r="E8" s="623">
        <f t="shared" si="1"/>
        <v>1.5772870662460567</v>
      </c>
    </row>
    <row r="9" spans="1:5" ht="18" customHeight="1">
      <c r="A9" s="625" t="s">
        <v>115</v>
      </c>
      <c r="B9" s="661">
        <v>5140</v>
      </c>
      <c r="C9" s="627">
        <v>5200</v>
      </c>
      <c r="D9" s="627">
        <f t="shared" si="0"/>
        <v>60</v>
      </c>
      <c r="E9" s="623">
        <f t="shared" si="1"/>
        <v>1.1673151750972763</v>
      </c>
    </row>
    <row r="10" spans="1:5" ht="18" customHeight="1">
      <c r="A10" s="625" t="s">
        <v>116</v>
      </c>
      <c r="B10" s="661">
        <v>41142</v>
      </c>
      <c r="C10" s="627">
        <v>43300</v>
      </c>
      <c r="D10" s="627">
        <f t="shared" si="0"/>
        <v>2158</v>
      </c>
      <c r="E10" s="623">
        <f t="shared" si="1"/>
        <v>5.245248164892324</v>
      </c>
    </row>
    <row r="11" spans="1:5" ht="18" customHeight="1">
      <c r="A11" s="625" t="s">
        <v>117</v>
      </c>
      <c r="B11" s="661">
        <v>21490</v>
      </c>
      <c r="C11" s="627">
        <v>22485</v>
      </c>
      <c r="D11" s="627">
        <f t="shared" si="0"/>
        <v>995</v>
      </c>
      <c r="E11" s="623">
        <f t="shared" si="1"/>
        <v>4.630060493252676</v>
      </c>
    </row>
    <row r="12" spans="1:5" ht="18" customHeight="1">
      <c r="A12" s="625" t="s">
        <v>118</v>
      </c>
      <c r="B12" s="661">
        <v>4393</v>
      </c>
      <c r="C12" s="627">
        <v>6267</v>
      </c>
      <c r="D12" s="627">
        <f t="shared" si="0"/>
        <v>1874</v>
      </c>
      <c r="E12" s="623">
        <f t="shared" si="1"/>
        <v>42.6587753243797</v>
      </c>
    </row>
    <row r="13" spans="1:5" ht="18" customHeight="1">
      <c r="A13" s="625" t="s">
        <v>119</v>
      </c>
      <c r="B13" s="661">
        <v>2309</v>
      </c>
      <c r="C13" s="627">
        <v>3056</v>
      </c>
      <c r="D13" s="627">
        <f t="shared" si="0"/>
        <v>747</v>
      </c>
      <c r="E13" s="623">
        <f t="shared" si="1"/>
        <v>32.35166738847986</v>
      </c>
    </row>
    <row r="14" spans="1:5" ht="18" customHeight="1">
      <c r="A14" s="625" t="s">
        <v>120</v>
      </c>
      <c r="B14" s="661">
        <v>42907</v>
      </c>
      <c r="C14" s="627">
        <v>45700</v>
      </c>
      <c r="D14" s="627">
        <f t="shared" si="0"/>
        <v>2793</v>
      </c>
      <c r="E14" s="623">
        <f t="shared" si="1"/>
        <v>6.509427366164029</v>
      </c>
    </row>
    <row r="15" spans="1:5" ht="18" customHeight="1">
      <c r="A15" s="625" t="s">
        <v>121</v>
      </c>
      <c r="B15" s="661">
        <v>21494</v>
      </c>
      <c r="C15" s="627">
        <v>13618</v>
      </c>
      <c r="D15" s="627">
        <f t="shared" si="0"/>
        <v>-7876</v>
      </c>
      <c r="E15" s="623">
        <f t="shared" si="1"/>
        <v>-36.642784032753326</v>
      </c>
    </row>
    <row r="16" spans="1:5" ht="18" customHeight="1">
      <c r="A16" s="625" t="s">
        <v>122</v>
      </c>
      <c r="B16" s="661">
        <v>1204</v>
      </c>
      <c r="C16" s="627">
        <v>1210</v>
      </c>
      <c r="D16" s="627">
        <f t="shared" si="0"/>
        <v>6</v>
      </c>
      <c r="E16" s="623">
        <f t="shared" si="1"/>
        <v>0.4983388704318937</v>
      </c>
    </row>
    <row r="17" spans="1:5" ht="18" customHeight="1">
      <c r="A17" s="625" t="s">
        <v>123</v>
      </c>
      <c r="B17" s="661">
        <v>2134</v>
      </c>
      <c r="C17" s="627">
        <v>1255</v>
      </c>
      <c r="D17" s="627">
        <f t="shared" si="0"/>
        <v>-879</v>
      </c>
      <c r="E17" s="623">
        <f t="shared" si="1"/>
        <v>-41.19025304592315</v>
      </c>
    </row>
    <row r="18" spans="1:5" ht="18" customHeight="1">
      <c r="A18" s="625" t="s">
        <v>124</v>
      </c>
      <c r="B18" s="661">
        <v>50</v>
      </c>
      <c r="C18" s="627">
        <v>15</v>
      </c>
      <c r="D18" s="627">
        <f t="shared" si="0"/>
        <v>-35</v>
      </c>
      <c r="E18" s="623">
        <f t="shared" si="1"/>
        <v>-70</v>
      </c>
    </row>
    <row r="19" spans="1:5" ht="18" customHeight="1">
      <c r="A19" s="625" t="s">
        <v>125</v>
      </c>
      <c r="B19" s="661">
        <v>1834</v>
      </c>
      <c r="C19" s="627">
        <v>1900</v>
      </c>
      <c r="D19" s="627">
        <f t="shared" si="0"/>
        <v>66</v>
      </c>
      <c r="E19" s="623">
        <f t="shared" si="1"/>
        <v>3.598691384950927</v>
      </c>
    </row>
    <row r="20" spans="1:5" ht="18" customHeight="1">
      <c r="A20" s="625" t="s">
        <v>126</v>
      </c>
      <c r="B20" s="661">
        <v>4177</v>
      </c>
      <c r="C20" s="627">
        <v>6731</v>
      </c>
      <c r="D20" s="627">
        <f t="shared" si="0"/>
        <v>2554</v>
      </c>
      <c r="E20" s="623">
        <f t="shared" si="1"/>
        <v>61.14436198228393</v>
      </c>
    </row>
    <row r="21" spans="1:5" ht="18" customHeight="1">
      <c r="A21" s="625" t="s">
        <v>127</v>
      </c>
      <c r="B21" s="661">
        <v>216</v>
      </c>
      <c r="C21" s="627">
        <v>220</v>
      </c>
      <c r="D21" s="627">
        <f t="shared" si="0"/>
        <v>4</v>
      </c>
      <c r="E21" s="623">
        <f t="shared" si="1"/>
        <v>1.8518518518518516</v>
      </c>
    </row>
    <row r="22" spans="1:5" ht="18" customHeight="1">
      <c r="A22" s="625" t="s">
        <v>128</v>
      </c>
      <c r="B22" s="661">
        <v>1892</v>
      </c>
      <c r="C22" s="662">
        <v>4007</v>
      </c>
      <c r="D22" s="627">
        <f t="shared" si="0"/>
        <v>2115</v>
      </c>
      <c r="E22" s="623">
        <f t="shared" si="1"/>
        <v>111.78646934460888</v>
      </c>
    </row>
    <row r="23" spans="1:5" ht="18" customHeight="1">
      <c r="A23" s="625" t="s">
        <v>129</v>
      </c>
      <c r="B23" s="661">
        <v>30</v>
      </c>
      <c r="C23" s="627">
        <v>30</v>
      </c>
      <c r="D23" s="627">
        <f t="shared" si="0"/>
        <v>0</v>
      </c>
      <c r="E23" s="623">
        <f t="shared" si="1"/>
        <v>0</v>
      </c>
    </row>
    <row r="24" spans="1:5" ht="18" customHeight="1">
      <c r="A24" s="663" t="s">
        <v>130</v>
      </c>
      <c r="B24" s="664">
        <f>SUM(B4:B23)</f>
        <v>228871</v>
      </c>
      <c r="C24" s="614">
        <f>SUM(C4:C23)</f>
        <v>235078</v>
      </c>
      <c r="D24" s="614">
        <f t="shared" si="0"/>
        <v>6207</v>
      </c>
      <c r="E24" s="617">
        <f t="shared" si="1"/>
        <v>2.712008074417467</v>
      </c>
    </row>
    <row r="25" spans="1:5" ht="18" customHeight="1">
      <c r="A25" s="625" t="s">
        <v>131</v>
      </c>
      <c r="B25" s="661">
        <v>4085</v>
      </c>
      <c r="C25" s="627">
        <v>4593</v>
      </c>
      <c r="D25" s="627">
        <f t="shared" si="0"/>
        <v>508</v>
      </c>
      <c r="E25" s="623">
        <f t="shared" si="1"/>
        <v>12.435740514075887</v>
      </c>
    </row>
    <row r="26" spans="1:5" ht="18" customHeight="1">
      <c r="A26" s="625" t="s">
        <v>132</v>
      </c>
      <c r="B26" s="661">
        <v>1141</v>
      </c>
      <c r="C26" s="627">
        <v>1500</v>
      </c>
      <c r="D26" s="627">
        <f t="shared" si="0"/>
        <v>359</v>
      </c>
      <c r="E26" s="623">
        <f t="shared" si="1"/>
        <v>31.463628396143733</v>
      </c>
    </row>
    <row r="27" spans="1:5" ht="18" customHeight="1">
      <c r="A27" s="665" t="s">
        <v>48</v>
      </c>
      <c r="B27" s="666">
        <f>SUM(B24:B26)</f>
        <v>234097</v>
      </c>
      <c r="C27" s="667">
        <f>SUM(C24:C26)</f>
        <v>241171</v>
      </c>
      <c r="D27" s="667">
        <f t="shared" si="0"/>
        <v>7074</v>
      </c>
      <c r="E27" s="668">
        <f t="shared" si="1"/>
        <v>3.02182428651371</v>
      </c>
    </row>
  </sheetData>
  <sheetProtection selectLockedCells="1" selectUnlockedCells="1"/>
  <mergeCells count="1">
    <mergeCell ref="A1:E1"/>
  </mergeCells>
  <printOptions horizontalCentered="1"/>
  <pageMargins left="0.35" right="0.35" top="0.98" bottom="0.7900000000000001" header="0.31" footer="0.59"/>
  <pageSetup firstPageNumber="23" useFirstPageNumber="1" horizontalDpi="600" verticalDpi="600" orientation="landscape" paperSize="9" scale="90"/>
  <headerFooter>
    <oddFooter>&amp;C23</oddFooter>
  </headerFooter>
  <legacyDrawing r:id="rId2"/>
</worksheet>
</file>

<file path=xl/worksheets/sheet5.xml><?xml version="1.0" encoding="utf-8"?>
<worksheet xmlns="http://schemas.openxmlformats.org/spreadsheetml/2006/main" xmlns:r="http://schemas.openxmlformats.org/officeDocument/2006/relationships">
  <dimension ref="A1:H55"/>
  <sheetViews>
    <sheetView view="pageBreakPreview" zoomScaleSheetLayoutView="100" workbookViewId="0" topLeftCell="A1">
      <selection activeCell="A1" sqref="A1:H1"/>
    </sheetView>
  </sheetViews>
  <sheetFormatPr defaultColWidth="8.8515625" defaultRowHeight="15"/>
  <cols>
    <col min="1" max="1" width="25.7109375" style="602" customWidth="1"/>
    <col min="2" max="2" width="10.8515625" style="602" customWidth="1"/>
    <col min="3" max="3" width="13.7109375" style="602" customWidth="1"/>
    <col min="4" max="4" width="12.140625" style="602" customWidth="1"/>
    <col min="5" max="5" width="34.28125" style="603" customWidth="1"/>
    <col min="6" max="6" width="12.8515625" style="604" customWidth="1"/>
    <col min="7" max="7" width="12.28125" style="605" customWidth="1"/>
    <col min="8" max="16384" width="8.8515625" style="602" customWidth="1"/>
  </cols>
  <sheetData>
    <row r="1" spans="1:8" ht="26.25" customHeight="1">
      <c r="A1" s="606" t="s">
        <v>133</v>
      </c>
      <c r="B1" s="606"/>
      <c r="C1" s="606"/>
      <c r="D1" s="606"/>
      <c r="E1" s="606"/>
      <c r="F1" s="606"/>
      <c r="G1" s="606"/>
      <c r="H1" s="606"/>
    </row>
    <row r="2" spans="1:7" ht="14.25">
      <c r="A2" s="607"/>
      <c r="B2" s="607"/>
      <c r="C2" s="607"/>
      <c r="D2" s="607"/>
      <c r="E2" s="608"/>
      <c r="F2" s="609"/>
      <c r="G2" s="610" t="s">
        <v>30</v>
      </c>
    </row>
    <row r="3" spans="1:8" s="601" customFormat="1" ht="34.5" customHeight="1">
      <c r="A3" s="611" t="s">
        <v>108</v>
      </c>
      <c r="B3" s="612" t="s">
        <v>134</v>
      </c>
      <c r="C3" s="612" t="s">
        <v>33</v>
      </c>
      <c r="D3" s="612" t="s">
        <v>135</v>
      </c>
      <c r="E3" s="611" t="s">
        <v>108</v>
      </c>
      <c r="F3" s="612" t="s">
        <v>134</v>
      </c>
      <c r="G3" s="612" t="s">
        <v>33</v>
      </c>
      <c r="H3" s="612" t="s">
        <v>135</v>
      </c>
    </row>
    <row r="4" spans="1:8" ht="24.75" customHeight="1">
      <c r="A4" s="613" t="s">
        <v>136</v>
      </c>
      <c r="B4" s="614">
        <v>3705</v>
      </c>
      <c r="C4" s="614">
        <f>SUM(C5:C10)</f>
        <v>9416</v>
      </c>
      <c r="D4" s="615">
        <f aca="true" t="shared" si="0" ref="D4:D15">(C4-B4)/B4*100</f>
        <v>154.1430499325236</v>
      </c>
      <c r="E4" s="616" t="s">
        <v>137</v>
      </c>
      <c r="F4" s="614">
        <v>7811</v>
      </c>
      <c r="G4" s="614">
        <f>SUM(G5:G9)</f>
        <v>15416</v>
      </c>
      <c r="H4" s="617">
        <f>(G4-F4)/F4*100</f>
        <v>97.36269363717834</v>
      </c>
    </row>
    <row r="5" spans="1:8" ht="24.75" customHeight="1">
      <c r="A5" s="618" t="s">
        <v>138</v>
      </c>
      <c r="B5" s="619">
        <v>421</v>
      </c>
      <c r="C5" s="619">
        <v>500</v>
      </c>
      <c r="D5" s="620">
        <f t="shared" si="0"/>
        <v>18.76484560570071</v>
      </c>
      <c r="E5" s="621" t="s">
        <v>139</v>
      </c>
      <c r="F5" s="619">
        <v>1366</v>
      </c>
      <c r="G5" s="622">
        <v>800</v>
      </c>
      <c r="H5" s="623">
        <f>(G5-F5)/F5*100</f>
        <v>-41.434846266471446</v>
      </c>
    </row>
    <row r="6" spans="1:8" ht="24.75" customHeight="1">
      <c r="A6" s="618" t="s">
        <v>140</v>
      </c>
      <c r="B6" s="624">
        <v>330</v>
      </c>
      <c r="C6" s="624"/>
      <c r="D6" s="620">
        <f t="shared" si="0"/>
        <v>-100</v>
      </c>
      <c r="E6" s="621" t="s">
        <v>141</v>
      </c>
      <c r="F6" s="619">
        <v>4263</v>
      </c>
      <c r="G6" s="622">
        <v>12716</v>
      </c>
      <c r="H6" s="623">
        <f>(G6-F6)/F6*100</f>
        <v>198.28759089842833</v>
      </c>
    </row>
    <row r="7" spans="1:8" ht="24.75" customHeight="1">
      <c r="A7" s="625" t="s">
        <v>142</v>
      </c>
      <c r="B7" s="619">
        <v>2716</v>
      </c>
      <c r="C7" s="626">
        <v>8266</v>
      </c>
      <c r="D7" s="620">
        <f t="shared" si="0"/>
        <v>204.34462444771722</v>
      </c>
      <c r="E7" s="621" t="s">
        <v>143</v>
      </c>
      <c r="F7" s="619">
        <v>198</v>
      </c>
      <c r="G7" s="622">
        <v>700</v>
      </c>
      <c r="H7" s="623">
        <f>(G7-F7)/F7*100</f>
        <v>253.53535353535355</v>
      </c>
    </row>
    <row r="8" spans="1:8" ht="24.75" customHeight="1">
      <c r="A8" s="625" t="s">
        <v>144</v>
      </c>
      <c r="B8" s="619">
        <v>120</v>
      </c>
      <c r="C8" s="545">
        <v>200</v>
      </c>
      <c r="D8" s="545">
        <f t="shared" si="0"/>
        <v>66.66666666666666</v>
      </c>
      <c r="E8" s="621" t="s">
        <v>145</v>
      </c>
      <c r="F8" s="627"/>
      <c r="G8" s="622"/>
      <c r="H8" s="623"/>
    </row>
    <row r="9" spans="1:8" ht="24.75" customHeight="1">
      <c r="A9" s="625" t="s">
        <v>146</v>
      </c>
      <c r="B9" s="619">
        <v>45</v>
      </c>
      <c r="C9" s="620">
        <v>50</v>
      </c>
      <c r="D9" s="620">
        <f t="shared" si="0"/>
        <v>11.11111111111111</v>
      </c>
      <c r="E9" s="621" t="s">
        <v>147</v>
      </c>
      <c r="F9" s="619">
        <v>1984</v>
      </c>
      <c r="G9" s="622">
        <v>1200</v>
      </c>
      <c r="H9" s="623">
        <f>(G9-F9)/F9*100</f>
        <v>-39.516129032258064</v>
      </c>
    </row>
    <row r="10" spans="1:8" ht="24.75" customHeight="1">
      <c r="A10" s="625" t="s">
        <v>148</v>
      </c>
      <c r="B10" s="619">
        <v>73</v>
      </c>
      <c r="C10" s="620">
        <v>400</v>
      </c>
      <c r="D10" s="620">
        <f t="shared" si="0"/>
        <v>447.945205479452</v>
      </c>
      <c r="E10" s="628"/>
      <c r="F10" s="627"/>
      <c r="G10" s="622"/>
      <c r="H10" s="623"/>
    </row>
    <row r="11" spans="1:8" ht="24.75" customHeight="1">
      <c r="A11" s="613" t="s">
        <v>149</v>
      </c>
      <c r="B11" s="629">
        <v>3664</v>
      </c>
      <c r="C11" s="629">
        <v>2700</v>
      </c>
      <c r="D11" s="615">
        <f t="shared" si="0"/>
        <v>-26.31004366812227</v>
      </c>
      <c r="E11" s="616" t="s">
        <v>150</v>
      </c>
      <c r="F11" s="614"/>
      <c r="G11" s="622"/>
      <c r="H11" s="623"/>
    </row>
    <row r="12" spans="1:8" ht="24.75" customHeight="1">
      <c r="A12" s="613" t="s">
        <v>45</v>
      </c>
      <c r="B12" s="614">
        <v>650</v>
      </c>
      <c r="C12" s="614">
        <v>4050</v>
      </c>
      <c r="D12" s="615">
        <f t="shared" si="0"/>
        <v>523.0769230769231</v>
      </c>
      <c r="E12" s="616" t="s">
        <v>151</v>
      </c>
      <c r="F12" s="614">
        <v>650</v>
      </c>
      <c r="G12" s="630">
        <v>650</v>
      </c>
      <c r="H12" s="617">
        <f>(G12-F12)/F12*100</f>
        <v>0</v>
      </c>
    </row>
    <row r="13" spans="1:8" ht="24.75" customHeight="1">
      <c r="A13" s="631" t="s">
        <v>152</v>
      </c>
      <c r="B13" s="632">
        <v>461</v>
      </c>
      <c r="C13" s="632">
        <v>6</v>
      </c>
      <c r="D13" s="615">
        <f t="shared" si="0"/>
        <v>-98.69848156182212</v>
      </c>
      <c r="E13" s="616" t="s">
        <v>153</v>
      </c>
      <c r="F13" s="614">
        <v>29</v>
      </c>
      <c r="G13" s="630">
        <v>100</v>
      </c>
      <c r="H13" s="617">
        <f>(G13-F13)/F13*100</f>
        <v>244.82758620689654</v>
      </c>
    </row>
    <row r="14" spans="1:8" ht="24.75" customHeight="1">
      <c r="A14" s="631" t="s">
        <v>49</v>
      </c>
      <c r="B14" s="632">
        <v>16</v>
      </c>
      <c r="C14" s="632">
        <v>0</v>
      </c>
      <c r="D14" s="615">
        <f t="shared" si="0"/>
        <v>-100</v>
      </c>
      <c r="E14" s="633" t="s">
        <v>48</v>
      </c>
      <c r="F14" s="614">
        <v>8490</v>
      </c>
      <c r="G14" s="614">
        <f>G13+G12+G11+G4</f>
        <v>16166</v>
      </c>
      <c r="H14" s="617">
        <f>(G14-F14)/F14*100</f>
        <v>90.41224970553593</v>
      </c>
    </row>
    <row r="15" spans="1:8" ht="24.75" customHeight="1">
      <c r="A15" s="634" t="s">
        <v>50</v>
      </c>
      <c r="B15" s="635">
        <v>8496</v>
      </c>
      <c r="C15" s="635">
        <f>C4+C11+C12</f>
        <v>16166</v>
      </c>
      <c r="D15" s="615">
        <f t="shared" si="0"/>
        <v>90.27777777777779</v>
      </c>
      <c r="E15" s="633" t="s">
        <v>154</v>
      </c>
      <c r="F15" s="614">
        <v>6</v>
      </c>
      <c r="G15" s="627"/>
      <c r="H15" s="623"/>
    </row>
    <row r="16" spans="1:7" ht="24.75" customHeight="1">
      <c r="A16" s="636"/>
      <c r="B16" s="637"/>
      <c r="C16" s="638"/>
      <c r="D16" s="638"/>
      <c r="E16" s="639"/>
      <c r="F16" s="640"/>
      <c r="G16" s="641"/>
    </row>
    <row r="17" spans="1:7" ht="24.75" customHeight="1">
      <c r="A17" s="642"/>
      <c r="B17" s="643"/>
      <c r="C17" s="644"/>
      <c r="D17" s="644"/>
      <c r="E17" s="642"/>
      <c r="F17" s="642"/>
      <c r="G17" s="642"/>
    </row>
    <row r="18" spans="1:7" ht="24.75" customHeight="1">
      <c r="A18" s="642"/>
      <c r="B18" s="643"/>
      <c r="C18" s="644"/>
      <c r="D18" s="644"/>
      <c r="E18" s="645"/>
      <c r="F18" s="646"/>
      <c r="G18" s="647"/>
    </row>
    <row r="19" spans="1:7" ht="24.75" customHeight="1">
      <c r="A19" s="642"/>
      <c r="B19" s="643"/>
      <c r="C19" s="644"/>
      <c r="D19" s="644"/>
      <c r="E19" s="645"/>
      <c r="F19" s="646"/>
      <c r="G19" s="647"/>
    </row>
    <row r="20" spans="1:7" ht="24.75" customHeight="1">
      <c r="A20" s="648"/>
      <c r="B20" s="643"/>
      <c r="C20" s="649"/>
      <c r="D20" s="649"/>
      <c r="E20" s="645"/>
      <c r="F20" s="646"/>
      <c r="G20" s="647"/>
    </row>
    <row r="21" spans="1:7" ht="24.75" customHeight="1">
      <c r="A21" s="648"/>
      <c r="B21" s="649"/>
      <c r="C21" s="649"/>
      <c r="D21" s="649"/>
      <c r="E21" s="645"/>
      <c r="F21" s="646"/>
      <c r="G21" s="647"/>
    </row>
    <row r="22" spans="1:7" ht="24.75" customHeight="1">
      <c r="A22" s="648"/>
      <c r="B22" s="643"/>
      <c r="C22" s="649"/>
      <c r="D22" s="649"/>
      <c r="E22" s="645"/>
      <c r="F22" s="646"/>
      <c r="G22" s="647"/>
    </row>
    <row r="23" spans="1:7" ht="24.75" customHeight="1">
      <c r="A23" s="648"/>
      <c r="B23" s="643"/>
      <c r="C23" s="649"/>
      <c r="D23" s="649"/>
      <c r="E23" s="645"/>
      <c r="F23" s="646"/>
      <c r="G23" s="647"/>
    </row>
    <row r="24" spans="1:7" ht="24.75" customHeight="1">
      <c r="A24" s="648"/>
      <c r="B24" s="643"/>
      <c r="C24" s="649"/>
      <c r="D24" s="649"/>
      <c r="E24" s="645"/>
      <c r="F24" s="646"/>
      <c r="G24" s="647"/>
    </row>
    <row r="25" spans="1:7" ht="21.75" customHeight="1">
      <c r="A25" s="648"/>
      <c r="B25" s="643"/>
      <c r="C25" s="649"/>
      <c r="D25" s="649"/>
      <c r="E25" s="645"/>
      <c r="F25" s="646"/>
      <c r="G25" s="647"/>
    </row>
    <row r="26" spans="1:7" ht="16.5" customHeight="1">
      <c r="A26" s="648"/>
      <c r="B26" s="643"/>
      <c r="C26" s="649"/>
      <c r="D26" s="649"/>
      <c r="E26" s="645"/>
      <c r="F26" s="646"/>
      <c r="G26" s="647"/>
    </row>
    <row r="27" spans="1:7" ht="17.25" customHeight="1">
      <c r="A27" s="648"/>
      <c r="B27" s="643"/>
      <c r="C27" s="649"/>
      <c r="D27" s="649"/>
      <c r="E27" s="645"/>
      <c r="F27" s="646"/>
      <c r="G27" s="647"/>
    </row>
    <row r="28" spans="1:7" ht="14.25">
      <c r="A28" s="648"/>
      <c r="B28" s="643"/>
      <c r="C28" s="649"/>
      <c r="D28" s="649"/>
      <c r="E28" s="645"/>
      <c r="F28" s="646"/>
      <c r="G28" s="647"/>
    </row>
    <row r="29" spans="1:7" ht="14.25">
      <c r="A29" s="648"/>
      <c r="B29" s="643"/>
      <c r="C29" s="649"/>
      <c r="D29" s="649"/>
      <c r="E29" s="645"/>
      <c r="F29" s="646"/>
      <c r="G29" s="647"/>
    </row>
    <row r="30" spans="1:7" ht="14.25">
      <c r="A30" s="648"/>
      <c r="B30" s="643"/>
      <c r="C30" s="649"/>
      <c r="D30" s="649"/>
      <c r="E30" s="645"/>
      <c r="F30" s="646"/>
      <c r="G30" s="647"/>
    </row>
    <row r="31" spans="1:7" ht="14.25">
      <c r="A31" s="648"/>
      <c r="B31" s="643"/>
      <c r="C31" s="649"/>
      <c r="D31" s="649"/>
      <c r="E31" s="645"/>
      <c r="F31" s="646"/>
      <c r="G31" s="647"/>
    </row>
    <row r="32" spans="1:7" ht="14.25">
      <c r="A32" s="648"/>
      <c r="B32" s="643"/>
      <c r="C32" s="649"/>
      <c r="D32" s="649"/>
      <c r="E32" s="645"/>
      <c r="F32" s="646"/>
      <c r="G32" s="647"/>
    </row>
    <row r="33" spans="1:7" ht="14.25">
      <c r="A33" s="649"/>
      <c r="B33" s="649"/>
      <c r="C33" s="649"/>
      <c r="D33" s="649"/>
      <c r="E33" s="645"/>
      <c r="F33" s="650"/>
      <c r="G33" s="647"/>
    </row>
    <row r="34" spans="1:7" ht="14.25">
      <c r="A34" s="649"/>
      <c r="B34" s="649"/>
      <c r="C34" s="649"/>
      <c r="D34" s="649"/>
      <c r="E34" s="645"/>
      <c r="F34" s="646"/>
      <c r="G34" s="647"/>
    </row>
    <row r="35" spans="1:7" ht="14.25">
      <c r="A35" s="649"/>
      <c r="B35" s="649"/>
      <c r="C35" s="649"/>
      <c r="D35" s="649"/>
      <c r="E35" s="642"/>
      <c r="F35" s="650"/>
      <c r="G35" s="647"/>
    </row>
    <row r="36" spans="1:7" ht="14.25">
      <c r="A36" s="649"/>
      <c r="B36" s="649"/>
      <c r="C36" s="649"/>
      <c r="D36" s="649"/>
      <c r="E36" s="651"/>
      <c r="F36" s="646"/>
      <c r="G36" s="647"/>
    </row>
    <row r="37" spans="1:7" ht="14.25">
      <c r="A37" s="649"/>
      <c r="B37" s="649"/>
      <c r="C37" s="649"/>
      <c r="D37" s="649"/>
      <c r="E37" s="651"/>
      <c r="F37" s="646"/>
      <c r="G37" s="647"/>
    </row>
    <row r="38" spans="1:7" ht="14.25">
      <c r="A38" s="649"/>
      <c r="B38" s="649"/>
      <c r="C38" s="649"/>
      <c r="D38" s="649"/>
      <c r="E38" s="652"/>
      <c r="F38" s="653"/>
      <c r="G38" s="654"/>
    </row>
    <row r="39" spans="1:7" ht="14.25">
      <c r="A39" s="649"/>
      <c r="B39" s="649"/>
      <c r="C39" s="649"/>
      <c r="D39" s="649"/>
      <c r="E39" s="652"/>
      <c r="F39" s="653"/>
      <c r="G39" s="654"/>
    </row>
    <row r="40" spans="1:7" ht="14.25">
      <c r="A40" s="649"/>
      <c r="B40" s="649"/>
      <c r="C40" s="649"/>
      <c r="D40" s="649"/>
      <c r="E40" s="652"/>
      <c r="F40" s="653"/>
      <c r="G40" s="654"/>
    </row>
    <row r="41" spans="1:7" ht="14.25">
      <c r="A41" s="655"/>
      <c r="B41" s="655"/>
      <c r="C41" s="649"/>
      <c r="D41" s="649"/>
      <c r="E41" s="652"/>
      <c r="F41" s="653"/>
      <c r="G41" s="654"/>
    </row>
    <row r="42" spans="1:7" ht="14.25">
      <c r="A42" s="655"/>
      <c r="B42" s="655"/>
      <c r="C42" s="649"/>
      <c r="D42" s="649"/>
      <c r="E42" s="652"/>
      <c r="F42" s="653"/>
      <c r="G42" s="654"/>
    </row>
    <row r="43" spans="1:7" ht="14.25">
      <c r="A43" s="655"/>
      <c r="B43" s="655"/>
      <c r="C43" s="649"/>
      <c r="D43" s="649"/>
      <c r="E43" s="652"/>
      <c r="F43" s="653"/>
      <c r="G43" s="654"/>
    </row>
    <row r="44" spans="1:7" ht="14.25">
      <c r="A44" s="655"/>
      <c r="B44" s="655"/>
      <c r="C44" s="649"/>
      <c r="D44" s="649"/>
      <c r="E44" s="652"/>
      <c r="F44" s="653"/>
      <c r="G44" s="654"/>
    </row>
    <row r="45" spans="1:7" ht="14.25">
      <c r="A45" s="655"/>
      <c r="B45" s="655"/>
      <c r="C45" s="649"/>
      <c r="D45" s="649"/>
      <c r="E45" s="652"/>
      <c r="F45" s="653"/>
      <c r="G45" s="654"/>
    </row>
    <row r="46" spans="1:5" ht="14.25">
      <c r="A46" s="655"/>
      <c r="B46" s="655"/>
      <c r="C46" s="655"/>
      <c r="D46" s="655"/>
      <c r="E46" s="656"/>
    </row>
    <row r="47" spans="1:5" ht="14.25">
      <c r="A47" s="655"/>
      <c r="B47" s="655"/>
      <c r="C47" s="655"/>
      <c r="D47" s="655"/>
      <c r="E47" s="656"/>
    </row>
    <row r="48" spans="1:5" ht="14.25">
      <c r="A48" s="655"/>
      <c r="B48" s="655"/>
      <c r="C48" s="655"/>
      <c r="D48" s="655"/>
      <c r="E48" s="656"/>
    </row>
    <row r="49" spans="1:5" ht="14.25">
      <c r="A49" s="655"/>
      <c r="B49" s="655"/>
      <c r="C49" s="655"/>
      <c r="D49" s="655"/>
      <c r="E49" s="656"/>
    </row>
    <row r="50" spans="1:5" ht="14.25">
      <c r="A50" s="655"/>
      <c r="B50" s="655"/>
      <c r="C50" s="655"/>
      <c r="D50" s="655"/>
      <c r="E50" s="656"/>
    </row>
    <row r="51" spans="1:5" ht="14.25">
      <c r="A51" s="655"/>
      <c r="B51" s="655"/>
      <c r="C51" s="655"/>
      <c r="D51" s="655"/>
      <c r="E51" s="656"/>
    </row>
    <row r="52" spans="1:5" ht="14.25">
      <c r="A52" s="655"/>
      <c r="B52" s="655"/>
      <c r="C52" s="655"/>
      <c r="D52" s="655"/>
      <c r="E52" s="656"/>
    </row>
    <row r="53" spans="1:5" ht="14.25">
      <c r="A53" s="655"/>
      <c r="B53" s="655"/>
      <c r="C53" s="655"/>
      <c r="D53" s="655"/>
      <c r="E53" s="656"/>
    </row>
    <row r="54" ht="14.25">
      <c r="E54" s="656"/>
    </row>
    <row r="55" ht="14.25">
      <c r="E55" s="656"/>
    </row>
  </sheetData>
  <sheetProtection selectLockedCells="1" selectUnlockedCells="1"/>
  <mergeCells count="1">
    <mergeCell ref="A1:H1"/>
  </mergeCells>
  <printOptions horizontalCentered="1"/>
  <pageMargins left="0.7900000000000001" right="0.7900000000000001" top="0.98" bottom="0.7900000000000001" header="0.31" footer="0.59"/>
  <pageSetup horizontalDpi="600" verticalDpi="600" orientation="landscape" paperSize="9"/>
  <headerFooter>
    <oddFooter>&amp;C24</oddFooter>
  </headerFooter>
</worksheet>
</file>

<file path=xl/worksheets/sheet6.xml><?xml version="1.0" encoding="utf-8"?>
<worksheet xmlns="http://schemas.openxmlformats.org/spreadsheetml/2006/main" xmlns:r="http://schemas.openxmlformats.org/officeDocument/2006/relationships">
  <dimension ref="A1:J52"/>
  <sheetViews>
    <sheetView view="pageBreakPreview" zoomScaleSheetLayoutView="100" workbookViewId="0" topLeftCell="A1">
      <pane xSplit="1" ySplit="5" topLeftCell="B7" activePane="bottomRight" state="frozen"/>
      <selection pane="bottomRight" activeCell="A2" sqref="A2:I2"/>
    </sheetView>
  </sheetViews>
  <sheetFormatPr defaultColWidth="9.00390625" defaultRowHeight="14.25" customHeight="1"/>
  <cols>
    <col min="1" max="1" width="32.421875" style="71" customWidth="1"/>
    <col min="2" max="2" width="13.8515625" style="574" customWidth="1"/>
    <col min="3" max="4" width="15.8515625" style="574" customWidth="1"/>
    <col min="5" max="5" width="15.00390625" style="574" customWidth="1"/>
    <col min="6" max="6" width="13.421875" style="574" customWidth="1"/>
    <col min="7" max="8" width="13.8515625" style="574" customWidth="1"/>
    <col min="9" max="9" width="13.140625" style="574" customWidth="1"/>
    <col min="10" max="16384" width="9.00390625" style="71" customWidth="1"/>
  </cols>
  <sheetData>
    <row r="1" spans="1:9" ht="7.5" customHeight="1">
      <c r="A1" s="575"/>
      <c r="B1" s="576"/>
      <c r="C1" s="576"/>
      <c r="D1" s="576"/>
      <c r="E1" s="576"/>
      <c r="F1" s="576"/>
      <c r="G1" s="576"/>
      <c r="H1" s="576"/>
      <c r="I1" s="576"/>
    </row>
    <row r="2" spans="1:9" ht="26.25" customHeight="1">
      <c r="A2" s="577" t="s">
        <v>155</v>
      </c>
      <c r="B2" s="577"/>
      <c r="C2" s="578"/>
      <c r="D2" s="577"/>
      <c r="E2" s="577"/>
      <c r="F2" s="577"/>
      <c r="G2" s="577"/>
      <c r="H2" s="577"/>
      <c r="I2" s="577"/>
    </row>
    <row r="3" spans="1:9" ht="15.75" customHeight="1">
      <c r="A3" s="579"/>
      <c r="B3" s="580"/>
      <c r="C3" s="581"/>
      <c r="D3" s="580"/>
      <c r="E3" s="580"/>
      <c r="F3" s="580"/>
      <c r="G3" s="582"/>
      <c r="H3" s="582" t="s">
        <v>30</v>
      </c>
      <c r="I3" s="597"/>
    </row>
    <row r="4" spans="1:9" s="569" customFormat="1" ht="39.75" customHeight="1">
      <c r="A4" s="583" t="s">
        <v>156</v>
      </c>
      <c r="B4" s="584" t="s">
        <v>157</v>
      </c>
      <c r="C4" s="584" t="s">
        <v>158</v>
      </c>
      <c r="D4" s="584" t="s">
        <v>159</v>
      </c>
      <c r="E4" s="584" t="s">
        <v>160</v>
      </c>
      <c r="F4" s="584" t="s">
        <v>161</v>
      </c>
      <c r="G4" s="584" t="s">
        <v>162</v>
      </c>
      <c r="H4" s="584" t="s">
        <v>163</v>
      </c>
      <c r="I4" s="584" t="s">
        <v>164</v>
      </c>
    </row>
    <row r="5" spans="1:9" s="570" customFormat="1" ht="25.5" customHeight="1">
      <c r="A5" s="585" t="s">
        <v>165</v>
      </c>
      <c r="B5" s="586">
        <f>C5+D5+E5+F5+G5+H5+I5</f>
        <v>45888</v>
      </c>
      <c r="C5" s="586">
        <f>SUM(C6:C12)</f>
        <v>6042</v>
      </c>
      <c r="D5" s="586">
        <f>SUM(D6:D12)</f>
        <v>16189</v>
      </c>
      <c r="E5" s="586">
        <f>SUM(E6:E12)</f>
        <v>5677</v>
      </c>
      <c r="F5" s="586">
        <f>SUM(F6:F12)</f>
        <v>15618</v>
      </c>
      <c r="G5" s="586">
        <f>SUM(G6:G12)</f>
        <v>1869</v>
      </c>
      <c r="H5" s="586">
        <v>196</v>
      </c>
      <c r="I5" s="598">
        <v>297</v>
      </c>
    </row>
    <row r="6" spans="1:10" s="571" customFormat="1" ht="25.5" customHeight="1">
      <c r="A6" s="587" t="s">
        <v>166</v>
      </c>
      <c r="B6" s="547">
        <f aca="true" t="shared" si="0" ref="B6:B21">C6+D6+E6+F6+G6+H6+I6</f>
        <v>22831</v>
      </c>
      <c r="C6" s="588">
        <v>1069</v>
      </c>
      <c r="D6" s="588">
        <v>11382</v>
      </c>
      <c r="E6" s="588">
        <v>4862</v>
      </c>
      <c r="F6" s="588">
        <v>4160</v>
      </c>
      <c r="G6" s="547">
        <v>887</v>
      </c>
      <c r="H6" s="547">
        <v>175</v>
      </c>
      <c r="I6" s="547">
        <v>296</v>
      </c>
      <c r="J6" s="599"/>
    </row>
    <row r="7" spans="1:10" s="571" customFormat="1" ht="25.5" customHeight="1">
      <c r="A7" s="587" t="s">
        <v>167</v>
      </c>
      <c r="B7" s="547">
        <f t="shared" si="0"/>
        <v>220</v>
      </c>
      <c r="C7" s="588">
        <v>47</v>
      </c>
      <c r="D7" s="588">
        <v>5</v>
      </c>
      <c r="E7" s="588">
        <v>15</v>
      </c>
      <c r="F7" s="588">
        <v>133</v>
      </c>
      <c r="G7" s="547">
        <v>2</v>
      </c>
      <c r="H7" s="547">
        <v>17</v>
      </c>
      <c r="I7" s="547">
        <v>1</v>
      </c>
      <c r="J7" s="599"/>
    </row>
    <row r="8" spans="1:10" s="571" customFormat="1" ht="25.5" customHeight="1">
      <c r="A8" s="589" t="s">
        <v>168</v>
      </c>
      <c r="B8" s="547">
        <f t="shared" si="0"/>
        <v>21058</v>
      </c>
      <c r="C8" s="588">
        <v>4913</v>
      </c>
      <c r="D8" s="588">
        <v>4800</v>
      </c>
      <c r="E8" s="588"/>
      <c r="F8" s="588">
        <v>11325</v>
      </c>
      <c r="G8" s="547">
        <v>20</v>
      </c>
      <c r="H8" s="547"/>
      <c r="I8" s="547"/>
      <c r="J8" s="599"/>
    </row>
    <row r="9" spans="1:10" s="571" customFormat="1" ht="25.5" customHeight="1">
      <c r="A9" s="589" t="s">
        <v>169</v>
      </c>
      <c r="B9" s="547">
        <f t="shared" si="0"/>
        <v>0</v>
      </c>
      <c r="C9" s="588"/>
      <c r="D9" s="588"/>
      <c r="E9" s="588"/>
      <c r="F9" s="588"/>
      <c r="G9" s="547"/>
      <c r="H9" s="547"/>
      <c r="I9" s="547"/>
      <c r="J9" s="599"/>
    </row>
    <row r="10" spans="1:10" s="571" customFormat="1" ht="25.5" customHeight="1">
      <c r="A10" s="589" t="s">
        <v>170</v>
      </c>
      <c r="B10" s="547">
        <f t="shared" si="0"/>
        <v>808</v>
      </c>
      <c r="C10" s="588">
        <v>8</v>
      </c>
      <c r="D10" s="588"/>
      <c r="E10" s="588">
        <v>800</v>
      </c>
      <c r="F10" s="588"/>
      <c r="G10" s="547"/>
      <c r="H10" s="547"/>
      <c r="I10" s="547"/>
      <c r="J10" s="599"/>
    </row>
    <row r="11" spans="1:10" s="571" customFormat="1" ht="25.5" customHeight="1">
      <c r="A11" s="589" t="s">
        <v>171</v>
      </c>
      <c r="B11" s="547">
        <f t="shared" si="0"/>
        <v>11</v>
      </c>
      <c r="C11" s="588">
        <v>5</v>
      </c>
      <c r="D11" s="588">
        <v>2</v>
      </c>
      <c r="E11" s="588"/>
      <c r="F11" s="588"/>
      <c r="G11" s="547"/>
      <c r="H11" s="547">
        <v>4</v>
      </c>
      <c r="I11" s="547"/>
      <c r="J11" s="599"/>
    </row>
    <row r="12" spans="1:10" s="571" customFormat="1" ht="25.5" customHeight="1">
      <c r="A12" s="589" t="s">
        <v>172</v>
      </c>
      <c r="B12" s="547">
        <f t="shared" si="0"/>
        <v>960</v>
      </c>
      <c r="C12" s="588"/>
      <c r="D12" s="588"/>
      <c r="E12" s="588"/>
      <c r="F12" s="588"/>
      <c r="G12" s="547">
        <v>960</v>
      </c>
      <c r="H12" s="547"/>
      <c r="I12" s="547"/>
      <c r="J12" s="599"/>
    </row>
    <row r="13" spans="1:9" s="572" customFormat="1" ht="25.5" customHeight="1">
      <c r="A13" s="585" t="s">
        <v>173</v>
      </c>
      <c r="B13" s="586">
        <f t="shared" si="0"/>
        <v>44010</v>
      </c>
      <c r="C13" s="590">
        <f aca="true" t="shared" si="1" ref="C13:I13">SUM(C14:C18)</f>
        <v>4549</v>
      </c>
      <c r="D13" s="590">
        <f t="shared" si="1"/>
        <v>15997</v>
      </c>
      <c r="E13" s="590">
        <f t="shared" si="1"/>
        <v>5237</v>
      </c>
      <c r="F13" s="590">
        <f t="shared" si="1"/>
        <v>17185</v>
      </c>
      <c r="G13" s="590">
        <f t="shared" si="1"/>
        <v>680</v>
      </c>
      <c r="H13" s="590">
        <v>117</v>
      </c>
      <c r="I13" s="590">
        <f t="shared" si="1"/>
        <v>245</v>
      </c>
    </row>
    <row r="14" spans="1:10" s="571" customFormat="1" ht="25.5" customHeight="1">
      <c r="A14" s="587" t="s">
        <v>174</v>
      </c>
      <c r="B14" s="547">
        <f t="shared" si="0"/>
        <v>42522</v>
      </c>
      <c r="C14" s="588">
        <v>4546</v>
      </c>
      <c r="D14" s="588">
        <v>15992</v>
      </c>
      <c r="E14" s="588">
        <v>5202</v>
      </c>
      <c r="F14" s="588">
        <v>16029</v>
      </c>
      <c r="G14" s="547">
        <v>408</v>
      </c>
      <c r="H14" s="547">
        <v>100</v>
      </c>
      <c r="I14" s="547">
        <v>245</v>
      </c>
      <c r="J14" s="599"/>
    </row>
    <row r="15" spans="1:10" s="571" customFormat="1" ht="25.5" customHeight="1">
      <c r="A15" s="587" t="s">
        <v>175</v>
      </c>
      <c r="B15" s="547">
        <f t="shared" si="0"/>
        <v>5</v>
      </c>
      <c r="C15" s="588"/>
      <c r="D15" s="588"/>
      <c r="E15" s="588"/>
      <c r="F15" s="588"/>
      <c r="G15" s="547">
        <v>5</v>
      </c>
      <c r="H15" s="547"/>
      <c r="I15" s="547"/>
      <c r="J15" s="599"/>
    </row>
    <row r="16" spans="1:10" s="571" customFormat="1" ht="25.5" customHeight="1">
      <c r="A16" s="589" t="s">
        <v>176</v>
      </c>
      <c r="B16" s="547">
        <f t="shared" si="0"/>
        <v>43</v>
      </c>
      <c r="C16" s="588">
        <v>3</v>
      </c>
      <c r="D16" s="588">
        <v>5</v>
      </c>
      <c r="E16" s="588">
        <v>35</v>
      </c>
      <c r="F16" s="588"/>
      <c r="G16" s="547"/>
      <c r="H16" s="547"/>
      <c r="I16" s="547"/>
      <c r="J16" s="599"/>
    </row>
    <row r="17" spans="1:10" s="571" customFormat="1" ht="25.5" customHeight="1">
      <c r="A17" s="589" t="s">
        <v>177</v>
      </c>
      <c r="B17" s="547">
        <f t="shared" si="0"/>
        <v>1156</v>
      </c>
      <c r="C17" s="588"/>
      <c r="D17" s="588"/>
      <c r="E17" s="588"/>
      <c r="F17" s="588">
        <v>1156</v>
      </c>
      <c r="G17" s="547"/>
      <c r="H17" s="547"/>
      <c r="I17" s="547"/>
      <c r="J17" s="599"/>
    </row>
    <row r="18" spans="1:10" s="571" customFormat="1" ht="25.5" customHeight="1">
      <c r="A18" s="589" t="s">
        <v>178</v>
      </c>
      <c r="B18" s="547">
        <f t="shared" si="0"/>
        <v>284</v>
      </c>
      <c r="C18" s="588"/>
      <c r="D18" s="588"/>
      <c r="E18" s="588"/>
      <c r="F18" s="588"/>
      <c r="G18" s="547">
        <v>267</v>
      </c>
      <c r="H18" s="547">
        <v>17</v>
      </c>
      <c r="I18" s="547"/>
      <c r="J18" s="599"/>
    </row>
    <row r="19" spans="1:9" s="570" customFormat="1" ht="25.5" customHeight="1">
      <c r="A19" s="585" t="s">
        <v>179</v>
      </c>
      <c r="B19" s="586">
        <f t="shared" si="0"/>
        <v>1878</v>
      </c>
      <c r="C19" s="590">
        <f aca="true" t="shared" si="2" ref="C19:I19">C5-C13</f>
        <v>1493</v>
      </c>
      <c r="D19" s="590">
        <f t="shared" si="2"/>
        <v>192</v>
      </c>
      <c r="E19" s="590">
        <f t="shared" si="2"/>
        <v>440</v>
      </c>
      <c r="F19" s="590">
        <f t="shared" si="2"/>
        <v>-1567</v>
      </c>
      <c r="G19" s="590">
        <f t="shared" si="2"/>
        <v>1189</v>
      </c>
      <c r="H19" s="590">
        <f t="shared" si="2"/>
        <v>79</v>
      </c>
      <c r="I19" s="590">
        <f t="shared" si="2"/>
        <v>52</v>
      </c>
    </row>
    <row r="20" spans="1:9" s="570" customFormat="1" ht="25.5" customHeight="1">
      <c r="A20" s="585" t="s">
        <v>47</v>
      </c>
      <c r="B20" s="586">
        <f t="shared" si="0"/>
        <v>25700</v>
      </c>
      <c r="C20" s="590">
        <v>11134</v>
      </c>
      <c r="D20" s="590">
        <v>117</v>
      </c>
      <c r="E20" s="590">
        <v>4230</v>
      </c>
      <c r="F20" s="590">
        <v>8307</v>
      </c>
      <c r="G20" s="586">
        <v>383</v>
      </c>
      <c r="H20" s="586">
        <v>1180</v>
      </c>
      <c r="I20" s="586">
        <v>349</v>
      </c>
    </row>
    <row r="21" spans="1:9" s="570" customFormat="1" ht="25.5" customHeight="1">
      <c r="A21" s="585" t="s">
        <v>180</v>
      </c>
      <c r="B21" s="586">
        <f t="shared" si="0"/>
        <v>27578</v>
      </c>
      <c r="C21" s="586">
        <f aca="true" t="shared" si="3" ref="C21:I21">C19+C20</f>
        <v>12627</v>
      </c>
      <c r="D21" s="586">
        <f t="shared" si="3"/>
        <v>309</v>
      </c>
      <c r="E21" s="586">
        <f t="shared" si="3"/>
        <v>4670</v>
      </c>
      <c r="F21" s="586">
        <f t="shared" si="3"/>
        <v>6740</v>
      </c>
      <c r="G21" s="586">
        <f t="shared" si="3"/>
        <v>1572</v>
      </c>
      <c r="H21" s="586">
        <f t="shared" si="3"/>
        <v>1259</v>
      </c>
      <c r="I21" s="586">
        <f t="shared" si="3"/>
        <v>401</v>
      </c>
    </row>
    <row r="22" spans="1:9" ht="15.75" customHeight="1">
      <c r="A22" s="591"/>
      <c r="B22" s="592"/>
      <c r="C22" s="593"/>
      <c r="D22" s="593"/>
      <c r="E22" s="593"/>
      <c r="F22" s="592"/>
      <c r="G22" s="592"/>
      <c r="H22" s="592"/>
      <c r="I22" s="600"/>
    </row>
    <row r="23" spans="1:9" s="573" customFormat="1" ht="14.25" customHeight="1">
      <c r="A23" s="594"/>
      <c r="B23" s="595"/>
      <c r="C23" s="595"/>
      <c r="D23" s="595"/>
      <c r="E23" s="595"/>
      <c r="F23" s="595"/>
      <c r="G23" s="595"/>
      <c r="H23" s="595"/>
      <c r="I23" s="595"/>
    </row>
    <row r="24" spans="1:9" s="573" customFormat="1" ht="14.25" customHeight="1">
      <c r="A24" s="594"/>
      <c r="B24" s="595"/>
      <c r="C24" s="595"/>
      <c r="D24" s="595"/>
      <c r="E24" s="595"/>
      <c r="F24" s="595"/>
      <c r="G24" s="595"/>
      <c r="H24" s="595"/>
      <c r="I24" s="595"/>
    </row>
    <row r="25" spans="1:9" s="573" customFormat="1" ht="14.25" customHeight="1">
      <c r="A25" s="594"/>
      <c r="B25" s="595"/>
      <c r="C25" s="595"/>
      <c r="D25" s="595"/>
      <c r="E25" s="595"/>
      <c r="F25" s="595"/>
      <c r="G25" s="595"/>
      <c r="H25" s="595"/>
      <c r="I25" s="595"/>
    </row>
    <row r="26" spans="1:9" s="573" customFormat="1" ht="14.25" customHeight="1">
      <c r="A26" s="594"/>
      <c r="B26" s="595"/>
      <c r="C26" s="595"/>
      <c r="D26" s="595"/>
      <c r="E26" s="595"/>
      <c r="F26" s="595"/>
      <c r="G26" s="595"/>
      <c r="H26" s="595"/>
      <c r="I26" s="595"/>
    </row>
    <row r="27" spans="1:9" s="573" customFormat="1" ht="14.25" customHeight="1">
      <c r="A27" s="594"/>
      <c r="B27" s="595"/>
      <c r="C27" s="595"/>
      <c r="D27" s="595"/>
      <c r="E27" s="595"/>
      <c r="F27" s="595"/>
      <c r="G27" s="595"/>
      <c r="H27" s="595"/>
      <c r="I27" s="595"/>
    </row>
    <row r="28" spans="1:9" s="573" customFormat="1" ht="14.25" customHeight="1">
      <c r="A28" s="594"/>
      <c r="B28" s="595"/>
      <c r="C28" s="595"/>
      <c r="D28" s="595"/>
      <c r="E28" s="595"/>
      <c r="F28" s="595"/>
      <c r="G28" s="595"/>
      <c r="H28" s="595"/>
      <c r="I28" s="595"/>
    </row>
    <row r="29" spans="1:9" s="573" customFormat="1" ht="14.25" customHeight="1">
      <c r="A29" s="594"/>
      <c r="B29" s="595"/>
      <c r="C29" s="595"/>
      <c r="D29" s="595"/>
      <c r="E29" s="595"/>
      <c r="F29" s="595"/>
      <c r="G29" s="595"/>
      <c r="H29" s="595"/>
      <c r="I29" s="595"/>
    </row>
    <row r="30" spans="1:9" s="573" customFormat="1" ht="14.25" customHeight="1">
      <c r="A30" s="594"/>
      <c r="B30" s="595"/>
      <c r="C30" s="595"/>
      <c r="D30" s="595"/>
      <c r="E30" s="595"/>
      <c r="F30" s="595"/>
      <c r="G30" s="595"/>
      <c r="H30" s="595"/>
      <c r="I30" s="595"/>
    </row>
    <row r="31" spans="1:9" s="573" customFormat="1" ht="14.25" customHeight="1">
      <c r="A31" s="594"/>
      <c r="B31" s="595"/>
      <c r="C31" s="595"/>
      <c r="D31" s="595"/>
      <c r="E31" s="595"/>
      <c r="F31" s="595"/>
      <c r="G31" s="595"/>
      <c r="H31" s="595"/>
      <c r="I31" s="595"/>
    </row>
    <row r="32" spans="1:9" s="573" customFormat="1" ht="14.25" customHeight="1">
      <c r="A32" s="594"/>
      <c r="B32" s="595"/>
      <c r="C32" s="595"/>
      <c r="D32" s="595"/>
      <c r="E32" s="595"/>
      <c r="F32" s="595"/>
      <c r="G32" s="595"/>
      <c r="H32" s="595"/>
      <c r="I32" s="595"/>
    </row>
    <row r="33" spans="1:9" s="573" customFormat="1" ht="14.25" customHeight="1">
      <c r="A33" s="594"/>
      <c r="B33" s="595"/>
      <c r="C33" s="595"/>
      <c r="D33" s="595"/>
      <c r="E33" s="595"/>
      <c r="F33" s="595"/>
      <c r="G33" s="595"/>
      <c r="H33" s="595"/>
      <c r="I33" s="595"/>
    </row>
    <row r="34" spans="1:9" s="573" customFormat="1" ht="14.25" customHeight="1">
      <c r="A34" s="594"/>
      <c r="B34" s="595"/>
      <c r="C34" s="595"/>
      <c r="D34" s="595"/>
      <c r="E34" s="595"/>
      <c r="F34" s="595"/>
      <c r="G34" s="595"/>
      <c r="H34" s="595"/>
      <c r="I34" s="595"/>
    </row>
    <row r="35" spans="1:9" s="573" customFormat="1" ht="14.25" customHeight="1">
      <c r="A35" s="594"/>
      <c r="B35" s="595"/>
      <c r="C35" s="595"/>
      <c r="D35" s="595"/>
      <c r="E35" s="595"/>
      <c r="F35" s="595"/>
      <c r="G35" s="595"/>
      <c r="H35" s="595"/>
      <c r="I35" s="595"/>
    </row>
    <row r="36" spans="1:9" s="573" customFormat="1" ht="14.25" customHeight="1">
      <c r="A36" s="594"/>
      <c r="B36" s="595"/>
      <c r="C36" s="595"/>
      <c r="D36" s="595"/>
      <c r="E36" s="595"/>
      <c r="F36" s="595"/>
      <c r="G36" s="595"/>
      <c r="H36" s="595"/>
      <c r="I36" s="595"/>
    </row>
    <row r="37" spans="1:9" s="573" customFormat="1" ht="14.25" customHeight="1">
      <c r="A37" s="594"/>
      <c r="B37" s="595"/>
      <c r="C37" s="595"/>
      <c r="D37" s="595"/>
      <c r="E37" s="595"/>
      <c r="F37" s="595"/>
      <c r="G37" s="595"/>
      <c r="H37" s="595"/>
      <c r="I37" s="595"/>
    </row>
    <row r="38" spans="1:9" s="573" customFormat="1" ht="14.25" customHeight="1">
      <c r="A38" s="594"/>
      <c r="B38" s="595"/>
      <c r="C38" s="595"/>
      <c r="D38" s="595"/>
      <c r="E38" s="595"/>
      <c r="F38" s="595"/>
      <c r="G38" s="595"/>
      <c r="H38" s="595"/>
      <c r="I38" s="595"/>
    </row>
    <row r="39" spans="1:9" s="573" customFormat="1" ht="14.25" customHeight="1">
      <c r="A39" s="594"/>
      <c r="B39" s="595"/>
      <c r="C39" s="595"/>
      <c r="D39" s="595"/>
      <c r="E39" s="595"/>
      <c r="F39" s="595"/>
      <c r="G39" s="595"/>
      <c r="H39" s="595"/>
      <c r="I39" s="595"/>
    </row>
    <row r="40" spans="1:9" s="573" customFormat="1" ht="14.25" customHeight="1">
      <c r="A40" s="594"/>
      <c r="B40" s="595"/>
      <c r="C40" s="595"/>
      <c r="D40" s="595"/>
      <c r="E40" s="595"/>
      <c r="F40" s="595"/>
      <c r="G40" s="595"/>
      <c r="H40" s="595"/>
      <c r="I40" s="595"/>
    </row>
    <row r="41" spans="1:9" s="573" customFormat="1" ht="14.25" customHeight="1">
      <c r="A41" s="594"/>
      <c r="B41" s="595"/>
      <c r="C41" s="595"/>
      <c r="D41" s="595"/>
      <c r="E41" s="595"/>
      <c r="F41" s="595"/>
      <c r="G41" s="595"/>
      <c r="H41" s="595"/>
      <c r="I41" s="595"/>
    </row>
    <row r="42" spans="1:9" s="573" customFormat="1" ht="14.25" customHeight="1">
      <c r="A42" s="594"/>
      <c r="B42" s="595"/>
      <c r="C42" s="595"/>
      <c r="D42" s="595"/>
      <c r="E42" s="595"/>
      <c r="F42" s="595"/>
      <c r="G42" s="595"/>
      <c r="H42" s="595"/>
      <c r="I42" s="595"/>
    </row>
    <row r="43" spans="1:9" s="573" customFormat="1" ht="14.25" customHeight="1">
      <c r="A43" s="594"/>
      <c r="B43" s="595"/>
      <c r="C43" s="595"/>
      <c r="D43" s="595"/>
      <c r="E43" s="595"/>
      <c r="F43" s="595"/>
      <c r="G43" s="595"/>
      <c r="H43" s="595"/>
      <c r="I43" s="595"/>
    </row>
    <row r="44" spans="1:9" s="573" customFormat="1" ht="14.25" customHeight="1">
      <c r="A44" s="594"/>
      <c r="B44" s="595"/>
      <c r="C44" s="595"/>
      <c r="D44" s="595"/>
      <c r="E44" s="595"/>
      <c r="F44" s="595"/>
      <c r="G44" s="595"/>
      <c r="H44" s="595"/>
      <c r="I44" s="595"/>
    </row>
    <row r="45" spans="1:9" s="573" customFormat="1" ht="14.25" customHeight="1">
      <c r="A45" s="594"/>
      <c r="B45" s="595"/>
      <c r="C45" s="595"/>
      <c r="D45" s="595"/>
      <c r="E45" s="595"/>
      <c r="F45" s="595"/>
      <c r="G45" s="595"/>
      <c r="H45" s="595"/>
      <c r="I45" s="595"/>
    </row>
    <row r="46" spans="1:9" s="573" customFormat="1" ht="14.25" customHeight="1">
      <c r="A46" s="594"/>
      <c r="B46" s="595"/>
      <c r="C46" s="595"/>
      <c r="D46" s="595"/>
      <c r="E46" s="595"/>
      <c r="F46" s="595"/>
      <c r="G46" s="595"/>
      <c r="H46" s="595"/>
      <c r="I46" s="595"/>
    </row>
    <row r="47" spans="1:9" s="573" customFormat="1" ht="14.25" customHeight="1">
      <c r="A47" s="594"/>
      <c r="B47" s="595"/>
      <c r="C47" s="595"/>
      <c r="D47" s="595"/>
      <c r="E47" s="595"/>
      <c r="F47" s="595"/>
      <c r="G47" s="595"/>
      <c r="H47" s="595"/>
      <c r="I47" s="595"/>
    </row>
    <row r="48" spans="1:9" s="573" customFormat="1" ht="14.25" customHeight="1">
      <c r="A48" s="594"/>
      <c r="B48" s="595"/>
      <c r="C48" s="595"/>
      <c r="D48" s="595"/>
      <c r="E48" s="595"/>
      <c r="F48" s="595"/>
      <c r="G48" s="595"/>
      <c r="H48" s="595"/>
      <c r="I48" s="595"/>
    </row>
    <row r="49" spans="1:9" s="573" customFormat="1" ht="14.25" customHeight="1">
      <c r="A49" s="594"/>
      <c r="B49" s="595"/>
      <c r="C49" s="595"/>
      <c r="D49" s="595"/>
      <c r="E49" s="595"/>
      <c r="F49" s="595"/>
      <c r="G49" s="595"/>
      <c r="H49" s="595"/>
      <c r="I49" s="595"/>
    </row>
    <row r="50" spans="1:9" s="573" customFormat="1" ht="14.25" customHeight="1">
      <c r="A50" s="594"/>
      <c r="B50" s="595"/>
      <c r="C50" s="595"/>
      <c r="D50" s="595"/>
      <c r="E50" s="595"/>
      <c r="F50" s="595"/>
      <c r="G50" s="595"/>
      <c r="H50" s="595"/>
      <c r="I50" s="595"/>
    </row>
    <row r="51" spans="1:9" s="573" customFormat="1" ht="14.25" customHeight="1">
      <c r="A51" s="594"/>
      <c r="B51" s="595"/>
      <c r="C51" s="595"/>
      <c r="D51" s="595"/>
      <c r="E51" s="595"/>
      <c r="F51" s="595"/>
      <c r="G51" s="595"/>
      <c r="H51" s="595"/>
      <c r="I51" s="595"/>
    </row>
    <row r="52" spans="2:9" s="573" customFormat="1" ht="14.25" customHeight="1">
      <c r="B52" s="596"/>
      <c r="C52" s="596"/>
      <c r="D52" s="596"/>
      <c r="E52" s="596"/>
      <c r="F52" s="596"/>
      <c r="G52" s="596"/>
      <c r="H52" s="596"/>
      <c r="I52" s="596"/>
    </row>
  </sheetData>
  <sheetProtection selectLockedCells="1" selectUnlockedCells="1"/>
  <mergeCells count="1">
    <mergeCell ref="A2:I2"/>
  </mergeCells>
  <printOptions horizontalCentered="1"/>
  <pageMargins left="0.35" right="0.51" top="0.75" bottom="0.75" header="0.31" footer="0.59"/>
  <pageSetup horizontalDpi="600" verticalDpi="600" orientation="landscape" paperSize="9" scale="85"/>
  <headerFooter>
    <oddFooter>&amp;C25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A1" sqref="A1:F1"/>
    </sheetView>
  </sheetViews>
  <sheetFormatPr defaultColWidth="9.00390625" defaultRowHeight="15"/>
  <cols>
    <col min="1" max="1" width="20.140625" style="68" customWidth="1"/>
    <col min="2" max="2" width="12.57421875" style="68" customWidth="1"/>
    <col min="3" max="3" width="21.7109375" style="68" customWidth="1"/>
    <col min="4" max="4" width="17.8515625" style="68" customWidth="1"/>
    <col min="5" max="5" width="21.421875" style="68" customWidth="1"/>
    <col min="6" max="6" width="13.421875" style="68" customWidth="1"/>
    <col min="7" max="16384" width="9.00390625" style="68" customWidth="1"/>
  </cols>
  <sheetData>
    <row r="1" spans="1:6" ht="25.5" customHeight="1">
      <c r="A1" s="553" t="s">
        <v>181</v>
      </c>
      <c r="B1" s="553"/>
      <c r="C1" s="553"/>
      <c r="D1" s="553"/>
      <c r="E1" s="553"/>
      <c r="F1" s="553"/>
    </row>
    <row r="2" spans="1:6" ht="15">
      <c r="A2" s="554"/>
      <c r="B2" s="555"/>
      <c r="C2" s="556"/>
      <c r="D2" s="555"/>
      <c r="E2" s="556"/>
      <c r="F2" s="557" t="s">
        <v>30</v>
      </c>
    </row>
    <row r="3" spans="1:6" ht="14.25">
      <c r="A3" s="558" t="s">
        <v>182</v>
      </c>
      <c r="B3" s="558"/>
      <c r="C3" s="558" t="s">
        <v>183</v>
      </c>
      <c r="D3" s="558"/>
      <c r="E3" s="558" t="s">
        <v>184</v>
      </c>
      <c r="F3" s="558" t="s">
        <v>184</v>
      </c>
    </row>
    <row r="4" spans="1:6" s="552" customFormat="1" ht="28.5" customHeight="1">
      <c r="A4" s="559" t="s">
        <v>185</v>
      </c>
      <c r="B4" s="559" t="s">
        <v>33</v>
      </c>
      <c r="C4" s="559" t="s">
        <v>186</v>
      </c>
      <c r="D4" s="559" t="s">
        <v>54</v>
      </c>
      <c r="E4" s="559" t="s">
        <v>187</v>
      </c>
      <c r="F4" s="559" t="s">
        <v>33</v>
      </c>
    </row>
    <row r="5" spans="1:6" ht="12.75" customHeight="1">
      <c r="A5" s="560" t="s">
        <v>188</v>
      </c>
      <c r="B5" s="560">
        <v>2</v>
      </c>
      <c r="C5" s="560" t="s">
        <v>188</v>
      </c>
      <c r="D5" s="560">
        <v>4</v>
      </c>
      <c r="E5" s="560" t="s">
        <v>188</v>
      </c>
      <c r="F5" s="560">
        <v>6</v>
      </c>
    </row>
    <row r="6" spans="1:6" ht="15.75" customHeight="1">
      <c r="A6" s="561" t="s">
        <v>189</v>
      </c>
      <c r="B6" s="562">
        <v>212474</v>
      </c>
      <c r="C6" s="563" t="s">
        <v>190</v>
      </c>
      <c r="D6" s="562">
        <v>21302</v>
      </c>
      <c r="E6" s="563" t="s">
        <v>191</v>
      </c>
      <c r="F6" s="562">
        <f>F7+F8</f>
        <v>169544</v>
      </c>
    </row>
    <row r="7" spans="1:6" ht="15.75" customHeight="1">
      <c r="A7" s="561" t="s">
        <v>192</v>
      </c>
      <c r="B7" s="562">
        <v>12436</v>
      </c>
      <c r="C7" s="563" t="s">
        <v>193</v>
      </c>
      <c r="D7" s="562"/>
      <c r="E7" s="563" t="s">
        <v>194</v>
      </c>
      <c r="F7" s="562">
        <v>122623</v>
      </c>
    </row>
    <row r="8" spans="1:6" ht="15.75" customHeight="1">
      <c r="A8" s="561" t="s">
        <v>38</v>
      </c>
      <c r="B8" s="562">
        <v>900</v>
      </c>
      <c r="C8" s="563" t="s">
        <v>195</v>
      </c>
      <c r="D8" s="562">
        <v>417</v>
      </c>
      <c r="E8" s="563" t="s">
        <v>196</v>
      </c>
      <c r="F8" s="562">
        <v>46921</v>
      </c>
    </row>
    <row r="9" spans="1:6" ht="15.75" customHeight="1">
      <c r="A9" s="561" t="s">
        <v>197</v>
      </c>
      <c r="B9" s="562">
        <v>23240</v>
      </c>
      <c r="C9" s="563" t="s">
        <v>198</v>
      </c>
      <c r="D9" s="562">
        <v>10949</v>
      </c>
      <c r="E9" s="563" t="s">
        <v>199</v>
      </c>
      <c r="F9" s="562">
        <f>F10+F11</f>
        <v>69215</v>
      </c>
    </row>
    <row r="10" spans="1:6" ht="15.75" customHeight="1">
      <c r="A10" s="561" t="s">
        <v>200</v>
      </c>
      <c r="B10" s="562"/>
      <c r="C10" s="563" t="s">
        <v>201</v>
      </c>
      <c r="D10" s="562">
        <v>45875</v>
      </c>
      <c r="E10" s="563" t="s">
        <v>202</v>
      </c>
      <c r="F10" s="562">
        <v>44024</v>
      </c>
    </row>
    <row r="11" spans="1:6" ht="15.75" customHeight="1">
      <c r="A11" s="561" t="s">
        <v>203</v>
      </c>
      <c r="B11" s="562"/>
      <c r="C11" s="563" t="s">
        <v>204</v>
      </c>
      <c r="D11" s="562">
        <v>760</v>
      </c>
      <c r="E11" s="563" t="s">
        <v>205</v>
      </c>
      <c r="F11" s="562">
        <v>25191</v>
      </c>
    </row>
    <row r="12" spans="1:6" ht="15.75" customHeight="1">
      <c r="A12" s="561" t="s">
        <v>206</v>
      </c>
      <c r="B12" s="562">
        <v>2145</v>
      </c>
      <c r="C12" s="563" t="s">
        <v>207</v>
      </c>
      <c r="D12" s="562">
        <v>2854</v>
      </c>
      <c r="E12" s="563" t="s">
        <v>208</v>
      </c>
      <c r="F12" s="562"/>
    </row>
    <row r="13" spans="1:6" ht="15.75" customHeight="1">
      <c r="A13" s="564" t="s">
        <v>184</v>
      </c>
      <c r="B13" s="562"/>
      <c r="C13" s="563" t="s">
        <v>209</v>
      </c>
      <c r="D13" s="562">
        <v>36064</v>
      </c>
      <c r="E13" s="563" t="s">
        <v>210</v>
      </c>
      <c r="F13" s="562"/>
    </row>
    <row r="14" spans="1:6" ht="15.75" customHeight="1">
      <c r="A14" s="561" t="s">
        <v>184</v>
      </c>
      <c r="B14" s="562"/>
      <c r="C14" s="563" t="s">
        <v>211</v>
      </c>
      <c r="D14" s="562">
        <v>43569</v>
      </c>
      <c r="E14" s="563" t="s">
        <v>212</v>
      </c>
      <c r="F14" s="562"/>
    </row>
    <row r="15" spans="1:6" ht="15.75" customHeight="1">
      <c r="A15" s="561" t="s">
        <v>184</v>
      </c>
      <c r="B15" s="562"/>
      <c r="C15" s="563" t="s">
        <v>213</v>
      </c>
      <c r="D15" s="562">
        <v>4415</v>
      </c>
      <c r="E15" s="563" t="s">
        <v>184</v>
      </c>
      <c r="F15" s="562"/>
    </row>
    <row r="16" spans="1:6" ht="15.75" customHeight="1">
      <c r="A16" s="561" t="s">
        <v>184</v>
      </c>
      <c r="B16" s="562"/>
      <c r="C16" s="563" t="s">
        <v>214</v>
      </c>
      <c r="D16" s="562">
        <v>14067</v>
      </c>
      <c r="E16" s="562" t="s">
        <v>215</v>
      </c>
      <c r="F16" s="562"/>
    </row>
    <row r="17" spans="1:6" ht="15.75" customHeight="1">
      <c r="A17" s="561" t="s">
        <v>184</v>
      </c>
      <c r="B17" s="562"/>
      <c r="C17" s="563" t="s">
        <v>216</v>
      </c>
      <c r="D17" s="562">
        <v>31430</v>
      </c>
      <c r="E17" s="563" t="s">
        <v>217</v>
      </c>
      <c r="F17" s="562">
        <f>F18+F19+F20+F21+F22+F23+F24+F25</f>
        <v>238759</v>
      </c>
    </row>
    <row r="18" spans="1:6" ht="15.75" customHeight="1">
      <c r="A18" s="561" t="s">
        <v>184</v>
      </c>
      <c r="B18" s="562"/>
      <c r="C18" s="563" t="s">
        <v>218</v>
      </c>
      <c r="D18" s="562">
        <v>8552</v>
      </c>
      <c r="E18" s="563" t="s">
        <v>219</v>
      </c>
      <c r="F18" s="562">
        <v>67523</v>
      </c>
    </row>
    <row r="19" spans="1:6" ht="15.75" customHeight="1">
      <c r="A19" s="561" t="s">
        <v>184</v>
      </c>
      <c r="B19" s="562"/>
      <c r="C19" s="563" t="s">
        <v>220</v>
      </c>
      <c r="D19" s="562">
        <v>1440</v>
      </c>
      <c r="E19" s="563" t="s">
        <v>221</v>
      </c>
      <c r="F19" s="562">
        <v>46921</v>
      </c>
    </row>
    <row r="20" spans="1:6" ht="15.75" customHeight="1">
      <c r="A20" s="561" t="s">
        <v>184</v>
      </c>
      <c r="B20" s="562"/>
      <c r="C20" s="563" t="s">
        <v>222</v>
      </c>
      <c r="D20" s="562">
        <v>1071</v>
      </c>
      <c r="E20" s="563" t="s">
        <v>223</v>
      </c>
      <c r="F20" s="562">
        <v>55100</v>
      </c>
    </row>
    <row r="21" spans="1:6" ht="15.75" customHeight="1">
      <c r="A21" s="561" t="s">
        <v>184</v>
      </c>
      <c r="B21" s="562"/>
      <c r="C21" s="563" t="s">
        <v>224</v>
      </c>
      <c r="D21" s="562">
        <v>10</v>
      </c>
      <c r="E21" s="563" t="s">
        <v>225</v>
      </c>
      <c r="F21" s="562">
        <v>154</v>
      </c>
    </row>
    <row r="22" spans="1:6" ht="15.75" customHeight="1">
      <c r="A22" s="561" t="s">
        <v>184</v>
      </c>
      <c r="B22" s="562"/>
      <c r="C22" s="563" t="s">
        <v>226</v>
      </c>
      <c r="D22" s="562"/>
      <c r="E22" s="563" t="s">
        <v>227</v>
      </c>
      <c r="F22" s="562">
        <v>3500</v>
      </c>
    </row>
    <row r="23" spans="1:6" ht="15.75" customHeight="1">
      <c r="A23" s="561" t="s">
        <v>184</v>
      </c>
      <c r="B23" s="562"/>
      <c r="C23" s="563" t="s">
        <v>228</v>
      </c>
      <c r="D23" s="562">
        <v>2867</v>
      </c>
      <c r="E23" s="563" t="s">
        <v>229</v>
      </c>
      <c r="F23" s="562">
        <v>26038</v>
      </c>
    </row>
    <row r="24" spans="1:6" ht="15.75" customHeight="1">
      <c r="A24" s="561" t="s">
        <v>184</v>
      </c>
      <c r="B24" s="562"/>
      <c r="C24" s="563" t="s">
        <v>230</v>
      </c>
      <c r="D24" s="562">
        <v>3570</v>
      </c>
      <c r="E24" s="563" t="s">
        <v>231</v>
      </c>
      <c r="F24" s="562">
        <v>35152</v>
      </c>
    </row>
    <row r="25" spans="1:6" ht="15.75" customHeight="1">
      <c r="A25" s="561" t="s">
        <v>184</v>
      </c>
      <c r="B25" s="562"/>
      <c r="C25" s="563" t="s">
        <v>232</v>
      </c>
      <c r="D25" s="562"/>
      <c r="E25" s="563" t="s">
        <v>233</v>
      </c>
      <c r="F25" s="562">
        <v>4371</v>
      </c>
    </row>
    <row r="26" spans="1:6" ht="15.75" customHeight="1">
      <c r="A26" s="561" t="s">
        <v>184</v>
      </c>
      <c r="B26" s="562"/>
      <c r="C26" s="563" t="s">
        <v>234</v>
      </c>
      <c r="D26" s="562">
        <v>2140</v>
      </c>
      <c r="E26" s="563" t="s">
        <v>184</v>
      </c>
      <c r="F26" s="562"/>
    </row>
    <row r="27" spans="1:6" ht="15.75" customHeight="1">
      <c r="A27" s="561" t="s">
        <v>184</v>
      </c>
      <c r="B27" s="562"/>
      <c r="C27" s="563" t="s">
        <v>235</v>
      </c>
      <c r="D27" s="562">
        <v>3907</v>
      </c>
      <c r="E27" s="563" t="s">
        <v>184</v>
      </c>
      <c r="F27" s="562"/>
    </row>
    <row r="28" spans="1:6" ht="15.75" customHeight="1">
      <c r="A28" s="561" t="s">
        <v>184</v>
      </c>
      <c r="B28" s="562"/>
      <c r="C28" s="563" t="s">
        <v>236</v>
      </c>
      <c r="D28" s="562">
        <v>3500</v>
      </c>
      <c r="E28" s="563"/>
      <c r="F28" s="562"/>
    </row>
    <row r="29" spans="1:6" ht="14.25">
      <c r="A29" s="565" t="s">
        <v>237</v>
      </c>
      <c r="B29" s="566">
        <f>B6+B8+B9+B10+B11+B12</f>
        <v>238759</v>
      </c>
      <c r="C29" s="566" t="s">
        <v>238</v>
      </c>
      <c r="D29" s="566"/>
      <c r="E29" s="566" t="s">
        <v>184</v>
      </c>
      <c r="F29" s="566">
        <f>SUM(D6:D28)</f>
        <v>238759</v>
      </c>
    </row>
    <row r="30" spans="1:6" ht="14.25">
      <c r="A30" s="561" t="s">
        <v>239</v>
      </c>
      <c r="B30" s="562"/>
      <c r="C30" s="563" t="s">
        <v>240</v>
      </c>
      <c r="D30" s="563"/>
      <c r="E30" s="563" t="s">
        <v>184</v>
      </c>
      <c r="F30" s="562"/>
    </row>
    <row r="31" spans="1:6" ht="14.25">
      <c r="A31" s="561" t="s">
        <v>241</v>
      </c>
      <c r="B31" s="562"/>
      <c r="C31" s="563" t="s">
        <v>242</v>
      </c>
      <c r="D31" s="563"/>
      <c r="E31" s="563" t="s">
        <v>243</v>
      </c>
      <c r="F31" s="562"/>
    </row>
    <row r="32" spans="1:6" ht="14.25">
      <c r="A32" s="561" t="s">
        <v>244</v>
      </c>
      <c r="B32" s="562"/>
      <c r="C32" s="563" t="s">
        <v>245</v>
      </c>
      <c r="D32" s="563"/>
      <c r="E32" s="563" t="s">
        <v>246</v>
      </c>
      <c r="F32" s="562"/>
    </row>
    <row r="33" spans="1:6" ht="14.25">
      <c r="A33" s="561" t="s">
        <v>247</v>
      </c>
      <c r="B33" s="562"/>
      <c r="C33" s="563" t="s">
        <v>248</v>
      </c>
      <c r="D33" s="563"/>
      <c r="E33" s="563" t="s">
        <v>249</v>
      </c>
      <c r="F33" s="562"/>
    </row>
    <row r="34" spans="1:6" ht="14.25">
      <c r="A34" s="561" t="s">
        <v>250</v>
      </c>
      <c r="B34" s="562"/>
      <c r="C34" s="563" t="s">
        <v>251</v>
      </c>
      <c r="D34" s="563"/>
      <c r="E34" s="563" t="s">
        <v>252</v>
      </c>
      <c r="F34" s="562"/>
    </row>
    <row r="35" spans="1:6" ht="14.25">
      <c r="A35" s="561" t="s">
        <v>184</v>
      </c>
      <c r="B35" s="562"/>
      <c r="C35" s="563" t="s">
        <v>253</v>
      </c>
      <c r="D35" s="563"/>
      <c r="E35" s="563" t="s">
        <v>254</v>
      </c>
      <c r="F35" s="562"/>
    </row>
    <row r="36" spans="1:6" ht="14.25">
      <c r="A36" s="561" t="s">
        <v>184</v>
      </c>
      <c r="B36" s="562"/>
      <c r="C36" s="563" t="s">
        <v>244</v>
      </c>
      <c r="D36" s="563"/>
      <c r="E36" s="563" t="s">
        <v>184</v>
      </c>
      <c r="F36" s="562"/>
    </row>
    <row r="37" spans="1:6" ht="14.25">
      <c r="A37" s="561" t="s">
        <v>184</v>
      </c>
      <c r="B37" s="562"/>
      <c r="C37" s="563" t="s">
        <v>247</v>
      </c>
      <c r="D37" s="563"/>
      <c r="E37" s="563" t="s">
        <v>184</v>
      </c>
      <c r="F37" s="562"/>
    </row>
    <row r="38" spans="1:6" ht="14.25">
      <c r="A38" s="561" t="s">
        <v>184</v>
      </c>
      <c r="B38" s="562"/>
      <c r="C38" s="563" t="s">
        <v>250</v>
      </c>
      <c r="D38" s="563"/>
      <c r="E38" s="563" t="s">
        <v>184</v>
      </c>
      <c r="F38" s="562"/>
    </row>
    <row r="39" spans="1:6" ht="14.25">
      <c r="A39" s="565" t="s">
        <v>255</v>
      </c>
      <c r="B39" s="566">
        <f>B29</f>
        <v>238759</v>
      </c>
      <c r="C39" s="566" t="s">
        <v>256</v>
      </c>
      <c r="D39" s="566"/>
      <c r="E39" s="566" t="s">
        <v>184</v>
      </c>
      <c r="F39" s="566">
        <f>F29</f>
        <v>238759</v>
      </c>
    </row>
    <row r="40" spans="1:6" ht="14.25">
      <c r="A40" s="567"/>
      <c r="B40" s="568"/>
      <c r="C40" s="567" t="s">
        <v>184</v>
      </c>
      <c r="D40" s="568"/>
      <c r="E40" s="567" t="s">
        <v>184</v>
      </c>
      <c r="F40" s="568" t="s">
        <v>184</v>
      </c>
    </row>
    <row r="41" spans="1:6" ht="14.25">
      <c r="A41" s="556"/>
      <c r="B41" s="555"/>
      <c r="C41" s="556"/>
      <c r="D41" s="555"/>
      <c r="E41" s="556"/>
      <c r="F41" s="555"/>
    </row>
  </sheetData>
  <sheetProtection selectLockedCells="1" selectUnlockedCells="1"/>
  <mergeCells count="14">
    <mergeCell ref="A1:F1"/>
    <mergeCell ref="A3:B3"/>
    <mergeCell ref="C3:F3"/>
    <mergeCell ref="C29:E29"/>
    <mergeCell ref="C30:E30"/>
    <mergeCell ref="C31:E31"/>
    <mergeCell ref="C32:E32"/>
    <mergeCell ref="C33:E33"/>
    <mergeCell ref="C34:E34"/>
    <mergeCell ref="C35:E35"/>
    <mergeCell ref="C36:E36"/>
    <mergeCell ref="C37:E37"/>
    <mergeCell ref="C38:E38"/>
    <mergeCell ref="C39:E39"/>
  </mergeCells>
  <printOptions/>
  <pageMargins left="1.57" right="1.57" top="0.98" bottom="0.7900000000000001" header="0.31" footer="0.23999999999999996"/>
  <pageSetup fitToWidth="0" fitToHeight="1" horizontalDpi="600" verticalDpi="600" orientation="landscape" paperSize="9" scale="74"/>
  <headerFooter scaleWithDoc="0" alignWithMargins="0">
    <oddFooter>&amp;C26</oddFooter>
  </headerFooter>
</worksheet>
</file>

<file path=xl/worksheets/sheet8.xml><?xml version="1.0" encoding="utf-8"?>
<worksheet xmlns="http://schemas.openxmlformats.org/spreadsheetml/2006/main" xmlns:r="http://schemas.openxmlformats.org/officeDocument/2006/relationships">
  <dimension ref="A1:D34"/>
  <sheetViews>
    <sheetView zoomScaleSheetLayoutView="100" workbookViewId="0" topLeftCell="A13">
      <selection activeCell="B15" sqref="B15"/>
    </sheetView>
  </sheetViews>
  <sheetFormatPr defaultColWidth="9.00390625" defaultRowHeight="15"/>
  <cols>
    <col min="1" max="1" width="45.28125" style="514" customWidth="1"/>
    <col min="2" max="2" width="25.8515625" style="514" customWidth="1"/>
    <col min="3" max="3" width="23.28125" style="514" customWidth="1"/>
    <col min="4" max="4" width="19.421875" style="514" customWidth="1"/>
    <col min="5" max="16384" width="9.00390625" style="514" customWidth="1"/>
  </cols>
  <sheetData>
    <row r="1" spans="1:4" ht="23.25" customHeight="1">
      <c r="A1" s="331" t="s">
        <v>257</v>
      </c>
      <c r="B1" s="331"/>
      <c r="C1" s="331"/>
      <c r="D1" s="331"/>
    </row>
    <row r="2" spans="1:4" ht="12.75" customHeight="1">
      <c r="A2" s="524"/>
      <c r="B2" s="525"/>
      <c r="C2" s="515"/>
      <c r="D2" s="516" t="s">
        <v>30</v>
      </c>
    </row>
    <row r="3" spans="1:4" ht="19.5" customHeight="1">
      <c r="A3" s="526" t="s">
        <v>258</v>
      </c>
      <c r="B3" s="527"/>
      <c r="C3" s="517" t="s">
        <v>259</v>
      </c>
      <c r="D3" s="517"/>
    </row>
    <row r="4" spans="1:4" s="513" customFormat="1" ht="29.25" customHeight="1">
      <c r="A4" s="518" t="s">
        <v>31</v>
      </c>
      <c r="B4" s="290" t="s">
        <v>260</v>
      </c>
      <c r="C4" s="518" t="s">
        <v>35</v>
      </c>
      <c r="D4" s="290" t="s">
        <v>260</v>
      </c>
    </row>
    <row r="5" spans="1:4" ht="18.75" customHeight="1">
      <c r="A5" s="528" t="s">
        <v>56</v>
      </c>
      <c r="B5" s="529">
        <v>32076</v>
      </c>
      <c r="C5" s="519" t="s">
        <v>37</v>
      </c>
      <c r="D5" s="520">
        <v>226580</v>
      </c>
    </row>
    <row r="6" spans="1:4" ht="18.75" customHeight="1">
      <c r="A6" s="528" t="s">
        <v>38</v>
      </c>
      <c r="B6" s="530">
        <f>B7+B13+B23</f>
        <v>153332</v>
      </c>
      <c r="C6" s="519" t="s">
        <v>261</v>
      </c>
      <c r="D6" s="520">
        <v>1500</v>
      </c>
    </row>
    <row r="7" spans="1:4" ht="18.75" customHeight="1">
      <c r="A7" s="531" t="s">
        <v>262</v>
      </c>
      <c r="B7" s="532">
        <v>5173</v>
      </c>
      <c r="C7" s="542" t="s">
        <v>263</v>
      </c>
      <c r="D7" s="308"/>
    </row>
    <row r="8" spans="1:4" ht="18.75" customHeight="1">
      <c r="A8" s="531" t="s">
        <v>264</v>
      </c>
      <c r="B8" s="532">
        <v>2471</v>
      </c>
      <c r="C8" s="543" t="s">
        <v>265</v>
      </c>
      <c r="D8" s="308"/>
    </row>
    <row r="9" spans="1:4" ht="18.75" customHeight="1">
      <c r="A9" s="531" t="s">
        <v>266</v>
      </c>
      <c r="B9" s="532">
        <v>5</v>
      </c>
      <c r="C9" s="543"/>
      <c r="D9" s="308"/>
    </row>
    <row r="10" spans="1:4" ht="18.75" customHeight="1">
      <c r="A10" s="531" t="s">
        <v>267</v>
      </c>
      <c r="B10" s="532">
        <v>443</v>
      </c>
      <c r="C10" s="543" t="s">
        <v>268</v>
      </c>
      <c r="D10" s="308"/>
    </row>
    <row r="11" spans="1:4" ht="18.75" customHeight="1">
      <c r="A11" s="531" t="s">
        <v>269</v>
      </c>
      <c r="B11" s="532">
        <v>664</v>
      </c>
      <c r="C11" s="544" t="s">
        <v>270</v>
      </c>
      <c r="D11" s="545"/>
    </row>
    <row r="12" spans="1:4" ht="18.75" customHeight="1">
      <c r="A12" s="531" t="s">
        <v>271</v>
      </c>
      <c r="B12" s="532">
        <v>1590</v>
      </c>
      <c r="C12" s="546"/>
      <c r="D12" s="545"/>
    </row>
    <row r="13" spans="1:4" ht="18.75" customHeight="1">
      <c r="A13" s="531" t="s">
        <v>272</v>
      </c>
      <c r="B13" s="532">
        <f>B14+B15+B16+B17+B18+B19+B20+B21+B22</f>
        <v>107859</v>
      </c>
      <c r="C13" s="547"/>
      <c r="D13" s="545"/>
    </row>
    <row r="14" spans="1:4" ht="18.75" customHeight="1">
      <c r="A14" s="531" t="s">
        <v>273</v>
      </c>
      <c r="B14" s="533">
        <v>28300</v>
      </c>
      <c r="C14" s="547"/>
      <c r="D14" s="545"/>
    </row>
    <row r="15" spans="1:4" ht="18.75" customHeight="1">
      <c r="A15" s="531" t="s">
        <v>274</v>
      </c>
      <c r="B15" s="534">
        <v>5329</v>
      </c>
      <c r="C15" s="547"/>
      <c r="D15" s="545"/>
    </row>
    <row r="16" spans="1:4" ht="18.75" customHeight="1">
      <c r="A16" s="531" t="s">
        <v>275</v>
      </c>
      <c r="B16" s="535">
        <v>5789</v>
      </c>
      <c r="C16" s="296"/>
      <c r="D16" s="545"/>
    </row>
    <row r="17" spans="1:4" ht="18.75" customHeight="1">
      <c r="A17" s="531" t="s">
        <v>276</v>
      </c>
      <c r="B17" s="532">
        <v>2124</v>
      </c>
      <c r="C17" s="547"/>
      <c r="D17" s="545"/>
    </row>
    <row r="18" spans="1:4" ht="18.75" customHeight="1">
      <c r="A18" s="531" t="s">
        <v>277</v>
      </c>
      <c r="B18" s="536">
        <v>7708</v>
      </c>
      <c r="C18" s="548"/>
      <c r="D18" s="549"/>
    </row>
    <row r="19" spans="1:4" ht="18.75" customHeight="1">
      <c r="A19" s="531" t="s">
        <v>278</v>
      </c>
      <c r="B19" s="532">
        <v>10817</v>
      </c>
      <c r="C19" s="550"/>
      <c r="D19" s="549"/>
    </row>
    <row r="20" spans="1:4" ht="18.75" customHeight="1">
      <c r="A20" s="531" t="s">
        <v>279</v>
      </c>
      <c r="B20" s="532">
        <v>845</v>
      </c>
      <c r="C20" s="550"/>
      <c r="D20" s="549"/>
    </row>
    <row r="21" spans="1:4" ht="23.25" customHeight="1">
      <c r="A21" s="531" t="s">
        <v>280</v>
      </c>
      <c r="B21" s="532">
        <v>6548</v>
      </c>
      <c r="C21" s="550"/>
      <c r="D21" s="549"/>
    </row>
    <row r="22" spans="1:4" ht="21" customHeight="1">
      <c r="A22" s="531" t="s">
        <v>281</v>
      </c>
      <c r="B22" s="532">
        <v>40399</v>
      </c>
      <c r="C22" s="550"/>
      <c r="D22" s="549"/>
    </row>
    <row r="23" spans="1:4" ht="21" customHeight="1">
      <c r="A23" s="531" t="s">
        <v>282</v>
      </c>
      <c r="B23" s="537">
        <v>40300</v>
      </c>
      <c r="C23" s="550"/>
      <c r="D23" s="549"/>
    </row>
    <row r="24" spans="1:4" ht="27" customHeight="1">
      <c r="A24" s="528" t="s">
        <v>45</v>
      </c>
      <c r="B24" s="530">
        <v>22760</v>
      </c>
      <c r="C24" s="519" t="s">
        <v>283</v>
      </c>
      <c r="D24" s="521">
        <v>38132</v>
      </c>
    </row>
    <row r="25" spans="1:4" ht="21" customHeight="1">
      <c r="A25" s="528" t="s">
        <v>284</v>
      </c>
      <c r="B25" s="530">
        <v>21542</v>
      </c>
      <c r="C25" s="519" t="s">
        <v>285</v>
      </c>
      <c r="D25" s="551"/>
    </row>
    <row r="26" spans="1:4" ht="21" customHeight="1">
      <c r="A26" s="528" t="s">
        <v>49</v>
      </c>
      <c r="B26" s="530">
        <f>B27+B28</f>
        <v>36302</v>
      </c>
      <c r="C26" s="522"/>
      <c r="D26" s="551"/>
    </row>
    <row r="27" spans="1:4" ht="26.25" customHeight="1">
      <c r="A27" s="531" t="s">
        <v>286</v>
      </c>
      <c r="B27" s="532">
        <v>30000</v>
      </c>
      <c r="C27" s="522">
        <v>0</v>
      </c>
      <c r="D27" s="551"/>
    </row>
    <row r="28" spans="1:4" ht="21" customHeight="1">
      <c r="A28" s="531" t="s">
        <v>287</v>
      </c>
      <c r="B28" s="532">
        <v>6302</v>
      </c>
      <c r="C28" s="522"/>
      <c r="D28" s="551"/>
    </row>
    <row r="29" spans="1:4" ht="21" customHeight="1">
      <c r="A29" s="528" t="s">
        <v>288</v>
      </c>
      <c r="B29" s="530">
        <v>200</v>
      </c>
      <c r="C29" s="522" t="s">
        <v>48</v>
      </c>
      <c r="D29" s="522">
        <f>D5+D6+D24</f>
        <v>266212</v>
      </c>
    </row>
    <row r="30" spans="1:4" ht="24" customHeight="1">
      <c r="A30" s="538" t="s">
        <v>50</v>
      </c>
      <c r="B30" s="530">
        <f>B5+B6+B24+B25+B26+B29</f>
        <v>266212</v>
      </c>
      <c r="C30" s="522" t="s">
        <v>51</v>
      </c>
      <c r="D30" s="522">
        <f>B30-D29</f>
        <v>0</v>
      </c>
    </row>
    <row r="31" spans="1:4" ht="19.5" customHeight="1">
      <c r="A31" s="523"/>
      <c r="B31" s="539"/>
      <c r="C31" s="523"/>
      <c r="D31" s="523"/>
    </row>
    <row r="32" ht="14.25">
      <c r="B32" s="540"/>
    </row>
    <row r="33" ht="14.25">
      <c r="B33" s="541"/>
    </row>
    <row r="34" ht="14.25">
      <c r="B34" s="541"/>
    </row>
  </sheetData>
  <sheetProtection/>
  <mergeCells count="3">
    <mergeCell ref="A1:D1"/>
    <mergeCell ref="A3:B3"/>
    <mergeCell ref="C3:D3"/>
  </mergeCells>
  <printOptions horizontalCentered="1"/>
  <pageMargins left="0.7900000000000001" right="0.7900000000000001" top="0.43000000000000005" bottom="0.31" header="0.31" footer="0.17"/>
  <pageSetup firstPageNumber="26" useFirstPageNumber="1" horizontalDpi="600" verticalDpi="600" orientation="landscape" paperSize="9" scale="85"/>
  <headerFooter alignWithMargins="0">
    <oddFooter>&amp;C第 &amp;P 页</oddFooter>
  </headerFooter>
  <legacyDrawing r:id="rId2"/>
</worksheet>
</file>

<file path=xl/worksheets/sheet9.xml><?xml version="1.0" encoding="utf-8"?>
<worksheet xmlns="http://schemas.openxmlformats.org/spreadsheetml/2006/main" xmlns:r="http://schemas.openxmlformats.org/officeDocument/2006/relationships">
  <dimension ref="A1:B34"/>
  <sheetViews>
    <sheetView zoomScaleSheetLayoutView="100" workbookViewId="0" topLeftCell="A4">
      <selection activeCell="A13" sqref="A13"/>
    </sheetView>
  </sheetViews>
  <sheetFormatPr defaultColWidth="9.00390625" defaultRowHeight="15"/>
  <cols>
    <col min="1" max="1" width="45.28125" style="514" customWidth="1"/>
    <col min="2" max="2" width="25.8515625" style="514" customWidth="1"/>
    <col min="3" max="254" width="9.00390625" style="514" customWidth="1"/>
  </cols>
  <sheetData>
    <row r="1" spans="1:2" ht="23.25" customHeight="1">
      <c r="A1" s="331" t="s">
        <v>289</v>
      </c>
      <c r="B1" s="331"/>
    </row>
    <row r="2" spans="1:2" ht="12.75" customHeight="1">
      <c r="A2" s="524"/>
      <c r="B2" s="525"/>
    </row>
    <row r="3" spans="1:2" ht="19.5" customHeight="1">
      <c r="A3" s="526" t="s">
        <v>258</v>
      </c>
      <c r="B3" s="527"/>
    </row>
    <row r="4" spans="1:2" s="513" customFormat="1" ht="29.25" customHeight="1">
      <c r="A4" s="518" t="s">
        <v>31</v>
      </c>
      <c r="B4" s="290" t="s">
        <v>260</v>
      </c>
    </row>
    <row r="5" spans="1:2" ht="18.75" customHeight="1">
      <c r="A5" s="528" t="s">
        <v>56</v>
      </c>
      <c r="B5" s="529">
        <v>32076</v>
      </c>
    </row>
    <row r="6" spans="1:2" ht="18.75" customHeight="1">
      <c r="A6" s="528" t="s">
        <v>38</v>
      </c>
      <c r="B6" s="530">
        <f>B7+B13+B23</f>
        <v>153332</v>
      </c>
    </row>
    <row r="7" spans="1:2" ht="18.75" customHeight="1">
      <c r="A7" s="531" t="s">
        <v>262</v>
      </c>
      <c r="B7" s="532">
        <v>5173</v>
      </c>
    </row>
    <row r="8" spans="1:2" ht="18.75" customHeight="1">
      <c r="A8" s="531" t="s">
        <v>264</v>
      </c>
      <c r="B8" s="532">
        <v>2471</v>
      </c>
    </row>
    <row r="9" spans="1:2" ht="18.75" customHeight="1">
      <c r="A9" s="531" t="s">
        <v>266</v>
      </c>
      <c r="B9" s="532">
        <v>5</v>
      </c>
    </row>
    <row r="10" spans="1:2" ht="18.75" customHeight="1">
      <c r="A10" s="531" t="s">
        <v>267</v>
      </c>
      <c r="B10" s="532">
        <v>443</v>
      </c>
    </row>
    <row r="11" spans="1:2" ht="18.75" customHeight="1">
      <c r="A11" s="531" t="s">
        <v>269</v>
      </c>
      <c r="B11" s="532">
        <v>664</v>
      </c>
    </row>
    <row r="12" spans="1:2" ht="18.75" customHeight="1">
      <c r="A12" s="531" t="s">
        <v>271</v>
      </c>
      <c r="B12" s="532">
        <v>1590</v>
      </c>
    </row>
    <row r="13" spans="1:2" ht="18.75" customHeight="1">
      <c r="A13" s="531" t="s">
        <v>272</v>
      </c>
      <c r="B13" s="532">
        <f>B14+B15+B16+B17+B18+B19+B20+B21+B22</f>
        <v>107859</v>
      </c>
    </row>
    <row r="14" spans="1:2" ht="18.75" customHeight="1">
      <c r="A14" s="531" t="s">
        <v>273</v>
      </c>
      <c r="B14" s="533">
        <v>28300</v>
      </c>
    </row>
    <row r="15" spans="1:2" ht="18.75" customHeight="1">
      <c r="A15" s="531" t="s">
        <v>274</v>
      </c>
      <c r="B15" s="534">
        <v>5329</v>
      </c>
    </row>
    <row r="16" spans="1:2" ht="18.75" customHeight="1">
      <c r="A16" s="531" t="s">
        <v>275</v>
      </c>
      <c r="B16" s="535">
        <v>5789</v>
      </c>
    </row>
    <row r="17" spans="1:2" ht="18.75" customHeight="1">
      <c r="A17" s="531" t="s">
        <v>276</v>
      </c>
      <c r="B17" s="532">
        <v>2124</v>
      </c>
    </row>
    <row r="18" spans="1:2" ht="18.75" customHeight="1">
      <c r="A18" s="531" t="s">
        <v>277</v>
      </c>
      <c r="B18" s="536">
        <v>7708</v>
      </c>
    </row>
    <row r="19" spans="1:2" ht="18.75" customHeight="1">
      <c r="A19" s="531" t="s">
        <v>278</v>
      </c>
      <c r="B19" s="532">
        <v>10817</v>
      </c>
    </row>
    <row r="20" spans="1:2" ht="18.75" customHeight="1">
      <c r="A20" s="531" t="s">
        <v>279</v>
      </c>
      <c r="B20" s="532">
        <v>845</v>
      </c>
    </row>
    <row r="21" spans="1:2" ht="23.25" customHeight="1">
      <c r="A21" s="531" t="s">
        <v>280</v>
      </c>
      <c r="B21" s="532">
        <v>6548</v>
      </c>
    </row>
    <row r="22" spans="1:2" ht="21" customHeight="1">
      <c r="A22" s="531" t="s">
        <v>281</v>
      </c>
      <c r="B22" s="532">
        <v>40399</v>
      </c>
    </row>
    <row r="23" spans="1:2" ht="21" customHeight="1">
      <c r="A23" s="531" t="s">
        <v>282</v>
      </c>
      <c r="B23" s="537">
        <v>40300</v>
      </c>
    </row>
    <row r="24" spans="1:2" ht="27" customHeight="1">
      <c r="A24" s="528" t="s">
        <v>45</v>
      </c>
      <c r="B24" s="530">
        <v>22760</v>
      </c>
    </row>
    <row r="25" spans="1:2" ht="21" customHeight="1">
      <c r="A25" s="528" t="s">
        <v>284</v>
      </c>
      <c r="B25" s="530">
        <v>21542</v>
      </c>
    </row>
    <row r="26" spans="1:2" ht="21" customHeight="1">
      <c r="A26" s="528" t="s">
        <v>49</v>
      </c>
      <c r="B26" s="530">
        <f>B27+B28</f>
        <v>36302</v>
      </c>
    </row>
    <row r="27" spans="1:2" ht="26.25" customHeight="1">
      <c r="A27" s="531" t="s">
        <v>286</v>
      </c>
      <c r="B27" s="532">
        <v>30000</v>
      </c>
    </row>
    <row r="28" spans="1:2" ht="21" customHeight="1">
      <c r="A28" s="531" t="s">
        <v>287</v>
      </c>
      <c r="B28" s="532">
        <v>6302</v>
      </c>
    </row>
    <row r="29" spans="1:2" ht="21" customHeight="1">
      <c r="A29" s="528" t="s">
        <v>288</v>
      </c>
      <c r="B29" s="530">
        <v>200</v>
      </c>
    </row>
    <row r="30" spans="1:2" ht="24" customHeight="1">
      <c r="A30" s="538" t="s">
        <v>50</v>
      </c>
      <c r="B30" s="530">
        <f>B5+B6+B24+B25+B26+B29</f>
        <v>266212</v>
      </c>
    </row>
    <row r="31" spans="1:2" ht="19.5" customHeight="1">
      <c r="A31" s="523"/>
      <c r="B31" s="539"/>
    </row>
    <row r="32" ht="14.25">
      <c r="B32" s="540"/>
    </row>
    <row r="33" ht="14.25">
      <c r="B33" s="541"/>
    </row>
    <row r="34" ht="14.25">
      <c r="B34" s="541"/>
    </row>
  </sheetData>
  <sheetProtection/>
  <mergeCells count="2">
    <mergeCell ref="A1:B1"/>
    <mergeCell ref="A3:B3"/>
  </mergeCells>
  <printOptions horizontalCentered="1"/>
  <pageMargins left="0.7900000000000001" right="0.7900000000000001" top="0.43000000000000005" bottom="0.31" header="0.31" footer="0.17"/>
  <pageSetup firstPageNumber="26" useFirstPageNumber="1" horizontalDpi="600" verticalDpi="600" orientation="landscape" paperSize="9" scale="85"/>
  <headerFooter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jeeg</dc:creator>
  <cp:keywords/>
  <dc:description/>
  <cp:lastModifiedBy>淡黄色领彡</cp:lastModifiedBy>
  <cp:lastPrinted>2018-03-06T01:29:34Z</cp:lastPrinted>
  <dcterms:created xsi:type="dcterms:W3CDTF">2017-04-17T01:20:05Z</dcterms:created>
  <dcterms:modified xsi:type="dcterms:W3CDTF">2021-06-04T09:27:59Z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C702656FBE2D4699899FF8FAAF6121D1</vt:lpwstr>
  </property>
</Properties>
</file>