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" yWindow="25" windowWidth="9767" windowHeight="7576" tabRatio="925" activeTab="5"/>
  </bookViews>
  <sheets>
    <sheet name="公共预算收支总表 " sheetId="1" r:id="rId1"/>
    <sheet name="公共预算收入科目表" sheetId="2" r:id="rId2"/>
    <sheet name="公共预算支出科目表" sheetId="3" r:id="rId3"/>
    <sheet name="xEWJ1nay" sheetId="4" state="hidden" r:id="rId4"/>
    <sheet name="基金预算收支总表 " sheetId="5" r:id="rId5"/>
    <sheet name="社保基金总表" sheetId="6" r:id="rId6"/>
  </sheets>
  <definedNames>
    <definedName name="_xlnm.Print_Area" localSheetId="1">'公共预算收入科目表'!$A$1:$D$27</definedName>
    <definedName name="_xlnm.Print_Titles" localSheetId="0">'公共预算收支总表 '!$1:$4</definedName>
    <definedName name="_xlnm.Print_Titles" localSheetId="4">'基金预算收支总表 '!$1:$4</definedName>
  </definedNames>
  <calcPr fullCalcOnLoad="1"/>
</workbook>
</file>

<file path=xl/comments1.xml><?xml version="1.0" encoding="utf-8"?>
<comments xmlns="http://schemas.openxmlformats.org/spreadsheetml/2006/main">
  <authors>
    <author>YSG</author>
    <author>jeeg</author>
  </authors>
  <commentList>
    <comment ref="E12" authorId="0">
      <text>
        <r>
          <rPr>
            <sz val="9"/>
            <rFont val="宋体"/>
            <family val="0"/>
          </rPr>
          <t>YSG:
税务征收经费117、工商部门30、技术监督11、药品监督9、乡镇财政管理22</t>
        </r>
      </text>
    </comment>
    <comment ref="A20" authorId="1">
      <text>
        <r>
          <rPr>
            <b/>
            <sz val="9"/>
            <rFont val="Tahoma"/>
            <family val="2"/>
          </rPr>
          <t>jeeg: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（公路局下放基数</t>
        </r>
        <r>
          <rPr>
            <sz val="9"/>
            <rFont val="Tahoma"/>
            <family val="2"/>
          </rPr>
          <t>480</t>
        </r>
        <r>
          <rPr>
            <sz val="9"/>
            <rFont val="宋体"/>
            <family val="0"/>
          </rPr>
          <t>万元、工商局下放基数</t>
        </r>
        <r>
          <rPr>
            <sz val="9"/>
            <rFont val="Tahoma"/>
            <family val="2"/>
          </rPr>
          <t>617.65</t>
        </r>
        <r>
          <rPr>
            <sz val="9"/>
            <rFont val="宋体"/>
            <family val="0"/>
          </rPr>
          <t>万元、质监局下放基数</t>
        </r>
        <r>
          <rPr>
            <sz val="9"/>
            <rFont val="Tahoma"/>
            <family val="2"/>
          </rPr>
          <t>160.95</t>
        </r>
        <r>
          <rPr>
            <sz val="9"/>
            <rFont val="宋体"/>
            <family val="0"/>
          </rPr>
          <t>万元）</t>
        </r>
      </text>
    </comment>
  </commentList>
</comments>
</file>

<file path=xl/comments2.xml><?xml version="1.0" encoding="utf-8"?>
<comments xmlns="http://schemas.openxmlformats.org/spreadsheetml/2006/main">
  <authors>
    <author>jeeg</author>
  </authors>
  <commentList>
    <comment ref="C27" authorId="0">
      <text>
        <r>
          <rPr>
            <b/>
            <sz val="9"/>
            <rFont val="Tahoma"/>
            <family val="2"/>
          </rPr>
          <t>jeeg: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非税收入降标减项</t>
        </r>
      </text>
    </comment>
  </commentList>
</comments>
</file>

<file path=xl/sharedStrings.xml><?xml version="1.0" encoding="utf-8"?>
<sst xmlns="http://schemas.openxmlformats.org/spreadsheetml/2006/main" count="231" uniqueCount="206">
  <si>
    <t xml:space="preserve">   其中：教育附加</t>
  </si>
  <si>
    <t>15.专项收入</t>
  </si>
  <si>
    <t>16.行政事业性收费收入</t>
  </si>
  <si>
    <t>17.罚没收入</t>
  </si>
  <si>
    <t>18.国有资源(资产)有偿使用收入</t>
  </si>
  <si>
    <t>19.其他收入</t>
  </si>
  <si>
    <r>
      <t xml:space="preserve">     2）</t>
    </r>
    <r>
      <rPr>
        <sz val="9"/>
        <color indexed="9"/>
        <rFont val="楷体"/>
        <family val="3"/>
      </rPr>
      <t>2010年、2011年省财政体制改革减免上解</t>
    </r>
  </si>
  <si>
    <t>一、一般公共预算支出合计</t>
  </si>
  <si>
    <t>一、地方财政预算收入</t>
  </si>
  <si>
    <t>支                   出</t>
  </si>
  <si>
    <t>收入项目</t>
  </si>
  <si>
    <t>支出项目</t>
  </si>
  <si>
    <t>二、上级补助收入</t>
  </si>
  <si>
    <t>二、上解上级支出</t>
  </si>
  <si>
    <t xml:space="preserve">  （一）返还性收入</t>
  </si>
  <si>
    <t xml:space="preserve">    1、原体制上解</t>
  </si>
  <si>
    <t xml:space="preserve">     1）老体制上解</t>
  </si>
  <si>
    <t xml:space="preserve">   所得税基数返还收入</t>
  </si>
  <si>
    <t xml:space="preserve">   成品油价格和税费改革返还收入</t>
  </si>
  <si>
    <t xml:space="preserve">   其他税收返还收入</t>
  </si>
  <si>
    <t xml:space="preserve">    2、专项上解</t>
  </si>
  <si>
    <r>
      <t>三、债券转贷支出</t>
    </r>
    <r>
      <rPr>
        <b/>
        <sz val="8"/>
        <rFont val="楷体"/>
        <family val="3"/>
      </rPr>
      <t>（转贷地方政府债券还本）</t>
    </r>
  </si>
  <si>
    <t>四、增设预算周转金</t>
  </si>
  <si>
    <t>科目名称</t>
  </si>
  <si>
    <t>项   目</t>
  </si>
  <si>
    <t>合   计</t>
  </si>
  <si>
    <t>1.增值税</t>
  </si>
  <si>
    <t>1、一般公共服务</t>
  </si>
  <si>
    <t>2.营业税</t>
  </si>
  <si>
    <t>2、国防</t>
  </si>
  <si>
    <t>3.企业所得税</t>
  </si>
  <si>
    <t>3、公共安全</t>
  </si>
  <si>
    <t>4.个人所得税</t>
  </si>
  <si>
    <t>4、教育</t>
  </si>
  <si>
    <t>5.资源税</t>
  </si>
  <si>
    <t>5、科学技术</t>
  </si>
  <si>
    <t>6.城市维护建设税</t>
  </si>
  <si>
    <t>6、文化体育与传媒</t>
  </si>
  <si>
    <t>7.房产税</t>
  </si>
  <si>
    <t>7、社会保障和就业</t>
  </si>
  <si>
    <t>8.印花税</t>
  </si>
  <si>
    <t>8、医疗卫生</t>
  </si>
  <si>
    <t>9.城镇土地使用税</t>
  </si>
  <si>
    <t>9、节能环保</t>
  </si>
  <si>
    <t>10.土地增值税</t>
  </si>
  <si>
    <t>10、城乡社区事务</t>
  </si>
  <si>
    <t>11.车船税</t>
  </si>
  <si>
    <t>11、农林水事务</t>
  </si>
  <si>
    <t>12.耕地占用税</t>
  </si>
  <si>
    <t>12、交通运输</t>
  </si>
  <si>
    <t>13.契税</t>
  </si>
  <si>
    <t>13、资源勘探电力信息等事务</t>
  </si>
  <si>
    <t>14.烟叶税</t>
  </si>
  <si>
    <t>14、商业服务业等事务</t>
  </si>
  <si>
    <t>15、金融支出</t>
  </si>
  <si>
    <t>16、国土资源气象等事务</t>
  </si>
  <si>
    <t>17、住房保障支出</t>
  </si>
  <si>
    <t>18、粮油物资储备事务</t>
  </si>
  <si>
    <t>19、机动金</t>
  </si>
  <si>
    <t>20、预备费</t>
  </si>
  <si>
    <t>其中：国税部门</t>
  </si>
  <si>
    <t xml:space="preserve">      地税部门</t>
  </si>
  <si>
    <t>22、其他支出</t>
  </si>
  <si>
    <t xml:space="preserve">      财政部门</t>
  </si>
  <si>
    <t>收       入</t>
  </si>
  <si>
    <t>支       出</t>
  </si>
  <si>
    <t>项    目</t>
  </si>
  <si>
    <t>一、散装水泥专项资金收入</t>
  </si>
  <si>
    <t>二、新型墙体材料专项基金收入</t>
  </si>
  <si>
    <t>本级支出合计</t>
  </si>
  <si>
    <t xml:space="preserve">  政府性基金上级补助收入</t>
  </si>
  <si>
    <t>转移性支出</t>
  </si>
  <si>
    <t xml:space="preserve">    1.文化事业建设费</t>
  </si>
  <si>
    <t xml:space="preserve">    政府性基金上解支出</t>
  </si>
  <si>
    <t xml:space="preserve">    地震灾后恢复重建补助支出</t>
  </si>
  <si>
    <t>上年结余收入</t>
  </si>
  <si>
    <t>调入资金</t>
  </si>
  <si>
    <t>支出总计</t>
  </si>
  <si>
    <t>收入总计</t>
  </si>
  <si>
    <t>年终滚存结余</t>
  </si>
  <si>
    <t>2015年公共财政预算表（局长长审核稿）3.12.xls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</si>
  <si>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</si>
  <si>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</si>
  <si>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</si>
  <si>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</si>
  <si>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</si>
  <si>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</si>
  <si>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</si>
  <si>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</si>
  <si>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</si>
  <si>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</si>
  <si>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</si>
  <si>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</si>
  <si>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单位：万元</t>
  </si>
  <si>
    <t>23、上解支出</t>
  </si>
  <si>
    <t>24、政府债券转贷还本</t>
  </si>
  <si>
    <t>单位：万元</t>
  </si>
  <si>
    <t>收                 入</t>
  </si>
  <si>
    <t>调整数</t>
  </si>
  <si>
    <t>调整数</t>
  </si>
  <si>
    <t>调整后数</t>
  </si>
  <si>
    <t>调整后预算数</t>
  </si>
  <si>
    <t xml:space="preserve">   增值税和消费税税收返还收入</t>
  </si>
  <si>
    <t xml:space="preserve">   消费税税收返还收入</t>
  </si>
  <si>
    <t xml:space="preserve">    1）直管部门经费定额上解</t>
  </si>
  <si>
    <t xml:space="preserve">  （二）财力性转移支付收入</t>
  </si>
  <si>
    <t xml:space="preserve">    2）中央借款上解</t>
  </si>
  <si>
    <t xml:space="preserve">    均衡性转移支付补助收入</t>
  </si>
  <si>
    <t xml:space="preserve">    3）省垫付粮食风险基金和贴息</t>
  </si>
  <si>
    <t xml:space="preserve">    民族地区转移支付补助收入</t>
  </si>
  <si>
    <t xml:space="preserve">    4）对口援疆、援藏</t>
  </si>
  <si>
    <t xml:space="preserve">    调整工资转移支付补助收入</t>
  </si>
  <si>
    <r>
      <t xml:space="preserve">    5）</t>
    </r>
    <r>
      <rPr>
        <sz val="9"/>
        <color indexed="9"/>
        <rFont val="楷体"/>
        <family val="3"/>
      </rPr>
      <t>2010年体制改革后所得税及资源税、土地增值税、城镇土地使用税上解</t>
    </r>
  </si>
  <si>
    <t xml:space="preserve">    农村税费改革补助收入</t>
  </si>
  <si>
    <t xml:space="preserve">    6）对市定额上解</t>
  </si>
  <si>
    <t xml:space="preserve">    县级基本财力保障机制奖补资金</t>
  </si>
  <si>
    <t xml:space="preserve">    7）粮食风险基金上解市级</t>
  </si>
  <si>
    <r>
      <t xml:space="preserve">    结算补助收入</t>
    </r>
    <r>
      <rPr>
        <sz val="8"/>
        <rFont val="楷体"/>
        <family val="3"/>
      </rPr>
      <t>（含特殊县困难补助）</t>
    </r>
  </si>
  <si>
    <t xml:space="preserve">    8）增值税、营业税、城镇土地使用税未完成核定基数上解省</t>
  </si>
  <si>
    <t xml:space="preserve">    企事业单位划转补助收入</t>
  </si>
  <si>
    <t xml:space="preserve">    9）扶贫专项上解</t>
  </si>
  <si>
    <t xml:space="preserve">    生态功能区补助</t>
  </si>
  <si>
    <t xml:space="preserve">  （三）非财力性转移支付补助收入（专项列收列支）</t>
  </si>
  <si>
    <t xml:space="preserve">    1、一般公共服务补助收入</t>
  </si>
  <si>
    <t xml:space="preserve">    2、公共安全补助收入</t>
  </si>
  <si>
    <t xml:space="preserve">    3、义务教育补助收入</t>
  </si>
  <si>
    <t xml:space="preserve">    5、文化体育与传媒补助收入</t>
  </si>
  <si>
    <t xml:space="preserve">    6、社会保障和就业补助收入</t>
  </si>
  <si>
    <t xml:space="preserve">    7、医疗卫生与计划生育补助收入</t>
  </si>
  <si>
    <t xml:space="preserve">    8、节能环保补助收入</t>
  </si>
  <si>
    <t xml:space="preserve">    9、城乡社区补助收入</t>
  </si>
  <si>
    <t xml:space="preserve">   10、农林水补助收入</t>
  </si>
  <si>
    <t xml:space="preserve">   11、交通运输补助收入</t>
  </si>
  <si>
    <t xml:space="preserve">   12、资源勘探信息等补助收入</t>
  </si>
  <si>
    <t xml:space="preserve">   13、商业服务业补助收入</t>
  </si>
  <si>
    <t xml:space="preserve">   14、国土海洋补助收入</t>
  </si>
  <si>
    <t xml:space="preserve">   15、住房保障补助收入</t>
  </si>
  <si>
    <t xml:space="preserve">   16、粮油物资补助收入</t>
  </si>
  <si>
    <t xml:space="preserve">   17、其他补助收入</t>
  </si>
  <si>
    <t>三、债务转贷收入</t>
  </si>
  <si>
    <t>四、预计新增财力</t>
  </si>
  <si>
    <t>五、上年结余</t>
  </si>
  <si>
    <t>支出总计</t>
  </si>
  <si>
    <t>收入总计</t>
  </si>
  <si>
    <t>年终滚存结余</t>
  </si>
  <si>
    <t>2017年
计划数</t>
  </si>
  <si>
    <t>调整数</t>
  </si>
  <si>
    <t xml:space="preserve">    4、科学技术补助收入</t>
  </si>
  <si>
    <t>2017年
计划数</t>
  </si>
  <si>
    <t>单位：万元</t>
  </si>
  <si>
    <t>一、教育支出</t>
  </si>
  <si>
    <t>二、文化体育与传媒支出</t>
  </si>
  <si>
    <t>三、社会保障和就业支出</t>
  </si>
  <si>
    <t>四、城乡社区支出</t>
  </si>
  <si>
    <t>五、农林水支出</t>
  </si>
  <si>
    <t>六、资源勘探电力信息等支出</t>
  </si>
  <si>
    <t>七、其他支出</t>
  </si>
  <si>
    <t>本级收入合计</t>
  </si>
  <si>
    <t xml:space="preserve">    2.地方水利建设基金</t>
  </si>
  <si>
    <t xml:space="preserve">    3.移民后扶基金</t>
  </si>
  <si>
    <t xml:space="preserve">    4.基本农田建设和保护</t>
  </si>
  <si>
    <t xml:space="preserve">    调出资金</t>
  </si>
  <si>
    <t>调整数</t>
  </si>
  <si>
    <t>调整后预算数</t>
  </si>
  <si>
    <t xml:space="preserve">    5.彩票公益金</t>
  </si>
  <si>
    <t xml:space="preserve">    6.保障性安居工程</t>
  </si>
  <si>
    <t>三、国有土地收益基金收入</t>
  </si>
  <si>
    <t>四、农业土地开发资金收入</t>
  </si>
  <si>
    <t>五、国有土地使用权出让收入</t>
  </si>
  <si>
    <t>六、城市公用事业附加费</t>
  </si>
  <si>
    <t>七、城市基础设施配套收入</t>
  </si>
  <si>
    <t>八、污水处理费收入</t>
  </si>
  <si>
    <t>九、其他政府性基金收入</t>
  </si>
  <si>
    <t>21、国债还本付息支出</t>
  </si>
  <si>
    <t>单位：</t>
  </si>
  <si>
    <t>万元</t>
  </si>
  <si>
    <t>项        目</t>
  </si>
  <si>
    <t>合计</t>
  </si>
  <si>
    <t>失业保险基金</t>
  </si>
  <si>
    <t>生育保险基金</t>
  </si>
  <si>
    <t>一、收入</t>
  </si>
  <si>
    <t>二、支出</t>
  </si>
  <si>
    <t>四、上年结余</t>
  </si>
  <si>
    <t>1、社会保险待遇支出</t>
  </si>
  <si>
    <t>1、保险费收入</t>
  </si>
  <si>
    <t>2、利息收入</t>
  </si>
  <si>
    <t>3、财政补贴收入</t>
  </si>
  <si>
    <t>4、委托投资收益</t>
  </si>
  <si>
    <t>5、其他收入</t>
  </si>
  <si>
    <t>6、转移收入</t>
  </si>
  <si>
    <t>2、其他支出</t>
  </si>
  <si>
    <t>3、转移支出</t>
  </si>
  <si>
    <t>4、大病保险</t>
  </si>
  <si>
    <t>5、上解支出</t>
  </si>
  <si>
    <t>三、本年收支
     结 余</t>
  </si>
  <si>
    <t>五、年末滚存
     结 余</t>
  </si>
  <si>
    <t>年初计划</t>
  </si>
  <si>
    <t>城乡居民基本养老
保险基金</t>
  </si>
  <si>
    <t>机关事业单位基本
养老保险基金</t>
  </si>
  <si>
    <t>职工基本医疗
保险基金</t>
  </si>
  <si>
    <t>城乡居民基本
医疗保险基金</t>
  </si>
  <si>
    <t>2017年靖州县一般公共预算收支调整平衡表</t>
  </si>
  <si>
    <t>2017年地方财政预算收入科目调整汇总表</t>
  </si>
  <si>
    <t>2017年一般公共预算支出科目调整汇总表</t>
  </si>
  <si>
    <t>2017年靖州县政府性基金预算收支调整平衡表</t>
  </si>
  <si>
    <t>2017年社会保险基金预算调整总表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</si>
</sst>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&quot;\&quot;#,##0.00;[Red]&quot;\&quot;\-#,##0.00"/>
    <numFmt numFmtId="179" formatCode="_-#,##0_-;\(#,##0\);_-\ \ &quot;-&quot;_-;_-@_-"/>
    <numFmt numFmtId="180" formatCode="_-#,##0.00_-;\(#,##0.00\);_-\ \ &quot;-&quot;_-;_-@_-"/>
    <numFmt numFmtId="181" formatCode="mmm/dd/yyyy;_-\ &quot;N/A&quot;_-;_-\ &quot;-&quot;_-"/>
    <numFmt numFmtId="182" formatCode="mmm/yyyy;_-\ &quot;N/A&quot;_-;_-\ &quot;-&quot;_-"/>
    <numFmt numFmtId="183" formatCode="_-#,##0%_-;\(#,##0%\);_-\ &quot;-&quot;_-"/>
    <numFmt numFmtId="184" formatCode="_-#,###,_-;\(#,###,\);_-\ \ &quot;-&quot;_-;_-@_-"/>
    <numFmt numFmtId="185" formatCode="_-#,###.00,_-;\(#,###.00,\);_-\ \ &quot;-&quot;_-;_-@_-"/>
    <numFmt numFmtId="186" formatCode="_-#0&quot;.&quot;0,_-;\(#0&quot;.&quot;0,\);_-\ \ &quot;-&quot;_-;_-@_-"/>
    <numFmt numFmtId="187" formatCode="_-#0&quot;.&quot;0000_-;\(#0&quot;.&quot;0000\);_-\ \ &quot;-&quot;_-;_-@_-"/>
    <numFmt numFmtId="188" formatCode="_-* #,##0.0000000000_-;\-* #,##0.0000000000_-;_-* &quot;-&quot;??_-;_-@_-"/>
    <numFmt numFmtId="189" formatCode="0.0%"/>
    <numFmt numFmtId="190" formatCode="#,##0;\-#,##0;&quot;-&quot;"/>
    <numFmt numFmtId="191" formatCode="\(#,##0\)\ "/>
    <numFmt numFmtId="192" formatCode="[Blue]0.0%;[Blue]\(0.0%\)"/>
    <numFmt numFmtId="193" formatCode="0.0%;\(0.0%\)"/>
    <numFmt numFmtId="194" formatCode="[Red]0.0%;[Red]\(0.0%\)"/>
    <numFmt numFmtId="195" formatCode="[Blue]#,##0_);[Blue]\(#,##0\)"/>
    <numFmt numFmtId="196" formatCode="#,##0_);[Blue]\(#,##0\)"/>
    <numFmt numFmtId="197" formatCode="&quot;$&quot;#,##0;[Red]&quot;$&quot;&quot;$&quot;&quot;$&quot;&quot;$&quot;&quot;$&quot;&quot;$&quot;&quot;$&quot;\-#,##0"/>
    <numFmt numFmtId="198" formatCode="#,##0;\(#,##0\)"/>
    <numFmt numFmtId="199" formatCode="#,##0.0_);\(#,##0.0\)"/>
    <numFmt numFmtId="200" formatCode="#,##0;[Red]\(#,##0\)"/>
    <numFmt numFmtId="201" formatCode="_-&quot;$&quot;* #,##0_-;\-&quot;$&quot;* #,##0_-;_-&quot;$&quot;* &quot;-&quot;_-;_-@_-"/>
    <numFmt numFmtId="202" formatCode="&quot;$&quot;#,##0_);\(&quot;$&quot;#,##0\)"/>
    <numFmt numFmtId="203" formatCode="&quot;$&quot;#,##0.00_);\(&quot;$&quot;#,##0.00\)"/>
    <numFmt numFmtId="204" formatCode="&quot;\&quot;#,##0;&quot;\&quot;\-#,##0"/>
    <numFmt numFmtId="205" formatCode="\$#,##0.00;\(\$#,##0.00\)"/>
    <numFmt numFmtId="206" formatCode="#,##0.000000"/>
    <numFmt numFmtId="207" formatCode="\$#,##0;\(\$#,##0\)"/>
    <numFmt numFmtId="208" formatCode="_([$€-2]* #,##0.00_);_([$€-2]* \(#,##0.00\);_([$€-2]* &quot;-&quot;??_)"/>
    <numFmt numFmtId="209" formatCode="#,##0.00&quot;¥&quot;;\-#,##0.00&quot;¥&quot;"/>
    <numFmt numFmtId="210" formatCode="_-* #,##0.00&quot;¥&quot;_-;\-* #,##0.00&quot;¥&quot;_-;_-* &quot;-&quot;??&quot;¥&quot;_-;_-@_-"/>
    <numFmt numFmtId="211" formatCode="0.000%"/>
    <numFmt numFmtId="212" formatCode="&quot;$&quot;#,##0_);[Red]\(&quot;$&quot;#,##0\)"/>
    <numFmt numFmtId="213" formatCode="&quot;$&quot;#,##0.00_);[Red]\(&quot;$&quot;#,##0.00\)"/>
    <numFmt numFmtId="214" formatCode="_-* #,##0&quot;¥&quot;_-;\-* #,##0&quot;¥&quot;_-;_-* &quot;-&quot;&quot;¥&quot;_-;_-@_-"/>
    <numFmt numFmtId="215" formatCode="&quot;$&quot;\ #,##0.00_-;[Red]&quot;$&quot;\ #,##0.00\-"/>
    <numFmt numFmtId="216" formatCode="_-&quot;$&quot;\ * #,##0_-;_-&quot;$&quot;\ * #,##0\-;_-&quot;$&quot;\ * &quot;-&quot;_-;_-@_-"/>
    <numFmt numFmtId="217" formatCode="&quot;?#,##0;\(&quot;?#,##0\)"/>
    <numFmt numFmtId="218" formatCode="0%;\(0%\)"/>
    <numFmt numFmtId="219" formatCode="&quot;$&quot;#,##0;\-&quot;$&quot;#,##0"/>
    <numFmt numFmtId="220" formatCode="\ \ @"/>
    <numFmt numFmtId="221" formatCode="#,##0_);\(#,##0_)"/>
    <numFmt numFmtId="222" formatCode="_(* #,##0.0,_);_(* \(#,##0.0,\);_(* &quot;-&quot;_);_(@_)"/>
    <numFmt numFmtId="223" formatCode="_(&quot;$&quot;* #,##0.00_);_(&quot;$&quot;* \(#,##0.00\);_(&quot;$&quot;* &quot;-&quot;??_);_(@_)"/>
    <numFmt numFmtId="224" formatCode="_(&quot;$&quot;* #,##0_);_(&quot;$&quot;* \(#,##0\);_(&quot;$&quot;* &quot;-&quot;_);_(@_)"/>
    <numFmt numFmtId="225" formatCode="_-* #,##0_$_-;\-* #,##0_$_-;_-* &quot;-&quot;_$_-;_-@_-"/>
    <numFmt numFmtId="226" formatCode="_-* #,##0.00_$_-;\-* #,##0.00_$_-;_-* &quot;-&quot;??_$_-;_-@_-"/>
    <numFmt numFmtId="227" formatCode="_-* #,##0&quot;$&quot;_-;\-* #,##0&quot;$&quot;_-;_-* &quot;-&quot;&quot;$&quot;_-;_-@_-"/>
    <numFmt numFmtId="228" formatCode="_-* #,##0.00&quot;$&quot;_-;\-* #,##0.00&quot;$&quot;_-;_-* &quot;-&quot;??&quot;$&quot;_-;_-@_-"/>
    <numFmt numFmtId="229" formatCode="_-&quot;$&quot;* #,##0.00_-;\-&quot;$&quot;* #,##0.00_-;_-&quot;$&quot;* &quot;-&quot;??_-;_-@_-"/>
    <numFmt numFmtId="230" formatCode="yy\.mm\.dd"/>
    <numFmt numFmtId="231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2" formatCode="0.0"/>
    <numFmt numFmtId="233" formatCode="_ &quot;\&quot;* #,##0_ ;_ &quot;\&quot;* \-#,##0_ ;_ &quot;\&quot;* &quot;-&quot;_ ;_ @_ "/>
    <numFmt numFmtId="234" formatCode="_ &quot;\&quot;* #,##0.00_ ;_ &quot;\&quot;* \-#,##0.00_ ;_ &quot;\&quot;* &quot;-&quot;??_ ;_ @_ "/>
    <numFmt numFmtId="235" formatCode="#,##0_ "/>
    <numFmt numFmtId="236" formatCode="0_ "/>
    <numFmt numFmtId="237" formatCode="0_);[Red]\(0\)"/>
  </numFmts>
  <fonts count="126">
    <font>
      <sz val="11"/>
      <color indexed="8"/>
      <name val="宋体"/>
      <family val="0"/>
    </font>
    <font>
      <sz val="8"/>
      <name val="楷体"/>
      <family val="3"/>
    </font>
    <font>
      <b/>
      <sz val="8"/>
      <name val="楷体"/>
      <family val="3"/>
    </font>
    <font>
      <sz val="10"/>
      <name val="楷体"/>
      <family val="3"/>
    </font>
    <font>
      <sz val="10"/>
      <color indexed="9"/>
      <name val="楷体"/>
      <family val="3"/>
    </font>
    <font>
      <sz val="11"/>
      <color indexed="8"/>
      <name val="楷体"/>
      <family val="3"/>
    </font>
    <font>
      <sz val="10"/>
      <name val="Arial"/>
      <family val="2"/>
    </font>
    <font>
      <sz val="12"/>
      <name val="????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0"/>
      <name val="Geneva"/>
      <family val="2"/>
    </font>
    <font>
      <sz val="10"/>
      <color indexed="8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b/>
      <sz val="10"/>
      <name val="Helv"/>
      <family val="2"/>
    </font>
    <font>
      <b/>
      <sz val="11"/>
      <color indexed="9"/>
      <name val="宋体"/>
      <family val="0"/>
    </font>
    <font>
      <b/>
      <sz val="13"/>
      <name val="Tms Rm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9"/>
      <name val="Times New Roman"/>
      <family val="1"/>
    </font>
    <font>
      <sz val="8"/>
      <name val="Arial"/>
      <family val="2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宋体"/>
      <family val="0"/>
    </font>
    <font>
      <sz val="12"/>
      <color indexed="9"/>
      <name val="Helv"/>
      <family val="2"/>
    </font>
    <font>
      <b/>
      <sz val="11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1"/>
      <color indexed="63"/>
      <name val="宋体"/>
      <family val="0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name val="Tms Rm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9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0"/>
      <color indexed="20"/>
      <name val="宋体"/>
      <family val="0"/>
    </font>
    <font>
      <sz val="10"/>
      <color indexed="8"/>
      <name val="Tahoma"/>
      <family val="2"/>
    </font>
    <font>
      <u val="single"/>
      <sz val="10"/>
      <color indexed="12"/>
      <name val="MS Sans Serif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0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0"/>
      <color indexed="17"/>
      <name val="宋体"/>
      <family val="0"/>
    </font>
    <font>
      <u val="single"/>
      <sz val="10"/>
      <color indexed="14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2"/>
      <name val="Courier"/>
      <family val="3"/>
    </font>
    <font>
      <sz val="11"/>
      <name val="돋움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黑体"/>
      <family val="3"/>
    </font>
    <font>
      <sz val="12"/>
      <name val="楷体"/>
      <family val="3"/>
    </font>
    <font>
      <sz val="11"/>
      <name val="楷体"/>
      <family val="3"/>
    </font>
    <font>
      <b/>
      <sz val="10"/>
      <name val="楷体"/>
      <family val="3"/>
    </font>
    <font>
      <b/>
      <sz val="11"/>
      <color indexed="8"/>
      <name val="楷体"/>
      <family val="3"/>
    </font>
    <font>
      <b/>
      <sz val="11"/>
      <name val="楷体"/>
      <family val="3"/>
    </font>
    <font>
      <b/>
      <sz val="10"/>
      <color indexed="8"/>
      <name val="楷体"/>
      <family val="3"/>
    </font>
    <font>
      <b/>
      <sz val="10"/>
      <name val="黑体"/>
      <family val="3"/>
    </font>
    <font>
      <b/>
      <sz val="10"/>
      <name val="楷体_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楷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黑体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9"/>
      <color indexed="9"/>
      <name val="楷体"/>
      <family val="3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8"/>
      <color indexed="8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b/>
      <sz val="16"/>
      <color indexed="8"/>
      <name val="黑体"/>
      <family val="3"/>
    </font>
    <font>
      <sz val="12"/>
      <color indexed="8"/>
      <name val="Arial Narrow"/>
      <family val="2"/>
    </font>
    <font>
      <sz val="12"/>
      <color indexed="8"/>
      <name val="楷体"/>
      <family val="3"/>
    </font>
    <font>
      <b/>
      <sz val="10"/>
      <color indexed="8"/>
      <name val="黑体"/>
      <family val="3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</borders>
  <cellStyleXfs count="82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49" fontId="9" fillId="0" borderId="0" applyProtection="0">
      <alignment horizontal="left"/>
    </xf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 locked="0"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>
      <alignment/>
      <protection locked="0"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 locked="0"/>
    </xf>
    <xf numFmtId="0" fontId="1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 locked="0"/>
    </xf>
    <xf numFmtId="0" fontId="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 locked="0"/>
    </xf>
    <xf numFmtId="0" fontId="11" fillId="0" borderId="0">
      <alignment/>
      <protection/>
    </xf>
    <xf numFmtId="0" fontId="15" fillId="0" borderId="0">
      <alignment vertical="top"/>
      <protection/>
    </xf>
    <xf numFmtId="0" fontId="6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6" fillId="0" borderId="0">
      <alignment/>
      <protection locked="0"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179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1" fontId="16" fillId="0" borderId="0" applyFill="0" applyBorder="0" applyProtection="0">
      <alignment horizontal="center"/>
    </xf>
    <xf numFmtId="182" fontId="16" fillId="0" borderId="0" applyFill="0" applyBorder="0" applyProtection="0">
      <alignment horizontal="center"/>
    </xf>
    <xf numFmtId="183" fontId="17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0" fontId="1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8" fillId="0" borderId="0">
      <alignment/>
      <protection/>
    </xf>
    <xf numFmtId="18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NumberFormat="0" applyFon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1" fillId="0" borderId="0">
      <alignment/>
      <protection locked="0"/>
    </xf>
    <xf numFmtId="0" fontId="19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8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19" fillId="20" borderId="0" applyNumberFormat="0" applyBorder="0" applyAlignment="0" applyProtection="0"/>
    <xf numFmtId="0" fontId="18" fillId="23" borderId="0" applyNumberFormat="0" applyBorder="0" applyAlignment="0" applyProtection="0"/>
    <xf numFmtId="0" fontId="19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19" fillId="8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24" borderId="0" applyNumberFormat="0" applyBorder="0" applyAlignment="0" applyProtection="0"/>
    <xf numFmtId="0" fontId="21" fillId="0" borderId="0">
      <alignment horizontal="center" wrapText="1"/>
      <protection locked="0"/>
    </xf>
    <xf numFmtId="0" fontId="12" fillId="3" borderId="0" applyNumberFormat="0" applyBorder="0" applyAlignment="0" applyProtection="0"/>
    <xf numFmtId="190" fontId="15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191" fontId="6" fillId="0" borderId="0" applyFill="0" applyBorder="0" applyAlignment="0">
      <protection/>
    </xf>
    <xf numFmtId="192" fontId="6" fillId="0" borderId="0" applyFill="0" applyBorder="0" applyAlignment="0">
      <protection/>
    </xf>
    <xf numFmtId="193" fontId="6" fillId="0" borderId="0" applyFill="0" applyBorder="0" applyAlignment="0">
      <protection/>
    </xf>
    <xf numFmtId="194" fontId="6" fillId="0" borderId="0" applyFill="0" applyBorder="0" applyAlignment="0">
      <protection/>
    </xf>
    <xf numFmtId="195" fontId="6" fillId="0" borderId="0" applyFill="0" applyBorder="0" applyAlignment="0">
      <protection/>
    </xf>
    <xf numFmtId="196" fontId="6" fillId="0" borderId="0" applyFill="0" applyBorder="0" applyAlignment="0">
      <protection/>
    </xf>
    <xf numFmtId="191" fontId="6" fillId="0" borderId="0" applyFill="0" applyBorder="0" applyAlignment="0">
      <protection/>
    </xf>
    <xf numFmtId="0" fontId="22" fillId="20" borderId="1" applyNumberFormat="0" applyAlignment="0" applyProtection="0"/>
    <xf numFmtId="0" fontId="23" fillId="0" borderId="0">
      <alignment/>
      <protection/>
    </xf>
    <xf numFmtId="0" fontId="24" fillId="21" borderId="2" applyNumberFormat="0" applyAlignment="0" applyProtection="0"/>
    <xf numFmtId="0" fontId="25" fillId="0" borderId="3" applyNumberFormat="0" applyFill="0" applyProtection="0">
      <alignment horizontal="center"/>
    </xf>
    <xf numFmtId="0" fontId="26" fillId="0" borderId="0" applyNumberFormat="0" applyFill="0" applyBorder="0" applyAlignment="0" applyProtection="0"/>
    <xf numFmtId="0" fontId="27" fillId="0" borderId="4">
      <alignment horizontal="center"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8" fontId="9" fillId="0" borderId="0">
      <alignment/>
      <protection/>
    </xf>
    <xf numFmtId="3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6" fillId="0" borderId="0">
      <alignment/>
      <protection/>
    </xf>
    <xf numFmtId="0" fontId="28" fillId="0" borderId="0" applyNumberFormat="0" applyAlignment="0">
      <protection/>
    </xf>
    <xf numFmtId="0" fontId="29" fillId="0" borderId="0" applyNumberFormat="0" applyAlignment="0">
      <protection/>
    </xf>
    <xf numFmtId="20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9" fillId="0" borderId="0">
      <alignment/>
      <protection/>
    </xf>
    <xf numFmtId="206" fontId="6" fillId="0" borderId="0">
      <alignment/>
      <protection locked="0"/>
    </xf>
    <xf numFmtId="14" fontId="15" fillId="0" borderId="0" applyFill="0" applyBorder="0" applyAlignment="0">
      <protection/>
    </xf>
    <xf numFmtId="15" fontId="30" fillId="0" borderId="0">
      <alignment/>
      <protection/>
    </xf>
    <xf numFmtId="207" fontId="9" fillId="0" borderId="0">
      <alignment/>
      <protection/>
    </xf>
    <xf numFmtId="195" fontId="6" fillId="0" borderId="0" applyFill="0" applyBorder="0" applyAlignment="0">
      <protection/>
    </xf>
    <xf numFmtId="191" fontId="6" fillId="0" borderId="0" applyFill="0" applyBorder="0" applyAlignment="0">
      <protection/>
    </xf>
    <xf numFmtId="195" fontId="6" fillId="0" borderId="0" applyFill="0" applyBorder="0" applyAlignment="0">
      <protection/>
    </xf>
    <xf numFmtId="196" fontId="6" fillId="0" borderId="0" applyFill="0" applyBorder="0" applyAlignment="0">
      <protection/>
    </xf>
    <xf numFmtId="191" fontId="6" fillId="0" borderId="0" applyFill="0" applyBorder="0" applyAlignment="0">
      <protection/>
    </xf>
    <xf numFmtId="0" fontId="31" fillId="0" borderId="0" applyNumberFormat="0" applyAlignment="0">
      <protection/>
    </xf>
    <xf numFmtId="0" fontId="32" fillId="0" borderId="0">
      <alignment horizontal="left"/>
      <protection/>
    </xf>
    <xf numFmtId="0" fontId="33" fillId="25" borderId="5">
      <alignment/>
      <protection/>
    </xf>
    <xf numFmtId="20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206" fontId="6" fillId="0" borderId="0">
      <alignment/>
      <protection locked="0"/>
    </xf>
    <xf numFmtId="206" fontId="6" fillId="0" borderId="0">
      <alignment/>
      <protection locked="0"/>
    </xf>
    <xf numFmtId="206" fontId="6" fillId="0" borderId="0">
      <alignment/>
      <protection locked="0"/>
    </xf>
    <xf numFmtId="206" fontId="6" fillId="0" borderId="0">
      <alignment/>
      <protection locked="0"/>
    </xf>
    <xf numFmtId="206" fontId="6" fillId="0" borderId="0">
      <alignment/>
      <protection locked="0"/>
    </xf>
    <xf numFmtId="206" fontId="6" fillId="0" borderId="0">
      <alignment/>
      <protection locked="0"/>
    </xf>
    <xf numFmtId="206" fontId="6" fillId="0" borderId="0">
      <alignment/>
      <protection locked="0"/>
    </xf>
    <xf numFmtId="206" fontId="6" fillId="0" borderId="0">
      <alignment/>
      <protection locked="0"/>
    </xf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3" fillId="20" borderId="0" applyNumberFormat="0" applyBorder="0" applyAlignment="0" applyProtection="0"/>
    <xf numFmtId="0" fontId="37" fillId="0" borderId="0">
      <alignment horizontal="left"/>
      <protection/>
    </xf>
    <xf numFmtId="0" fontId="38" fillId="0" borderId="6" applyNumberFormat="0" applyAlignment="0" applyProtection="0"/>
    <xf numFmtId="0" fontId="38" fillId="0" borderId="7">
      <alignment horizontal="left" vertical="center"/>
      <protection/>
    </xf>
    <xf numFmtId="0" fontId="39" fillId="0" borderId="0" applyNumberFormat="0" applyFill="0">
      <alignment/>
      <protection/>
    </xf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206" fontId="6" fillId="0" borderId="0">
      <alignment/>
      <protection locked="0"/>
    </xf>
    <xf numFmtId="206" fontId="6" fillId="0" borderId="0">
      <alignment/>
      <protection locked="0"/>
    </xf>
    <xf numFmtId="0" fontId="43" fillId="0" borderId="0" applyNumberFormat="0" applyFill="0" applyBorder="0" applyAlignment="0" applyProtection="0"/>
    <xf numFmtId="0" fontId="44" fillId="7" borderId="1" applyNumberFormat="0" applyAlignment="0" applyProtection="0"/>
    <xf numFmtId="0" fontId="33" fillId="19" borderId="5" applyNumberFormat="0" applyBorder="0" applyAlignment="0" applyProtection="0"/>
    <xf numFmtId="209" fontId="10" fillId="26" borderId="0">
      <alignment/>
      <protection/>
    </xf>
    <xf numFmtId="209" fontId="10" fillId="26" borderId="0">
      <alignment/>
      <protection/>
    </xf>
    <xf numFmtId="199" fontId="45" fillId="26" borderId="0">
      <alignment/>
      <protection/>
    </xf>
    <xf numFmtId="38" fontId="46" fillId="0" borderId="0">
      <alignment/>
      <protection/>
    </xf>
    <xf numFmtId="38" fontId="47" fillId="0" borderId="0">
      <alignment/>
      <protection/>
    </xf>
    <xf numFmtId="38" fontId="48" fillId="0" borderId="0">
      <alignment/>
      <protection/>
    </xf>
    <xf numFmtId="38" fontId="4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 horizontal="left" vertical="center"/>
    </xf>
    <xf numFmtId="195" fontId="6" fillId="0" borderId="0" applyFill="0" applyBorder="0" applyAlignment="0">
      <protection/>
    </xf>
    <xf numFmtId="191" fontId="6" fillId="0" borderId="0" applyFill="0" applyBorder="0" applyAlignment="0">
      <protection/>
    </xf>
    <xf numFmtId="195" fontId="6" fillId="0" borderId="0" applyFill="0" applyBorder="0" applyAlignment="0">
      <protection/>
    </xf>
    <xf numFmtId="196" fontId="6" fillId="0" borderId="0" applyFill="0" applyBorder="0" applyAlignment="0">
      <protection/>
    </xf>
    <xf numFmtId="191" fontId="6" fillId="0" borderId="0" applyFill="0" applyBorder="0" applyAlignment="0">
      <protection/>
    </xf>
    <xf numFmtId="0" fontId="51" fillId="0" borderId="11" applyNumberFormat="0" applyFill="0" applyAlignment="0" applyProtection="0"/>
    <xf numFmtId="209" fontId="10" fillId="27" borderId="0">
      <alignment/>
      <protection/>
    </xf>
    <xf numFmtId="209" fontId="10" fillId="27" borderId="0">
      <alignment/>
      <protection/>
    </xf>
    <xf numFmtId="199" fontId="52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3" fillId="0" borderId="12">
      <alignment/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9" fillId="0" borderId="0">
      <alignment/>
      <protection/>
    </xf>
    <xf numFmtId="37" fontId="55" fillId="0" borderId="0">
      <alignment/>
      <protection/>
    </xf>
    <xf numFmtId="0" fontId="45" fillId="0" borderId="0">
      <alignment/>
      <protection/>
    </xf>
    <xf numFmtId="217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0" fillId="19" borderId="13" applyNumberFormat="0" applyFont="0" applyAlignment="0" applyProtection="0"/>
    <xf numFmtId="0" fontId="57" fillId="20" borderId="14" applyNumberFormat="0" applyAlignment="0" applyProtection="0"/>
    <xf numFmtId="40" fontId="58" fillId="29" borderId="0">
      <alignment horizontal="right"/>
      <protection/>
    </xf>
    <xf numFmtId="0" fontId="59" fillId="29" borderId="15">
      <alignment/>
      <protection/>
    </xf>
    <xf numFmtId="14" fontId="2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33" fillId="20" borderId="5">
      <alignment/>
      <protection/>
    </xf>
    <xf numFmtId="195" fontId="6" fillId="0" borderId="0" applyFill="0" applyBorder="0" applyAlignment="0">
      <protection/>
    </xf>
    <xf numFmtId="191" fontId="6" fillId="0" borderId="0" applyFill="0" applyBorder="0" applyAlignment="0">
      <protection/>
    </xf>
    <xf numFmtId="195" fontId="6" fillId="0" borderId="0" applyFill="0" applyBorder="0" applyAlignment="0">
      <protection/>
    </xf>
    <xf numFmtId="196" fontId="6" fillId="0" borderId="0" applyFill="0" applyBorder="0" applyAlignment="0">
      <protection/>
    </xf>
    <xf numFmtId="191" fontId="6" fillId="0" borderId="0" applyFill="0" applyBorder="0" applyAlignment="0">
      <protection/>
    </xf>
    <xf numFmtId="4" fontId="32" fillId="0" borderId="0">
      <alignment horizontal="right"/>
      <protection/>
    </xf>
    <xf numFmtId="219" fontId="60" fillId="0" borderId="0">
      <alignment/>
      <protection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6" fillId="0" borderId="12">
      <alignment horizontal="center"/>
      <protection/>
    </xf>
    <xf numFmtId="3" fontId="0" fillId="0" borderId="0" applyFont="0" applyFill="0" applyBorder="0" applyAlignment="0" applyProtection="0"/>
    <xf numFmtId="0" fontId="0" fillId="30" borderId="0" applyNumberFormat="0" applyFont="0" applyBorder="0" applyAlignment="0" applyProtection="0"/>
    <xf numFmtId="4" fontId="61" fillId="0" borderId="0">
      <alignment horizontal="right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0" borderId="0">
      <alignment horizontal="left"/>
      <protection/>
    </xf>
    <xf numFmtId="43" fontId="33" fillId="0" borderId="16">
      <alignment/>
      <protection/>
    </xf>
    <xf numFmtId="0" fontId="63" fillId="31" borderId="17">
      <alignment/>
      <protection locked="0"/>
    </xf>
    <xf numFmtId="0" fontId="56" fillId="0" borderId="0">
      <alignment/>
      <protection/>
    </xf>
    <xf numFmtId="0" fontId="64" fillId="0" borderId="5">
      <alignment horizontal="center"/>
      <protection/>
    </xf>
    <xf numFmtId="0" fontId="64" fillId="0" borderId="0">
      <alignment horizontal="center" vertical="center"/>
      <protection/>
    </xf>
    <xf numFmtId="0" fontId="65" fillId="29" borderId="0" applyNumberFormat="0" applyFill="0">
      <alignment horizontal="left" vertical="center"/>
      <protection/>
    </xf>
    <xf numFmtId="0" fontId="53" fillId="0" borderId="0">
      <alignment/>
      <protection/>
    </xf>
    <xf numFmtId="40" fontId="66" fillId="0" borderId="0" applyBorder="0">
      <alignment horizontal="right"/>
      <protection/>
    </xf>
    <xf numFmtId="0" fontId="63" fillId="31" borderId="17">
      <alignment/>
      <protection locked="0"/>
    </xf>
    <xf numFmtId="0" fontId="6" fillId="0" borderId="0">
      <alignment/>
      <protection/>
    </xf>
    <xf numFmtId="0" fontId="63" fillId="31" borderId="17">
      <alignment/>
      <protection locked="0"/>
    </xf>
    <xf numFmtId="49" fontId="15" fillId="0" borderId="0" applyFill="0" applyBorder="0" applyAlignment="0">
      <protection/>
    </xf>
    <xf numFmtId="220" fontId="15" fillId="0" borderId="0" applyFill="0" applyBorder="0" applyAlignment="0">
      <protection/>
    </xf>
    <xf numFmtId="221" fontId="6" fillId="0" borderId="0" applyFill="0" applyBorder="0" applyAlignment="0">
      <protection/>
    </xf>
    <xf numFmtId="222" fontId="0" fillId="0" borderId="0" applyFont="0" applyFill="0" applyBorder="0" applyAlignment="0" applyProtection="0"/>
    <xf numFmtId="0" fontId="67" fillId="0" borderId="0">
      <alignment horizontal="center"/>
      <protection/>
    </xf>
    <xf numFmtId="206" fontId="6" fillId="0" borderId="18">
      <alignment/>
      <protection locked="0"/>
    </xf>
    <xf numFmtId="0" fontId="68" fillId="0" borderId="0" applyNumberFormat="0" applyFill="0" applyBorder="0" applyAlignment="0">
      <protection locked="0"/>
    </xf>
    <xf numFmtId="0" fontId="69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" vertical="center" wrapText="1"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17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6" fillId="0" borderId="19" applyNumberFormat="0" applyFill="0" applyProtection="0">
      <alignment horizontal="right"/>
    </xf>
    <xf numFmtId="0" fontId="70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9" applyNumberFormat="0" applyFill="0" applyProtection="0">
      <alignment horizontal="center"/>
    </xf>
    <xf numFmtId="0" fontId="6" fillId="0" borderId="0">
      <alignment/>
      <protection/>
    </xf>
    <xf numFmtId="0" fontId="72" fillId="0" borderId="0" applyNumberFormat="0" applyFill="0" applyBorder="0" applyAlignment="0" applyProtection="0"/>
    <xf numFmtId="0" fontId="3" fillId="0" borderId="20" applyNumberFormat="0" applyFill="0" applyProtection="0">
      <alignment horizont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4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75" fillId="3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7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74" fillId="3" borderId="0" applyNumberFormat="0" applyBorder="0" applyAlignment="0" applyProtection="0"/>
    <xf numFmtId="0" fontId="73" fillId="3" borderId="0" applyNumberFormat="0" applyBorder="0" applyAlignment="0" applyProtection="0"/>
    <xf numFmtId="0" fontId="12" fillId="3" borderId="0" applyNumberFormat="0" applyBorder="0" applyAlignment="0" applyProtection="0"/>
    <xf numFmtId="0" fontId="76" fillId="5" borderId="0" applyNumberFormat="0" applyBorder="0" applyAlignment="0" applyProtection="0"/>
    <xf numFmtId="0" fontId="13" fillId="3" borderId="0" applyNumberFormat="0" applyBorder="0" applyAlignment="0" applyProtection="0"/>
    <xf numFmtId="0" fontId="74" fillId="5" borderId="0" applyNumberFormat="0" applyBorder="0" applyAlignment="0" applyProtection="0"/>
    <xf numFmtId="0" fontId="73" fillId="5" borderId="0" applyNumberFormat="0" applyBorder="0" applyAlignment="0" applyProtection="0"/>
    <xf numFmtId="0" fontId="74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4" fillId="5" borderId="0" applyNumberFormat="0" applyBorder="0" applyAlignment="0" applyProtection="0"/>
    <xf numFmtId="0" fontId="75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3" borderId="0" applyNumberFormat="0" applyBorder="0" applyAlignment="0" applyProtection="0"/>
    <xf numFmtId="0" fontId="12" fillId="5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5" fillId="3" borderId="0" applyNumberFormat="0" applyBorder="0" applyAlignment="0" applyProtection="0"/>
    <xf numFmtId="0" fontId="12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7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4" fillId="5" borderId="0" applyNumberFormat="0" applyBorder="0" applyAlignment="0" applyProtection="0"/>
    <xf numFmtId="0" fontId="75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top"/>
      <protection/>
    </xf>
    <xf numFmtId="0" fontId="77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 horizontal="left" wrapText="1"/>
      <protection/>
    </xf>
    <xf numFmtId="0" fontId="10" fillId="0" borderId="0">
      <alignment/>
      <protection/>
    </xf>
    <xf numFmtId="0" fontId="10" fillId="0" borderId="0">
      <alignment horizontal="left" wrapText="1"/>
      <protection/>
    </xf>
    <xf numFmtId="0" fontId="10" fillId="0" borderId="0">
      <alignment horizontal="left" wrapText="1"/>
      <protection/>
    </xf>
    <xf numFmtId="0" fontId="10" fillId="0" borderId="0">
      <alignment/>
      <protection/>
    </xf>
    <xf numFmtId="0" fontId="10" fillId="0" borderId="0">
      <alignment horizontal="left" wrapText="1"/>
      <protection/>
    </xf>
    <xf numFmtId="0" fontId="10" fillId="0" borderId="0">
      <alignment horizontal="left" wrapText="1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0" fillId="0" borderId="0">
      <alignment vertical="center"/>
      <protection locked="0"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Fill="0" applyBorder="0" applyAlignment="0">
      <protection/>
    </xf>
    <xf numFmtId="0" fontId="81" fillId="0" borderId="0" applyFill="0" applyBorder="0" applyAlignment="0">
      <protection/>
    </xf>
    <xf numFmtId="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3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84" fillId="4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8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8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82" fillId="4" borderId="0" applyNumberFormat="0" applyBorder="0" applyAlignment="0" applyProtection="0"/>
    <xf numFmtId="0" fontId="83" fillId="4" borderId="0" applyNumberFormat="0" applyBorder="0" applyAlignment="0" applyProtection="0"/>
    <xf numFmtId="0" fontId="82" fillId="4" borderId="0" applyNumberFormat="0" applyBorder="0" applyAlignment="0" applyProtection="0"/>
    <xf numFmtId="0" fontId="36" fillId="4" borderId="0" applyNumberFormat="0" applyBorder="0" applyAlignment="0" applyProtection="0"/>
    <xf numFmtId="0" fontId="85" fillId="6" borderId="0" applyNumberFormat="0" applyBorder="0" applyAlignment="0" applyProtection="0"/>
    <xf numFmtId="0" fontId="82" fillId="4" borderId="0" applyNumberFormat="0" applyBorder="0" applyAlignment="0" applyProtection="0"/>
    <xf numFmtId="0" fontId="83" fillId="6" borderId="0" applyNumberFormat="0" applyBorder="0" applyAlignment="0" applyProtection="0"/>
    <xf numFmtId="0" fontId="82" fillId="6" borderId="0" applyNumberFormat="0" applyBorder="0" applyAlignment="0" applyProtection="0"/>
    <xf numFmtId="0" fontId="83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83" fillId="6" borderId="0" applyNumberFormat="0" applyBorder="0" applyAlignment="0" applyProtection="0"/>
    <xf numFmtId="0" fontId="84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82" fillId="4" borderId="0" applyNumberFormat="0" applyBorder="0" applyAlignment="0" applyProtection="0"/>
    <xf numFmtId="0" fontId="36" fillId="6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84" fillId="4" borderId="0" applyNumberFormat="0" applyBorder="0" applyAlignment="0" applyProtection="0"/>
    <xf numFmtId="0" fontId="36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8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8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83" fillId="6" borderId="0" applyNumberFormat="0" applyBorder="0" applyAlignment="0" applyProtection="0"/>
    <xf numFmtId="0" fontId="84" fillId="4" borderId="0" applyNumberFormat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20" applyNumberFormat="0" applyFill="0" applyProtection="0">
      <alignment horizontal="left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9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0" borderId="0">
      <alignment/>
      <protection/>
    </xf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0" fontId="90" fillId="34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230" fontId="6" fillId="0" borderId="20" applyFill="0" applyProtection="0">
      <alignment horizontal="right"/>
    </xf>
    <xf numFmtId="0" fontId="6" fillId="0" borderId="19" applyNumberFormat="0" applyFill="0" applyProtection="0">
      <alignment horizontal="left"/>
    </xf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7" fillId="20" borderId="14" applyNumberFormat="0" applyAlignment="0" applyProtection="0"/>
    <xf numFmtId="0" fontId="57" fillId="20" borderId="14" applyNumberFormat="0" applyAlignment="0" applyProtection="0"/>
    <xf numFmtId="0" fontId="57" fillId="20" borderId="14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1" fontId="6" fillId="0" borderId="20" applyFill="0" applyProtection="0">
      <alignment horizontal="center"/>
    </xf>
    <xf numFmtId="1" fontId="91" fillId="0" borderId="5">
      <alignment vertical="center"/>
      <protection locked="0"/>
    </xf>
    <xf numFmtId="223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6" fillId="0" borderId="0">
      <alignment/>
      <protection/>
    </xf>
    <xf numFmtId="0" fontId="92" fillId="0" borderId="0">
      <alignment/>
      <protection/>
    </xf>
    <xf numFmtId="232" fontId="91" fillId="0" borderId="5">
      <alignment vertical="center"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4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6" fillId="0" borderId="5" applyNumberFormat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0" fontId="93" fillId="0" borderId="0">
      <alignment/>
      <protection/>
    </xf>
  </cellStyleXfs>
  <cellXfs count="161">
    <xf numFmtId="0" fontId="0" fillId="0" borderId="0" xfId="0" applyAlignment="1">
      <alignment vertical="center"/>
    </xf>
    <xf numFmtId="0" fontId="6" fillId="0" borderId="0" xfId="383">
      <alignment/>
      <protection/>
    </xf>
    <xf numFmtId="0" fontId="81" fillId="4" borderId="0" xfId="383" applyFont="1" applyFill="1">
      <alignment/>
      <protection/>
    </xf>
    <xf numFmtId="0" fontId="6" fillId="4" borderId="0" xfId="383" applyFill="1">
      <alignment/>
      <protection/>
    </xf>
    <xf numFmtId="0" fontId="6" fillId="28" borderId="22" xfId="383" applyFill="1" applyBorder="1">
      <alignment/>
      <protection/>
    </xf>
    <xf numFmtId="0" fontId="94" fillId="35" borderId="23" xfId="383" applyFont="1" applyFill="1" applyBorder="1" applyAlignment="1">
      <alignment horizontal="center"/>
      <protection/>
    </xf>
    <xf numFmtId="0" fontId="95" fillId="25" borderId="24" xfId="383" applyFont="1" applyFill="1" applyBorder="1" applyAlignment="1">
      <alignment horizontal="center"/>
      <protection/>
    </xf>
    <xf numFmtId="0" fontId="94" fillId="35" borderId="24" xfId="383" applyFont="1" applyFill="1" applyBorder="1" applyAlignment="1">
      <alignment horizontal="center"/>
      <protection/>
    </xf>
    <xf numFmtId="0" fontId="94" fillId="35" borderId="25" xfId="383" applyFont="1" applyFill="1" applyBorder="1" applyAlignment="1">
      <alignment horizontal="center"/>
      <protection/>
    </xf>
    <xf numFmtId="0" fontId="6" fillId="28" borderId="4" xfId="383" applyFill="1" applyBorder="1">
      <alignment/>
      <protection/>
    </xf>
    <xf numFmtId="0" fontId="6" fillId="28" borderId="26" xfId="383" applyFill="1" applyBorder="1">
      <alignment/>
      <protection/>
    </xf>
    <xf numFmtId="0" fontId="98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100" fillId="0" borderId="5" xfId="0" applyFont="1" applyBorder="1" applyAlignment="1">
      <alignment horizontal="center" vertical="center"/>
    </xf>
    <xf numFmtId="0" fontId="3" fillId="29" borderId="5" xfId="0" applyFont="1" applyFill="1" applyBorder="1" applyAlignment="1" applyProtection="1">
      <alignment vertical="center" wrapText="1"/>
      <protection/>
    </xf>
    <xf numFmtId="0" fontId="91" fillId="0" borderId="0" xfId="0" applyFont="1" applyAlignment="1">
      <alignment vertical="center"/>
    </xf>
    <xf numFmtId="0" fontId="98" fillId="0" borderId="5" xfId="626" applyFont="1" applyFill="1" applyBorder="1" applyAlignment="1">
      <alignment horizontal="left" vertical="center" wrapText="1"/>
      <protection/>
    </xf>
    <xf numFmtId="235" fontId="5" fillId="0" borderId="5" xfId="0" applyNumberFormat="1" applyFont="1" applyBorder="1" applyAlignment="1">
      <alignment vertical="center"/>
    </xf>
    <xf numFmtId="0" fontId="98" fillId="0" borderId="5" xfId="0" applyFont="1" applyFill="1" applyBorder="1" applyAlignment="1" applyProtection="1">
      <alignment vertical="center" wrapText="1"/>
      <protection/>
    </xf>
    <xf numFmtId="0" fontId="98" fillId="0" borderId="5" xfId="0" applyFont="1" applyFill="1" applyBorder="1" applyAlignment="1" applyProtection="1">
      <alignment horizontal="left" vertical="center" wrapText="1"/>
      <protection/>
    </xf>
    <xf numFmtId="0" fontId="98" fillId="0" borderId="5" xfId="626" applyFont="1" applyFill="1" applyBorder="1" applyAlignment="1">
      <alignment vertical="center" wrapText="1"/>
      <protection/>
    </xf>
    <xf numFmtId="0" fontId="101" fillId="0" borderId="5" xfId="626" applyFont="1" applyFill="1" applyBorder="1" applyAlignment="1">
      <alignment horizontal="center" vertical="center" wrapText="1"/>
      <protection/>
    </xf>
    <xf numFmtId="235" fontId="100" fillId="0" borderId="5" xfId="0" applyNumberFormat="1" applyFont="1" applyBorder="1" applyAlignment="1">
      <alignment vertical="center"/>
    </xf>
    <xf numFmtId="0" fontId="81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8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03" fillId="29" borderId="5" xfId="0" applyFont="1" applyFill="1" applyBorder="1" applyAlignment="1" applyProtection="1">
      <alignment horizontal="center" vertical="center"/>
      <protection/>
    </xf>
    <xf numFmtId="0" fontId="103" fillId="29" borderId="5" xfId="0" applyFont="1" applyFill="1" applyBorder="1" applyAlignment="1" applyProtection="1">
      <alignment horizontal="center" vertical="center" wrapText="1"/>
      <protection/>
    </xf>
    <xf numFmtId="0" fontId="99" fillId="29" borderId="5" xfId="0" applyFont="1" applyFill="1" applyBorder="1" applyAlignment="1" applyProtection="1">
      <alignment vertical="center" wrapText="1"/>
      <protection/>
    </xf>
    <xf numFmtId="235" fontId="99" fillId="29" borderId="5" xfId="0" applyNumberFormat="1" applyFont="1" applyFill="1" applyBorder="1" applyAlignment="1" applyProtection="1">
      <alignment vertical="center"/>
      <protection/>
    </xf>
    <xf numFmtId="235" fontId="99" fillId="29" borderId="5" xfId="0" applyNumberFormat="1" applyFont="1" applyFill="1" applyBorder="1" applyAlignment="1" applyProtection="1">
      <alignment vertical="center" wrapText="1"/>
      <protection/>
    </xf>
    <xf numFmtId="235" fontId="3" fillId="29" borderId="5" xfId="0" applyNumberFormat="1" applyFont="1" applyFill="1" applyBorder="1" applyAlignment="1" applyProtection="1">
      <alignment vertical="center" wrapText="1"/>
      <protection/>
    </xf>
    <xf numFmtId="235" fontId="3" fillId="29" borderId="5" xfId="0" applyNumberFormat="1" applyFont="1" applyFill="1" applyBorder="1" applyAlignment="1" applyProtection="1">
      <alignment vertical="center"/>
      <protection/>
    </xf>
    <xf numFmtId="235" fontId="99" fillId="29" borderId="5" xfId="0" applyNumberFormat="1" applyFont="1" applyFill="1" applyBorder="1" applyAlignment="1" applyProtection="1">
      <alignment horizontal="center" vertical="center" wrapText="1"/>
      <protection/>
    </xf>
    <xf numFmtId="0" fontId="99" fillId="29" borderId="5" xfId="0" applyFont="1" applyFill="1" applyBorder="1" applyAlignment="1" applyProtection="1">
      <alignment horizontal="center" vertical="center" wrapText="1"/>
      <protection/>
    </xf>
    <xf numFmtId="235" fontId="3" fillId="0" borderId="5" xfId="0" applyNumberFormat="1" applyFont="1" applyFill="1" applyBorder="1" applyAlignment="1" applyProtection="1">
      <alignment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35" fontId="5" fillId="0" borderId="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235" fontId="5" fillId="0" borderId="5" xfId="0" applyNumberFormat="1" applyFont="1" applyBorder="1" applyAlignment="1">
      <alignment horizontal="center" vertical="center"/>
    </xf>
    <xf numFmtId="235" fontId="100" fillId="0" borderId="5" xfId="0" applyNumberFormat="1" applyFont="1" applyBorder="1" applyAlignment="1">
      <alignment horizontal="center" vertical="center"/>
    </xf>
    <xf numFmtId="0" fontId="112" fillId="29" borderId="5" xfId="0" applyFont="1" applyFill="1" applyBorder="1" applyAlignment="1" applyProtection="1">
      <alignment horizontal="center" vertical="center" wrapText="1"/>
      <protection/>
    </xf>
    <xf numFmtId="235" fontId="98" fillId="0" borderId="5" xfId="626" applyNumberFormat="1" applyFont="1" applyFill="1" applyBorder="1" applyAlignment="1">
      <alignment horizontal="center" vertical="center" wrapText="1"/>
      <protection/>
    </xf>
    <xf numFmtId="235" fontId="98" fillId="0" borderId="5" xfId="0" applyNumberFormat="1" applyFont="1" applyFill="1" applyBorder="1" applyAlignment="1" applyProtection="1">
      <alignment horizontal="center" vertical="center" wrapText="1"/>
      <protection/>
    </xf>
    <xf numFmtId="235" fontId="101" fillId="0" borderId="5" xfId="626" applyNumberFormat="1" applyFont="1" applyFill="1" applyBorder="1" applyAlignment="1">
      <alignment horizontal="center" vertical="center" wrapText="1"/>
      <protection/>
    </xf>
    <xf numFmtId="235" fontId="3" fillId="29" borderId="27" xfId="0" applyNumberFormat="1" applyFont="1" applyFill="1" applyBorder="1" applyAlignment="1" applyProtection="1">
      <alignment vertical="center" wrapText="1"/>
      <protection/>
    </xf>
    <xf numFmtId="235" fontId="99" fillId="29" borderId="5" xfId="0" applyNumberFormat="1" applyFont="1" applyFill="1" applyBorder="1" applyAlignment="1" applyProtection="1">
      <alignment horizontal="right" vertical="center" wrapText="1"/>
      <protection/>
    </xf>
    <xf numFmtId="235" fontId="3" fillId="0" borderId="5" xfId="0" applyNumberFormat="1" applyFont="1" applyFill="1" applyBorder="1" applyAlignment="1" applyProtection="1">
      <alignment horizontal="right" vertical="center" wrapText="1"/>
      <protection/>
    </xf>
    <xf numFmtId="235" fontId="101" fillId="0" borderId="5" xfId="0" applyNumberFormat="1" applyFont="1" applyBorder="1" applyAlignment="1">
      <alignment vertical="center"/>
    </xf>
    <xf numFmtId="235" fontId="3" fillId="0" borderId="5" xfId="0" applyNumberFormat="1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235" fontId="104" fillId="0" borderId="5" xfId="0" applyNumberFormat="1" applyFont="1" applyBorder="1" applyAlignment="1">
      <alignment vertical="center"/>
    </xf>
    <xf numFmtId="235" fontId="105" fillId="0" borderId="5" xfId="0" applyNumberFormat="1" applyFont="1" applyBorder="1" applyAlignment="1">
      <alignment vertical="center"/>
    </xf>
    <xf numFmtId="235" fontId="106" fillId="0" borderId="5" xfId="0" applyNumberFormat="1" applyFont="1" applyBorder="1" applyAlignment="1">
      <alignment vertical="center"/>
    </xf>
    <xf numFmtId="235" fontId="99" fillId="0" borderId="5" xfId="0" applyNumberFormat="1" applyFont="1" applyBorder="1" applyAlignment="1">
      <alignment vertical="center"/>
    </xf>
    <xf numFmtId="0" fontId="114" fillId="0" borderId="0" xfId="0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235" fontId="0" fillId="0" borderId="0" xfId="0" applyNumberFormat="1" applyAlignment="1">
      <alignment vertical="center"/>
    </xf>
    <xf numFmtId="235" fontId="98" fillId="0" borderId="5" xfId="0" applyNumberFormat="1" applyFont="1" applyBorder="1" applyAlignment="1">
      <alignment horizontal="center" vertical="center"/>
    </xf>
    <xf numFmtId="0" fontId="117" fillId="0" borderId="0" xfId="0" applyFont="1" applyAlignment="1">
      <alignment horizontal="center" vertical="center"/>
    </xf>
    <xf numFmtId="235" fontId="100" fillId="0" borderId="5" xfId="0" applyNumberFormat="1" applyFont="1" applyFill="1" applyBorder="1" applyAlignment="1">
      <alignment horizontal="right" vertical="center"/>
    </xf>
    <xf numFmtId="235" fontId="4" fillId="29" borderId="5" xfId="0" applyNumberFormat="1" applyFont="1" applyFill="1" applyBorder="1" applyAlignment="1" applyProtection="1">
      <alignment vertical="center" wrapText="1"/>
      <protection/>
    </xf>
    <xf numFmtId="235" fontId="4" fillId="29" borderId="5" xfId="0" applyNumberFormat="1" applyFont="1" applyFill="1" applyBorder="1" applyAlignment="1" applyProtection="1">
      <alignment horizontal="right" vertical="center" wrapText="1"/>
      <protection/>
    </xf>
    <xf numFmtId="235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235" fontId="4" fillId="0" borderId="5" xfId="0" applyNumberFormat="1" applyFont="1" applyFill="1" applyBorder="1" applyAlignment="1" applyProtection="1">
      <alignment vertical="center" wrapText="1"/>
      <protection/>
    </xf>
    <xf numFmtId="235" fontId="4" fillId="0" borderId="5" xfId="0" applyNumberFormat="1" applyFont="1" applyFill="1" applyBorder="1" applyAlignment="1" applyProtection="1">
      <alignment horizontal="right" vertical="center" wrapText="1"/>
      <protection/>
    </xf>
    <xf numFmtId="235" fontId="4" fillId="0" borderId="5" xfId="0" applyNumberFormat="1" applyFont="1" applyFill="1" applyBorder="1" applyAlignment="1">
      <alignment vertical="center"/>
    </xf>
    <xf numFmtId="235" fontId="4" fillId="0" borderId="5" xfId="0" applyNumberFormat="1" applyFont="1" applyFill="1" applyBorder="1" applyAlignment="1" applyProtection="1">
      <alignment/>
      <protection/>
    </xf>
    <xf numFmtId="235" fontId="4" fillId="0" borderId="5" xfId="0" applyNumberFormat="1" applyFont="1" applyFill="1" applyBorder="1" applyAlignment="1" applyProtection="1">
      <alignment horizontal="right" vertical="center"/>
      <protection/>
    </xf>
    <xf numFmtId="235" fontId="4" fillId="0" borderId="5" xfId="0" applyNumberFormat="1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>
      <alignment vertical="center"/>
    </xf>
    <xf numFmtId="235" fontId="4" fillId="0" borderId="5" xfId="0" applyNumberFormat="1" applyFont="1" applyFill="1" applyBorder="1" applyAlignment="1" applyProtection="1">
      <alignment wrapText="1"/>
      <protection/>
    </xf>
    <xf numFmtId="0" fontId="10" fillId="0" borderId="0" xfId="580" applyFont="1" applyFill="1" applyAlignment="1">
      <alignment vertical="center"/>
      <protection/>
    </xf>
    <xf numFmtId="0" fontId="113" fillId="0" borderId="0" xfId="580" applyFont="1" applyFill="1" applyAlignment="1">
      <alignment vertical="center"/>
      <protection/>
    </xf>
    <xf numFmtId="0" fontId="97" fillId="0" borderId="0" xfId="580" applyFont="1" applyFill="1" applyAlignment="1">
      <alignment horizontal="center" vertical="center"/>
      <protection/>
    </xf>
    <xf numFmtId="0" fontId="97" fillId="0" borderId="0" xfId="580" applyFont="1" applyFill="1" applyAlignment="1">
      <alignment vertical="center"/>
      <protection/>
    </xf>
    <xf numFmtId="0" fontId="98" fillId="0" borderId="0" xfId="580" applyFont="1" applyFill="1" applyAlignment="1">
      <alignment vertical="center"/>
      <protection/>
    </xf>
    <xf numFmtId="0" fontId="101" fillId="0" borderId="5" xfId="580" applyFont="1" applyFill="1" applyBorder="1" applyAlignment="1">
      <alignment horizontal="center" vertical="center"/>
      <protection/>
    </xf>
    <xf numFmtId="0" fontId="103" fillId="29" borderId="5" xfId="580" applyFont="1" applyFill="1" applyBorder="1" applyAlignment="1" applyProtection="1">
      <alignment horizontal="center" vertical="center" wrapText="1"/>
      <protection/>
    </xf>
    <xf numFmtId="0" fontId="112" fillId="29" borderId="5" xfId="580" applyFont="1" applyFill="1" applyBorder="1" applyAlignment="1" applyProtection="1">
      <alignment horizontal="center" vertical="center" wrapText="1"/>
      <protection/>
    </xf>
    <xf numFmtId="0" fontId="91" fillId="0" borderId="0" xfId="580" applyFont="1" applyFill="1" applyAlignment="1">
      <alignment vertical="center" wrapText="1"/>
      <protection/>
    </xf>
    <xf numFmtId="3" fontId="98" fillId="0" borderId="5" xfId="580" applyNumberFormat="1" applyFont="1" applyFill="1" applyBorder="1" applyAlignment="1" applyProtection="1">
      <alignment vertical="center"/>
      <protection/>
    </xf>
    <xf numFmtId="3" fontId="98" fillId="0" borderId="5" xfId="580" applyNumberFormat="1" applyFont="1" applyFill="1" applyBorder="1" applyAlignment="1" applyProtection="1">
      <alignment horizontal="center" vertical="center"/>
      <protection/>
    </xf>
    <xf numFmtId="235" fontId="98" fillId="0" borderId="5" xfId="580" applyNumberFormat="1" applyFont="1" applyFill="1" applyBorder="1" applyAlignment="1">
      <alignment horizontal="center" vertical="center"/>
      <protection/>
    </xf>
    <xf numFmtId="235" fontId="98" fillId="0" borderId="5" xfId="580" applyNumberFormat="1" applyFont="1" applyFill="1" applyBorder="1" applyAlignment="1" applyProtection="1">
      <alignment vertical="center"/>
      <protection/>
    </xf>
    <xf numFmtId="235" fontId="98" fillId="0" borderId="5" xfId="580" applyNumberFormat="1" applyFont="1" applyFill="1" applyBorder="1" applyAlignment="1" applyProtection="1">
      <alignment horizontal="center" vertical="center"/>
      <protection/>
    </xf>
    <xf numFmtId="0" fontId="98" fillId="0" borderId="5" xfId="580" applyFont="1" applyFill="1" applyBorder="1" applyAlignment="1">
      <alignment horizontal="center" vertical="center"/>
      <protection/>
    </xf>
    <xf numFmtId="3" fontId="101" fillId="0" borderId="5" xfId="580" applyNumberFormat="1" applyFont="1" applyFill="1" applyBorder="1" applyAlignment="1">
      <alignment horizontal="center" vertical="center"/>
      <protection/>
    </xf>
    <xf numFmtId="235" fontId="101" fillId="0" borderId="5" xfId="580" applyNumberFormat="1" applyFont="1" applyFill="1" applyBorder="1" applyAlignment="1">
      <alignment horizontal="center" vertical="center"/>
      <protection/>
    </xf>
    <xf numFmtId="0" fontId="101" fillId="0" borderId="5" xfId="580" applyFont="1" applyFill="1" applyBorder="1" applyAlignment="1">
      <alignment vertical="center"/>
      <protection/>
    </xf>
    <xf numFmtId="0" fontId="98" fillId="0" borderId="5" xfId="580" applyFont="1" applyFill="1" applyBorder="1" applyAlignment="1">
      <alignment vertical="center"/>
      <protection/>
    </xf>
    <xf numFmtId="235" fontId="101" fillId="0" borderId="5" xfId="580" applyNumberFormat="1" applyFont="1" applyFill="1" applyBorder="1" applyAlignment="1">
      <alignment vertical="center"/>
      <protection/>
    </xf>
    <xf numFmtId="235" fontId="101" fillId="0" borderId="5" xfId="580" applyNumberFormat="1" applyFont="1" applyFill="1" applyBorder="1" applyAlignment="1" applyProtection="1">
      <alignment horizontal="center" vertical="center"/>
      <protection/>
    </xf>
    <xf numFmtId="0" fontId="10" fillId="0" borderId="0" xfId="580" applyFont="1" applyFill="1" applyAlignment="1">
      <alignment horizontal="center" vertical="center"/>
      <protection/>
    </xf>
    <xf numFmtId="0" fontId="120" fillId="0" borderId="0" xfId="580" applyFont="1" applyFill="1" applyAlignment="1">
      <alignment vertical="center"/>
      <protection/>
    </xf>
    <xf numFmtId="235" fontId="10" fillId="0" borderId="5" xfId="587" applyNumberFormat="1" applyBorder="1" applyAlignment="1">
      <alignment horizontal="center" vertical="center"/>
      <protection/>
    </xf>
    <xf numFmtId="236" fontId="101" fillId="0" borderId="5" xfId="580" applyNumberFormat="1" applyFont="1" applyFill="1" applyBorder="1" applyAlignment="1">
      <alignment horizontal="center" vertical="center"/>
      <protection/>
    </xf>
    <xf numFmtId="235" fontId="3" fillId="29" borderId="5" xfId="0" applyNumberFormat="1" applyFont="1" applyFill="1" applyBorder="1" applyAlignment="1" applyProtection="1">
      <alignment horizontal="center" vertical="center" wrapText="1"/>
      <protection/>
    </xf>
    <xf numFmtId="235" fontId="99" fillId="29" borderId="5" xfId="0" applyNumberFormat="1" applyFont="1" applyFill="1" applyBorder="1" applyAlignment="1" applyProtection="1">
      <alignment vertical="center"/>
      <protection/>
    </xf>
    <xf numFmtId="235" fontId="3" fillId="29" borderId="5" xfId="0" applyNumberFormat="1" applyFont="1" applyFill="1" applyBorder="1" applyAlignment="1" applyProtection="1">
      <alignment vertical="center"/>
      <protection/>
    </xf>
    <xf numFmtId="235" fontId="3" fillId="29" borderId="27" xfId="0" applyNumberFormat="1" applyFont="1" applyFill="1" applyBorder="1" applyAlignment="1" applyProtection="1">
      <alignment vertical="center"/>
      <protection/>
    </xf>
    <xf numFmtId="235" fontId="3" fillId="0" borderId="5" xfId="0" applyNumberFormat="1" applyFont="1" applyFill="1" applyBorder="1" applyAlignment="1" applyProtection="1">
      <alignment vertical="center"/>
      <protection/>
    </xf>
    <xf numFmtId="0" fontId="91" fillId="0" borderId="0" xfId="0" applyFont="1" applyAlignment="1">
      <alignment vertical="center"/>
    </xf>
    <xf numFmtId="235" fontId="120" fillId="0" borderId="5" xfId="587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235" fontId="107" fillId="0" borderId="5" xfId="0" applyNumberFormat="1" applyFont="1" applyFill="1" applyBorder="1" applyAlignment="1" applyProtection="1">
      <alignment horizontal="center"/>
      <protection/>
    </xf>
    <xf numFmtId="0" fontId="106" fillId="0" borderId="0" xfId="0" applyFont="1" applyAlignment="1">
      <alignment/>
    </xf>
    <xf numFmtId="235" fontId="3" fillId="0" borderId="5" xfId="0" applyNumberFormat="1" applyFont="1" applyBorder="1" applyAlignment="1">
      <alignment horizontal="center"/>
    </xf>
    <xf numFmtId="235" fontId="97" fillId="0" borderId="5" xfId="0" applyNumberFormat="1" applyFont="1" applyFill="1" applyBorder="1" applyAlignment="1" applyProtection="1">
      <alignment horizontal="center"/>
      <protection/>
    </xf>
    <xf numFmtId="235" fontId="99" fillId="0" borderId="5" xfId="0" applyNumberFormat="1" applyFont="1" applyBorder="1" applyAlignment="1">
      <alignment horizontal="center"/>
    </xf>
    <xf numFmtId="0" fontId="81" fillId="0" borderId="0" xfId="0" applyNumberFormat="1" applyFont="1" applyFill="1" applyBorder="1" applyAlignment="1" applyProtection="1">
      <alignment/>
      <protection/>
    </xf>
    <xf numFmtId="237" fontId="109" fillId="0" borderId="0" xfId="0" applyNumberFormat="1" applyFont="1" applyFill="1" applyBorder="1" applyAlignment="1" applyProtection="1">
      <alignment vertical="center"/>
      <protection/>
    </xf>
    <xf numFmtId="237" fontId="0" fillId="0" borderId="0" xfId="0" applyNumberFormat="1" applyAlignment="1">
      <alignment/>
    </xf>
    <xf numFmtId="237" fontId="20" fillId="29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237" fontId="0" fillId="0" borderId="0" xfId="0" applyNumberFormat="1" applyBorder="1" applyAlignment="1">
      <alignment/>
    </xf>
    <xf numFmtId="235" fontId="3" fillId="29" borderId="28" xfId="0" applyNumberFormat="1" applyFont="1" applyFill="1" applyBorder="1" applyAlignment="1" applyProtection="1">
      <alignment horizontal="left"/>
      <protection/>
    </xf>
    <xf numFmtId="235" fontId="3" fillId="29" borderId="28" xfId="0" applyNumberFormat="1" applyFont="1" applyFill="1" applyBorder="1" applyAlignment="1" applyProtection="1">
      <alignment/>
      <protection/>
    </xf>
    <xf numFmtId="235" fontId="3" fillId="29" borderId="29" xfId="0" applyNumberFormat="1" applyFont="1" applyFill="1" applyBorder="1" applyAlignment="1" applyProtection="1">
      <alignment/>
      <protection/>
    </xf>
    <xf numFmtId="235" fontId="3" fillId="0" borderId="5" xfId="580" applyNumberFormat="1" applyFont="1" applyFill="1" applyBorder="1" applyAlignment="1" applyProtection="1">
      <alignment vertical="center"/>
      <protection/>
    </xf>
    <xf numFmtId="0" fontId="20" fillId="29" borderId="0" xfId="0" applyNumberFormat="1" applyFont="1" applyFill="1" applyBorder="1" applyAlignment="1" applyProtection="1">
      <alignment vertical="center"/>
      <protection/>
    </xf>
    <xf numFmtId="237" fontId="122" fillId="29" borderId="0" xfId="0" applyNumberFormat="1" applyFont="1" applyFill="1" applyBorder="1" applyAlignment="1" applyProtection="1">
      <alignment vertical="center"/>
      <protection/>
    </xf>
    <xf numFmtId="237" fontId="81" fillId="29" borderId="0" xfId="0" applyNumberFormat="1" applyFont="1" applyFill="1" applyBorder="1" applyAlignment="1" applyProtection="1">
      <alignment/>
      <protection/>
    </xf>
    <xf numFmtId="237" fontId="123" fillId="29" borderId="0" xfId="0" applyNumberFormat="1" applyFont="1" applyFill="1" applyBorder="1" applyAlignment="1" applyProtection="1">
      <alignment horizontal="right" vertical="center"/>
      <protection/>
    </xf>
    <xf numFmtId="237" fontId="123" fillId="29" borderId="0" xfId="0" applyNumberFormat="1" applyFont="1" applyFill="1" applyBorder="1" applyAlignment="1" applyProtection="1">
      <alignment horizontal="left" vertical="center"/>
      <protection/>
    </xf>
    <xf numFmtId="235" fontId="99" fillId="0" borderId="19" xfId="0" applyNumberFormat="1" applyFont="1" applyFill="1" applyBorder="1" applyAlignment="1" applyProtection="1">
      <alignment horizontal="center"/>
      <protection/>
    </xf>
    <xf numFmtId="235" fontId="107" fillId="0" borderId="19" xfId="0" applyNumberFormat="1" applyFont="1" applyFill="1" applyBorder="1" applyAlignment="1" applyProtection="1">
      <alignment horizontal="center"/>
      <protection/>
    </xf>
    <xf numFmtId="235" fontId="3" fillId="0" borderId="19" xfId="0" applyNumberFormat="1" applyFont="1" applyFill="1" applyBorder="1" applyAlignment="1" applyProtection="1">
      <alignment horizontal="center"/>
      <protection/>
    </xf>
    <xf numFmtId="237" fontId="102" fillId="29" borderId="5" xfId="0" applyNumberFormat="1" applyFont="1" applyFill="1" applyBorder="1" applyAlignment="1" applyProtection="1">
      <alignment horizontal="center" vertical="center" wrapText="1"/>
      <protection/>
    </xf>
    <xf numFmtId="0" fontId="100" fillId="0" borderId="4" xfId="0" applyFont="1" applyBorder="1" applyAlignment="1">
      <alignment horizontal="center" vertical="center" wrapText="1"/>
    </xf>
    <xf numFmtId="0" fontId="103" fillId="29" borderId="27" xfId="0" applyFont="1" applyFill="1" applyBorder="1" applyAlignment="1" applyProtection="1">
      <alignment horizontal="center" vertical="center" wrapText="1"/>
      <protection/>
    </xf>
    <xf numFmtId="0" fontId="103" fillId="29" borderId="4" xfId="0" applyFont="1" applyFill="1" applyBorder="1" applyAlignment="1" applyProtection="1">
      <alignment horizontal="center" vertical="center" wrapText="1"/>
      <protection/>
    </xf>
    <xf numFmtId="235" fontId="101" fillId="29" borderId="29" xfId="0" applyNumberFormat="1" applyFont="1" applyFill="1" applyBorder="1" applyAlignment="1" applyProtection="1">
      <alignment horizontal="left"/>
      <protection/>
    </xf>
    <xf numFmtId="235" fontId="101" fillId="29" borderId="28" xfId="0" applyNumberFormat="1" applyFont="1" applyFill="1" applyBorder="1" applyAlignment="1" applyProtection="1">
      <alignment horizontal="left"/>
      <protection/>
    </xf>
    <xf numFmtId="235" fontId="101" fillId="29" borderId="29" xfId="0" applyNumberFormat="1" applyFont="1" applyFill="1" applyBorder="1" applyAlignment="1" applyProtection="1">
      <alignment horizontal="left" wrapText="1"/>
      <protection/>
    </xf>
    <xf numFmtId="235" fontId="101" fillId="29" borderId="28" xfId="0" applyNumberFormat="1" applyFont="1" applyFill="1" applyBorder="1" applyAlignment="1" applyProtection="1">
      <alignment horizontal="left" wrapText="1"/>
      <protection/>
    </xf>
    <xf numFmtId="0" fontId="96" fillId="0" borderId="0" xfId="0" applyFont="1" applyAlignment="1" applyProtection="1">
      <alignment horizontal="center" vertical="center"/>
      <protection/>
    </xf>
    <xf numFmtId="0" fontId="98" fillId="0" borderId="3" xfId="0" applyFont="1" applyBorder="1" applyAlignment="1" applyProtection="1">
      <alignment horizontal="center" vertical="center"/>
      <protection/>
    </xf>
    <xf numFmtId="0" fontId="103" fillId="0" borderId="27" xfId="0" applyFont="1" applyBorder="1" applyAlignment="1" applyProtection="1">
      <alignment horizontal="center" vertical="center"/>
      <protection/>
    </xf>
    <xf numFmtId="0" fontId="103" fillId="0" borderId="7" xfId="0" applyFont="1" applyBorder="1" applyAlignment="1" applyProtection="1">
      <alignment horizontal="center" vertical="center"/>
      <protection/>
    </xf>
    <xf numFmtId="0" fontId="103" fillId="0" borderId="30" xfId="0" applyFont="1" applyBorder="1" applyAlignment="1" applyProtection="1">
      <alignment horizontal="center" vertical="center"/>
      <protection/>
    </xf>
    <xf numFmtId="0" fontId="103" fillId="0" borderId="5" xfId="0" applyFont="1" applyBorder="1" applyAlignment="1" applyProtection="1">
      <alignment horizontal="center" vertical="center"/>
      <protection/>
    </xf>
    <xf numFmtId="0" fontId="11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9" fillId="0" borderId="0" xfId="580" applyFont="1" applyFill="1" applyAlignment="1">
      <alignment horizontal="center" vertical="center"/>
      <protection/>
    </xf>
    <xf numFmtId="0" fontId="107" fillId="0" borderId="5" xfId="580" applyFont="1" applyFill="1" applyBorder="1" applyAlignment="1">
      <alignment horizontal="center" vertical="center"/>
      <protection/>
    </xf>
    <xf numFmtId="0" fontId="121" fillId="29" borderId="0" xfId="0" applyNumberFormat="1" applyFont="1" applyFill="1" applyBorder="1" applyAlignment="1" applyProtection="1">
      <alignment horizontal="center" vertical="center"/>
      <protection/>
    </xf>
    <xf numFmtId="0" fontId="119" fillId="29" borderId="0" xfId="0" applyNumberFormat="1" applyFont="1" applyFill="1" applyBorder="1" applyAlignment="1" applyProtection="1">
      <alignment/>
      <protection/>
    </xf>
    <xf numFmtId="237" fontId="124" fillId="29" borderId="27" xfId="0" applyNumberFormat="1" applyFont="1" applyFill="1" applyBorder="1" applyAlignment="1" applyProtection="1">
      <alignment horizontal="center" vertical="center" wrapText="1"/>
      <protection/>
    </xf>
    <xf numFmtId="237" fontId="124" fillId="29" borderId="30" xfId="0" applyNumberFormat="1" applyFont="1" applyFill="1" applyBorder="1" applyAlignment="1" applyProtection="1">
      <alignment horizontal="center" vertical="center" wrapText="1"/>
      <protection/>
    </xf>
    <xf numFmtId="237" fontId="124" fillId="29" borderId="5" xfId="0" applyNumberFormat="1" applyFont="1" applyFill="1" applyBorder="1" applyAlignment="1" applyProtection="1">
      <alignment horizontal="center" vertical="center" wrapText="1"/>
      <protection/>
    </xf>
    <xf numFmtId="0" fontId="124" fillId="29" borderId="4" xfId="0" applyNumberFormat="1" applyFont="1" applyFill="1" applyBorder="1" applyAlignment="1" applyProtection="1">
      <alignment horizontal="center" vertical="center"/>
      <protection/>
    </xf>
    <xf numFmtId="0" fontId="124" fillId="29" borderId="19" xfId="0" applyNumberFormat="1" applyFont="1" applyFill="1" applyBorder="1" applyAlignment="1" applyProtection="1">
      <alignment horizontal="center" vertical="center"/>
      <protection/>
    </xf>
  </cellXfs>
  <cellStyles count="812">
    <cellStyle name="Normal" xfId="0"/>
    <cellStyle name="_x0007_" xfId="15"/>
    <cellStyle name="??" xfId="16"/>
    <cellStyle name="?? [0.00]_Analysis of Loans" xfId="17"/>
    <cellStyle name="?? [0]" xfId="18"/>
    <cellStyle name="?? 2" xfId="19"/>
    <cellStyle name="?? 2 2" xfId="20"/>
    <cellStyle name="?? 2 3" xfId="21"/>
    <cellStyle name="?? 2_2011年战略性业务激励费用挂价表（0301）" xfId="22"/>
    <cellStyle name="?? 3" xfId="23"/>
    <cellStyle name="???? [0.00]_Analysis of Loans" xfId="24"/>
    <cellStyle name="????_Analysis of Loans" xfId="25"/>
    <cellStyle name="??_????????" xfId="26"/>
    <cellStyle name="?…????è [0.00]_Region Orders (2)" xfId="27"/>
    <cellStyle name="?…????è_Region Orders (2)" xfId="28"/>
    <cellStyle name="?鹎%U龡&amp;H?_x0008__x001C__x001C_?_x0007__x0001__x0001_" xfId="29"/>
    <cellStyle name="@_text" xfId="30"/>
    <cellStyle name="@ET_Style?CF_Style_1" xfId="31"/>
    <cellStyle name="_#2011六项定额预测表" xfId="32"/>
    <cellStyle name="_(电解铝)报表调整模板" xfId="33"/>
    <cellStyle name="_（黄岛电厂）报表" xfId="34"/>
    <cellStyle name="_~0254683" xfId="35"/>
    <cellStyle name="_~1542229" xfId="36"/>
    <cellStyle name="_~1723196" xfId="37"/>
    <cellStyle name="_☆2010年综合经营计划长期摊销费测算表" xfId="38"/>
    <cellStyle name="_0712中间业务通报0112" xfId="39"/>
    <cellStyle name="_07城北利润计划0" xfId="40"/>
    <cellStyle name="_07年1月考核上报表" xfId="41"/>
    <cellStyle name="_07年利润测算" xfId="42"/>
    <cellStyle name="_07年中间业务调整计划（报总行）" xfId="43"/>
    <cellStyle name="_07年中间业务调整计划（报总行公司部20070731）" xfId="44"/>
    <cellStyle name="_1" xfId="45"/>
    <cellStyle name="_1123试算平衡表（模板）（马雪泉）" xfId="46"/>
    <cellStyle name="_1季度计划" xfId="47"/>
    <cellStyle name="_2005年综合经营计划表（调整后公式）" xfId="48"/>
    <cellStyle name="_2006国贸报表及附注修改后" xfId="49"/>
    <cellStyle name="_2006年报表调整-常林股份公司(本部)" xfId="50"/>
    <cellStyle name="_2006年度报表" xfId="51"/>
    <cellStyle name="_2006年统筹外资金划拨" xfId="52"/>
    <cellStyle name="_2006年综合经营计划表（城北支行版5）" xfId="53"/>
    <cellStyle name="_2006年综合经营计划表（云南行用表）" xfId="54"/>
    <cellStyle name="_2007各网点中间业务月收入通报工作表070708" xfId="55"/>
    <cellStyle name="_2007年KPI计划分解表(部门上报样表)" xfId="56"/>
    <cellStyle name="_2007年一季报(待披露0422)" xfId="57"/>
    <cellStyle name="_2007年综合经营计划表样(计划处20061016)" xfId="58"/>
    <cellStyle name="_2007综合经营计划表" xfId="59"/>
    <cellStyle name="_2008-7" xfId="60"/>
    <cellStyle name="_2008年存贷款内外部利率-供综合经营计划-20071227" xfId="61"/>
    <cellStyle name="_2008年中间业务计划（汇总）" xfId="62"/>
    <cellStyle name="_2009-1" xfId="63"/>
    <cellStyle name="_20100326高清市院遂宁检察院1080P配置清单26日改" xfId="64"/>
    <cellStyle name="_2010年度六项费用计划（0310）" xfId="65"/>
    <cellStyle name="_2010年工资测算表0309" xfId="66"/>
    <cellStyle name="_2010年预算申报表(2010-02)v5二级行打印(拨备new)" xfId="67"/>
    <cellStyle name="_2011年各行基数及计划增量调查表（部门上报汇总）" xfId="68"/>
    <cellStyle name="_3543底稿王岚" xfId="69"/>
    <cellStyle name="_5303工厂底稿王岚" xfId="70"/>
    <cellStyle name="_8月各行减值计算" xfId="71"/>
    <cellStyle name="_Book1" xfId="72"/>
    <cellStyle name="_Book1_1" xfId="73"/>
    <cellStyle name="_Book1_2" xfId="74"/>
    <cellStyle name="_Book1_3" xfId="75"/>
    <cellStyle name="_Book1_4" xfId="76"/>
    <cellStyle name="_CCB.HO.New TB template.CCB PRC IAS Sorting.040223 trial run" xfId="77"/>
    <cellStyle name="_ET_STYLE_NoName_00_" xfId="78"/>
    <cellStyle name="_ET_STYLE_NoName_00__Book1" xfId="79"/>
    <cellStyle name="_ET_STYLE_NoName_00__Book1_1" xfId="80"/>
    <cellStyle name="_ET_STYLE_NoName_00__Sheet3" xfId="81"/>
    <cellStyle name="_ET_STYLE_NoName_00__李波" xfId="82"/>
    <cellStyle name="_ET_STYLE_NoName_00__李波_标杆终端推广活动表" xfId="83"/>
    <cellStyle name="_ET_STYLE_NoName_00__李波_第三终端推广活动表" xfId="84"/>
    <cellStyle name="_ET_STYLE_NoName_00__李波_新品推广活动表" xfId="85"/>
    <cellStyle name="_IPO 财务报表" xfId="86"/>
    <cellStyle name="_kcb" xfId="87"/>
    <cellStyle name="_kcb1" xfId="88"/>
    <cellStyle name="_KPI指标体系表(定)" xfId="89"/>
    <cellStyle name="_ZMN05年审底稿－桂林橡胶‘" xfId="90"/>
    <cellStyle name="_ZMN-3514底稿－年审" xfId="91"/>
    <cellStyle name="_ZMN年审底稿－黎明化工研究院" xfId="92"/>
    <cellStyle name="_ZMN原料厂底稿2005" xfId="93"/>
    <cellStyle name="_ZMN-赵王宾馆底稿" xfId="94"/>
    <cellStyle name="_部门分解表" xfId="95"/>
    <cellStyle name="_财务处工作底稿-WB" xfId="96"/>
    <cellStyle name="_常林股份2006合并报表" xfId="97"/>
    <cellStyle name="_钞币安防汇总" xfId="98"/>
    <cellStyle name="_城北支行2008年KPI计划考核上报样表" xfId="99"/>
    <cellStyle name="_川崎报表TB" xfId="100"/>
    <cellStyle name="_川崎正式报表" xfId="101"/>
    <cellStyle name="_单户" xfId="102"/>
    <cellStyle name="_定稿表" xfId="103"/>
    <cellStyle name="_二级行主指表2009" xfId="104"/>
    <cellStyle name="_方案附件13：2007综合经营计划表（云南）" xfId="105"/>
    <cellStyle name="_房租费计划" xfId="106"/>
    <cellStyle name="_费用" xfId="107"/>
    <cellStyle name="_费用_Book1" xfId="108"/>
    <cellStyle name="_分行操作风险测算" xfId="109"/>
    <cellStyle name="_分解表（调整）" xfId="110"/>
    <cellStyle name="_附件一 分行责任中心预算管理相关报表071212" xfId="111"/>
    <cellStyle name="_复件 IPO 财务报表" xfId="112"/>
    <cellStyle name="_公司部1210" xfId="113"/>
    <cellStyle name="_国贸底稿zhj" xfId="114"/>
    <cellStyle name="_激励费用表" xfId="115"/>
    <cellStyle name="_计划表2－3：产品业务计划表" xfId="116"/>
    <cellStyle name="_计划表式口径1011（产品计划编制表）" xfId="117"/>
    <cellStyle name="_济铁财务处税金底稿-WB" xfId="118"/>
    <cellStyle name="_减值测算相关报表（反馈计财部1212）" xfId="119"/>
    <cellStyle name="_建会〔2007〕209号附件：核算码与COA段值映射关系表" xfId="120"/>
    <cellStyle name="_经济资本系数20061129" xfId="121"/>
    <cellStyle name="_利润表科目的基本对照表4（马雪泉）" xfId="122"/>
    <cellStyle name="_林海股份报表2006" xfId="123"/>
    <cellStyle name="_期间费用1" xfId="124"/>
    <cellStyle name="_取数" xfId="125"/>
    <cellStyle name="_人力费用测算表" xfId="126"/>
    <cellStyle name="_弱电系统设备配置报价清单" xfId="127"/>
    <cellStyle name="_沈阳化工股份报表06" xfId="128"/>
    <cellStyle name="_审计资料清单附件3—2004年" xfId="129"/>
    <cellStyle name="_实业公司ZMN底稿" xfId="130"/>
    <cellStyle name="_双沟集团长期投资" xfId="131"/>
    <cellStyle name="_特色理财产品统计表1" xfId="132"/>
    <cellStyle name="_条线计划汇总" xfId="133"/>
    <cellStyle name="_同皓应收、票据、预收" xfId="134"/>
    <cellStyle name="_同皓应收账龄划分" xfId="135"/>
    <cellStyle name="_网络改造通信费用测算表（20090820）" xfId="136"/>
    <cellStyle name="_新品推广活动表" xfId="137"/>
    <cellStyle name="_修改后的资产负债表科目对照表1021（马雪泉）" xfId="138"/>
    <cellStyle name="_预收其他应付内部往来" xfId="139"/>
    <cellStyle name="_中间业务挂价表（公司部+500）2" xfId="140"/>
    <cellStyle name="_主要指标监测表0930" xfId="141"/>
    <cellStyle name="_综合考评2007" xfId="142"/>
    <cellStyle name="{Comma [0]}" xfId="143"/>
    <cellStyle name="{Comma}" xfId="144"/>
    <cellStyle name="{Date}" xfId="145"/>
    <cellStyle name="{Month}" xfId="146"/>
    <cellStyle name="{Percent}" xfId="147"/>
    <cellStyle name="{Thousand [0]}" xfId="148"/>
    <cellStyle name="{Thousand}" xfId="149"/>
    <cellStyle name="{Z'0000(1 dec)}" xfId="150"/>
    <cellStyle name="{Z'0000(4 dec)}" xfId="151"/>
    <cellStyle name="=C:\WINNT\SYSTEM32\COMMAND.COM" xfId="152"/>
    <cellStyle name="0%" xfId="153"/>
    <cellStyle name="0,0&#13;&#10;NA&#13;&#10;" xfId="154"/>
    <cellStyle name="0.0%" xfId="155"/>
    <cellStyle name="0.00%" xfId="156"/>
    <cellStyle name="1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强调文字颜色 1" xfId="164"/>
    <cellStyle name="20% - 强调文字颜色 1 2" xfId="165"/>
    <cellStyle name="20% - 强调文字颜色 1 3" xfId="166"/>
    <cellStyle name="20% - 强调文字颜色 2" xfId="167"/>
    <cellStyle name="20% - 强调文字颜色 2 2" xfId="168"/>
    <cellStyle name="20% - 强调文字颜色 2 3" xfId="169"/>
    <cellStyle name="20% - 强调文字颜色 3" xfId="170"/>
    <cellStyle name="20% - 强调文字颜色 3 2" xfId="171"/>
    <cellStyle name="20% - 强调文字颜色 3 3" xfId="172"/>
    <cellStyle name="20% - 强调文字颜色 4" xfId="173"/>
    <cellStyle name="20% - 强调文字颜色 4 2" xfId="174"/>
    <cellStyle name="20% - 强调文字颜色 4 3" xfId="175"/>
    <cellStyle name="20% - 强调文字颜色 5" xfId="176"/>
    <cellStyle name="20% - 强调文字颜色 5 2" xfId="177"/>
    <cellStyle name="20% - 强调文字颜色 5 3" xfId="178"/>
    <cellStyle name="20% - 强调文字颜色 6" xfId="179"/>
    <cellStyle name="20% - 强调文字颜色 6 2" xfId="180"/>
    <cellStyle name="20% - 强调文字颜色 6 3" xfId="181"/>
    <cellStyle name="40% - Accent1" xfId="182"/>
    <cellStyle name="40% - Accent2" xfId="183"/>
    <cellStyle name="40% - Accent3" xfId="184"/>
    <cellStyle name="40% - Accent4" xfId="185"/>
    <cellStyle name="40% - Accent5" xfId="186"/>
    <cellStyle name="40% - Accent6" xfId="187"/>
    <cellStyle name="40% - 强调文字颜色 1" xfId="188"/>
    <cellStyle name="40% - 强调文字颜色 1 2" xfId="189"/>
    <cellStyle name="40% - 强调文字颜色 1 3" xfId="190"/>
    <cellStyle name="40% - 强调文字颜色 2" xfId="191"/>
    <cellStyle name="40% - 强调文字颜色 2 2" xfId="192"/>
    <cellStyle name="40% - 强调文字颜色 2 3" xfId="193"/>
    <cellStyle name="40% - 强调文字颜色 3" xfId="194"/>
    <cellStyle name="40% - 强调文字颜色 3 2" xfId="195"/>
    <cellStyle name="40% - 强调文字颜色 3 3" xfId="196"/>
    <cellStyle name="40% - 强调文字颜色 4" xfId="197"/>
    <cellStyle name="40% - 强调文字颜色 4 2" xfId="198"/>
    <cellStyle name="40% - 强调文字颜色 4 3" xfId="199"/>
    <cellStyle name="40% - 强调文字颜色 5" xfId="200"/>
    <cellStyle name="40% - 强调文字颜色 5 2" xfId="201"/>
    <cellStyle name="40% - 强调文字颜色 5 3" xfId="202"/>
    <cellStyle name="40% - 强调文字颜色 6" xfId="203"/>
    <cellStyle name="40% - 强调文字颜色 6 2" xfId="204"/>
    <cellStyle name="40% - 强调文字颜色 6 3" xfId="205"/>
    <cellStyle name="60% - Accent1" xfId="206"/>
    <cellStyle name="60% - Accent2" xfId="207"/>
    <cellStyle name="60% - Accent3" xfId="208"/>
    <cellStyle name="60% - Accent4" xfId="209"/>
    <cellStyle name="60% - Accent5" xfId="210"/>
    <cellStyle name="60% - Accent6" xfId="211"/>
    <cellStyle name="60% - 强调文字颜色 1" xfId="212"/>
    <cellStyle name="60% - 强调文字颜色 1 2" xfId="213"/>
    <cellStyle name="60% - 强调文字颜色 1 3" xfId="214"/>
    <cellStyle name="60% - 强调文字颜色 2" xfId="215"/>
    <cellStyle name="60% - 强调文字颜色 2 2" xfId="216"/>
    <cellStyle name="60% - 强调文字颜色 2 3" xfId="217"/>
    <cellStyle name="60% - 强调文字颜色 3" xfId="218"/>
    <cellStyle name="60% - 强调文字颜色 3 2" xfId="219"/>
    <cellStyle name="60% - 强调文字颜色 3 3" xfId="220"/>
    <cellStyle name="60% - 强调文字颜色 4" xfId="221"/>
    <cellStyle name="60% - 强调文字颜色 4 2" xfId="222"/>
    <cellStyle name="60% - 强调文字颜色 4 3" xfId="223"/>
    <cellStyle name="60% - 强调文字颜色 5" xfId="224"/>
    <cellStyle name="60% - 强调文字颜色 5 2" xfId="225"/>
    <cellStyle name="60% - 强调文字颜色 5 3" xfId="226"/>
    <cellStyle name="60% - 强调文字颜色 6" xfId="227"/>
    <cellStyle name="60% - 强调文字颜色 6 2" xfId="228"/>
    <cellStyle name="60% - 强调文字颜色 6 3" xfId="229"/>
    <cellStyle name="6mal" xfId="230"/>
    <cellStyle name="Accent1" xfId="231"/>
    <cellStyle name="Accent1 - 20%" xfId="232"/>
    <cellStyle name="Accent1 - 40%" xfId="233"/>
    <cellStyle name="Accent1 - 60%" xfId="234"/>
    <cellStyle name="Accent1_公安安全支出补充表5.14" xfId="235"/>
    <cellStyle name="Accent2" xfId="236"/>
    <cellStyle name="Accent2 - 20%" xfId="237"/>
    <cellStyle name="Accent2 - 40%" xfId="238"/>
    <cellStyle name="Accent2 - 60%" xfId="239"/>
    <cellStyle name="Accent2_公安安全支出补充表5.14" xfId="240"/>
    <cellStyle name="Accent3" xfId="241"/>
    <cellStyle name="Accent3 - 20%" xfId="242"/>
    <cellStyle name="Accent3 - 40%" xfId="243"/>
    <cellStyle name="Accent3 - 60%" xfId="244"/>
    <cellStyle name="Accent3_公安安全支出补充表5.14" xfId="245"/>
    <cellStyle name="Accent4" xfId="246"/>
    <cellStyle name="Accent4 - 20%" xfId="247"/>
    <cellStyle name="Accent4 - 40%" xfId="248"/>
    <cellStyle name="Accent4 - 60%" xfId="249"/>
    <cellStyle name="Accent4_公安安全支出补充表5.14" xfId="250"/>
    <cellStyle name="Accent5" xfId="251"/>
    <cellStyle name="Accent5 - 20%" xfId="252"/>
    <cellStyle name="Accent5 - 40%" xfId="253"/>
    <cellStyle name="Accent5 - 60%" xfId="254"/>
    <cellStyle name="Accent5_公安安全支出补充表5.14" xfId="255"/>
    <cellStyle name="Accent6" xfId="256"/>
    <cellStyle name="Accent6 - 20%" xfId="257"/>
    <cellStyle name="Accent6 - 40%" xfId="258"/>
    <cellStyle name="Accent6 - 60%" xfId="259"/>
    <cellStyle name="Accent6_公安安全支出补充表5.14" xfId="260"/>
    <cellStyle name="args.style" xfId="261"/>
    <cellStyle name="Bad" xfId="262"/>
    <cellStyle name="Calc Currency (0)" xfId="263"/>
    <cellStyle name="Calc Currency (0) 2" xfId="264"/>
    <cellStyle name="Calc Currency (0)_Book1" xfId="265"/>
    <cellStyle name="Calc Currency (2)" xfId="266"/>
    <cellStyle name="Calc Percent (0)" xfId="267"/>
    <cellStyle name="Calc Percent (1)" xfId="268"/>
    <cellStyle name="Calc Percent (2)" xfId="269"/>
    <cellStyle name="Calc Units (0)" xfId="270"/>
    <cellStyle name="Calc Units (1)" xfId="271"/>
    <cellStyle name="Calc Units (2)" xfId="272"/>
    <cellStyle name="Calculation" xfId="273"/>
    <cellStyle name="category" xfId="274"/>
    <cellStyle name="Check Cell" xfId="275"/>
    <cellStyle name="Col Heads" xfId="276"/>
    <cellStyle name="ColLevel_0" xfId="277"/>
    <cellStyle name="Column_Title" xfId="278"/>
    <cellStyle name="Comma  - Style1" xfId="279"/>
    <cellStyle name="Comma  - Style2" xfId="280"/>
    <cellStyle name="Comma  - Style3" xfId="281"/>
    <cellStyle name="Comma  - Style4" xfId="282"/>
    <cellStyle name="Comma  - Style5" xfId="283"/>
    <cellStyle name="Comma  - Style6" xfId="284"/>
    <cellStyle name="Comma  - Style7" xfId="285"/>
    <cellStyle name="Comma  - Style8" xfId="286"/>
    <cellStyle name="Comma [0]" xfId="287"/>
    <cellStyle name="Comma [00]" xfId="288"/>
    <cellStyle name="comma zerodec" xfId="289"/>
    <cellStyle name="Comma,0" xfId="290"/>
    <cellStyle name="Comma,1" xfId="291"/>
    <cellStyle name="Comma,2" xfId="292"/>
    <cellStyle name="Comma[2]" xfId="293"/>
    <cellStyle name="Comma_ SG&amp;A Bridge " xfId="294"/>
    <cellStyle name="comma-d" xfId="295"/>
    <cellStyle name="Copied" xfId="296"/>
    <cellStyle name="COST1" xfId="297"/>
    <cellStyle name="Currency [0]" xfId="298"/>
    <cellStyle name="Currency [00]" xfId="299"/>
    <cellStyle name="Currency$[0]" xfId="300"/>
    <cellStyle name="Currency$[2]" xfId="301"/>
    <cellStyle name="Currency,0" xfId="302"/>
    <cellStyle name="Currency,2" xfId="303"/>
    <cellStyle name="Currency\[0]" xfId="304"/>
    <cellStyle name="Currency_ SG&amp;A Bridge " xfId="305"/>
    <cellStyle name="Currency1" xfId="306"/>
    <cellStyle name="Date" xfId="307"/>
    <cellStyle name="Date Short" xfId="308"/>
    <cellStyle name="Date_Book1" xfId="309"/>
    <cellStyle name="Dollar (zero dec)" xfId="310"/>
    <cellStyle name="Enter Currency (0)" xfId="311"/>
    <cellStyle name="Enter Currency (2)" xfId="312"/>
    <cellStyle name="Enter Units (0)" xfId="313"/>
    <cellStyle name="Enter Units (1)" xfId="314"/>
    <cellStyle name="Enter Units (2)" xfId="315"/>
    <cellStyle name="Entered" xfId="316"/>
    <cellStyle name="entry" xfId="317"/>
    <cellStyle name="entry box" xfId="318"/>
    <cellStyle name="Euro" xfId="319"/>
    <cellStyle name="Explanatory Text" xfId="320"/>
    <cellStyle name="EY House" xfId="321"/>
    <cellStyle name="e鯪9Y_x000B_" xfId="322"/>
    <cellStyle name="F2" xfId="323"/>
    <cellStyle name="F3" xfId="324"/>
    <cellStyle name="F4" xfId="325"/>
    <cellStyle name="F5" xfId="326"/>
    <cellStyle name="F6" xfId="327"/>
    <cellStyle name="F7" xfId="328"/>
    <cellStyle name="F8" xfId="329"/>
    <cellStyle name="Fixed" xfId="330"/>
    <cellStyle name="Followed Hyperlink_8-邢台折~3" xfId="331"/>
    <cellStyle name="Good" xfId="332"/>
    <cellStyle name="Grey" xfId="333"/>
    <cellStyle name="HEADER" xfId="334"/>
    <cellStyle name="Header1" xfId="335"/>
    <cellStyle name="Header2" xfId="336"/>
    <cellStyle name="Heading" xfId="337"/>
    <cellStyle name="Heading 1" xfId="338"/>
    <cellStyle name="Heading 2" xfId="339"/>
    <cellStyle name="Heading 3" xfId="340"/>
    <cellStyle name="Heading 4" xfId="341"/>
    <cellStyle name="Heading1" xfId="342"/>
    <cellStyle name="Heading2" xfId="343"/>
    <cellStyle name="Hyperlink_8-邢台折~3" xfId="344"/>
    <cellStyle name="Input" xfId="345"/>
    <cellStyle name="Input [yellow]" xfId="346"/>
    <cellStyle name="Input Cells" xfId="347"/>
    <cellStyle name="Input Cells 2" xfId="348"/>
    <cellStyle name="Input Cells_Book1" xfId="349"/>
    <cellStyle name="KPMG Heading 1" xfId="350"/>
    <cellStyle name="KPMG Heading 2" xfId="351"/>
    <cellStyle name="KPMG Heading 3" xfId="352"/>
    <cellStyle name="KPMG Heading 4" xfId="353"/>
    <cellStyle name="KPMG Normal" xfId="354"/>
    <cellStyle name="KPMG Normal Text" xfId="355"/>
    <cellStyle name="left" xfId="356"/>
    <cellStyle name="Link Currency (0)" xfId="357"/>
    <cellStyle name="Link Currency (2)" xfId="358"/>
    <cellStyle name="Link Units (0)" xfId="359"/>
    <cellStyle name="Link Units (1)" xfId="360"/>
    <cellStyle name="Link Units (2)" xfId="361"/>
    <cellStyle name="Linked Cell" xfId="362"/>
    <cellStyle name="Linked Cells" xfId="363"/>
    <cellStyle name="Linked Cells 2" xfId="364"/>
    <cellStyle name="Linked Cells_Book1" xfId="365"/>
    <cellStyle name="Millares [0]_96 Risk" xfId="366"/>
    <cellStyle name="Millares_96 Risk" xfId="367"/>
    <cellStyle name="Milliers [0]_!!!GO" xfId="368"/>
    <cellStyle name="Milliers_!!!GO" xfId="369"/>
    <cellStyle name="Model" xfId="370"/>
    <cellStyle name="Moneda [0]_96 Risk" xfId="371"/>
    <cellStyle name="Moneda_96 Risk" xfId="372"/>
    <cellStyle name="Monétaire [0]_!!!GO" xfId="373"/>
    <cellStyle name="Monétaire_!!!GO" xfId="374"/>
    <cellStyle name="Mon閠aire [0]_!!!GO" xfId="375"/>
    <cellStyle name="Mon閠aire_!!!GO" xfId="376"/>
    <cellStyle name="Neutral" xfId="377"/>
    <cellStyle name="New Times Roman" xfId="378"/>
    <cellStyle name="no dec" xfId="379"/>
    <cellStyle name="Norma,_laroux_4_营业在建 (2)_E21" xfId="380"/>
    <cellStyle name="Normal - Style1" xfId="381"/>
    <cellStyle name="Normal_ SG&amp;A Bridge " xfId="382"/>
    <cellStyle name="Normal_Book1" xfId="383"/>
    <cellStyle name="Normalny_Arkusz1" xfId="384"/>
    <cellStyle name="Note" xfId="385"/>
    <cellStyle name="Output" xfId="386"/>
    <cellStyle name="Output Amounts" xfId="387"/>
    <cellStyle name="Output Line Items" xfId="388"/>
    <cellStyle name="per.style" xfId="389"/>
    <cellStyle name="Percent [0%]" xfId="390"/>
    <cellStyle name="Percent [0.00%]" xfId="391"/>
    <cellStyle name="Percent [0]" xfId="392"/>
    <cellStyle name="Percent [00]" xfId="393"/>
    <cellStyle name="Percent [2]" xfId="394"/>
    <cellStyle name="Percent[0]" xfId="395"/>
    <cellStyle name="Percent[2]" xfId="396"/>
    <cellStyle name="Percent_!!!GO" xfId="397"/>
    <cellStyle name="Pourcentage_pldt" xfId="398"/>
    <cellStyle name="Prefilled" xfId="399"/>
    <cellStyle name="PrePop Currency (0)" xfId="400"/>
    <cellStyle name="PrePop Currency (2)" xfId="401"/>
    <cellStyle name="PrePop Units (0)" xfId="402"/>
    <cellStyle name="PrePop Units (1)" xfId="403"/>
    <cellStyle name="PrePop Units (2)" xfId="404"/>
    <cellStyle name="price" xfId="405"/>
    <cellStyle name="pricing" xfId="406"/>
    <cellStyle name="PSChar" xfId="407"/>
    <cellStyle name="PSDate" xfId="408"/>
    <cellStyle name="PSDec" xfId="409"/>
    <cellStyle name="PSHeading" xfId="410"/>
    <cellStyle name="PSInt" xfId="411"/>
    <cellStyle name="PSSpacer" xfId="412"/>
    <cellStyle name="revised" xfId="413"/>
    <cellStyle name="RevList" xfId="414"/>
    <cellStyle name="RevList 2" xfId="415"/>
    <cellStyle name="RowLevel_0" xfId="416"/>
    <cellStyle name="section" xfId="417"/>
    <cellStyle name="SOR" xfId="418"/>
    <cellStyle name="sstot" xfId="419"/>
    <cellStyle name="Standard_AREAS" xfId="420"/>
    <cellStyle name="style" xfId="421"/>
    <cellStyle name="style1" xfId="422"/>
    <cellStyle name="style2" xfId="423"/>
    <cellStyle name="subhead" xfId="424"/>
    <cellStyle name="Subtotal" xfId="425"/>
    <cellStyle name="t" xfId="426"/>
    <cellStyle name="t]&#13;&#10;color schemes=默认 Windows&#13;&#10;&#13;&#10;[color schemes]&#13;&#10;Arizona=804000,FFFFFF,FFFFFF,0,FFFFFF,0,808040,C0C0C0,FFFFF" xfId="427"/>
    <cellStyle name="t_HVAC Equipment (3)" xfId="428"/>
    <cellStyle name="Text Indent A" xfId="429"/>
    <cellStyle name="Text Indent B" xfId="430"/>
    <cellStyle name="Text Indent C" xfId="431"/>
    <cellStyle name="Thousands" xfId="432"/>
    <cellStyle name="title" xfId="433"/>
    <cellStyle name="Total" xfId="434"/>
    <cellStyle name="Unprotect" xfId="435"/>
    <cellStyle name="Warning Text" xfId="436"/>
    <cellStyle name="wrap" xfId="437"/>
    <cellStyle name="パーセント_laroux" xfId="438"/>
    <cellStyle name="_PLDT" xfId="439"/>
    <cellStyle name="_Total (2)" xfId="440"/>
    <cellStyle name="だ[0]_PLDT" xfId="441"/>
    <cellStyle name="だ_PLDT" xfId="442"/>
    <cellStyle name="だ[0]_Total (2)" xfId="443"/>
    <cellStyle name="だ_Total (2)" xfId="444"/>
    <cellStyle name="む|靃0]_Revenuesy Lr L" xfId="445"/>
    <cellStyle name="む|靇Revenuenuesy L" xfId="446"/>
    <cellStyle name="Percent" xfId="447"/>
    <cellStyle name="百分比 2" xfId="448"/>
    <cellStyle name="百分比 2 2" xfId="449"/>
    <cellStyle name="百分比 2 2 2" xfId="450"/>
    <cellStyle name="百分比 2 3" xfId="451"/>
    <cellStyle name="百分比 2 3 2" xfId="452"/>
    <cellStyle name="百分比 2 4" xfId="453"/>
    <cellStyle name="百分比 2 4 2" xfId="454"/>
    <cellStyle name="百分比 2 5" xfId="455"/>
    <cellStyle name="百分比 2 5 2" xfId="456"/>
    <cellStyle name="百分比 2 6" xfId="457"/>
    <cellStyle name="百分比 3" xfId="458"/>
    <cellStyle name="百分比 3 2" xfId="459"/>
    <cellStyle name="百分比 4" xfId="460"/>
    <cellStyle name="百分比 4 2" xfId="461"/>
    <cellStyle name="百分比 4_Book1" xfId="462"/>
    <cellStyle name="百分比 5" xfId="463"/>
    <cellStyle name="百分比 5 2" xfId="464"/>
    <cellStyle name="百分比 6" xfId="465"/>
    <cellStyle name="百分比 6 2" xfId="466"/>
    <cellStyle name="百分比 7" xfId="467"/>
    <cellStyle name="捠壿 [0.00]_Region Orders (2)" xfId="468"/>
    <cellStyle name="捠壿_Region Orders (2)" xfId="469"/>
    <cellStyle name="编号" xfId="470"/>
    <cellStyle name="标题" xfId="471"/>
    <cellStyle name="标题 1" xfId="472"/>
    <cellStyle name="标题 1 2" xfId="473"/>
    <cellStyle name="标题 1 3" xfId="474"/>
    <cellStyle name="标题 2" xfId="475"/>
    <cellStyle name="标题 2 2" xfId="476"/>
    <cellStyle name="标题 2 3" xfId="477"/>
    <cellStyle name="标题 3" xfId="478"/>
    <cellStyle name="标题 3 2" xfId="479"/>
    <cellStyle name="标题 3 3" xfId="480"/>
    <cellStyle name="标题 4" xfId="481"/>
    <cellStyle name="标题 4 2" xfId="482"/>
    <cellStyle name="标题 4 3" xfId="483"/>
    <cellStyle name="标题 5" xfId="484"/>
    <cellStyle name="标题 6" xfId="485"/>
    <cellStyle name="标题1" xfId="486"/>
    <cellStyle name="標準_1.中国建行主要会表格式" xfId="487"/>
    <cellStyle name="表标题" xfId="488"/>
    <cellStyle name="部门" xfId="489"/>
    <cellStyle name="差" xfId="490"/>
    <cellStyle name="差 2" xfId="491"/>
    <cellStyle name="差 3" xfId="492"/>
    <cellStyle name="差_~4190974" xfId="493"/>
    <cellStyle name="差_~5676413" xfId="494"/>
    <cellStyle name="差_00省级(打印)" xfId="495"/>
    <cellStyle name="差_00省级(定稿)" xfId="496"/>
    <cellStyle name="差_03昭通" xfId="497"/>
    <cellStyle name="差_0502通海县" xfId="498"/>
    <cellStyle name="差_05玉溪" xfId="499"/>
    <cellStyle name="差_0605石屏县" xfId="500"/>
    <cellStyle name="差_1003牟定县" xfId="501"/>
    <cellStyle name="差_1110洱源县" xfId="502"/>
    <cellStyle name="差_11大理" xfId="503"/>
    <cellStyle name="差_2、土地面积、人口、粮食产量基本情况" xfId="504"/>
    <cellStyle name="差_2006年分析表" xfId="505"/>
    <cellStyle name="差_2006年基础数据" xfId="506"/>
    <cellStyle name="差_2006年全省财力计算表（中央、决算）" xfId="507"/>
    <cellStyle name="差_2006年水利统计指标统计表" xfId="508"/>
    <cellStyle name="差_2006年在职人员情况" xfId="509"/>
    <cellStyle name="差_2007年检察院案件数" xfId="510"/>
    <cellStyle name="差_2007年可用财力" xfId="511"/>
    <cellStyle name="差_2007年人员分部门统计表" xfId="512"/>
    <cellStyle name="差_2007年政法部门业务指标" xfId="513"/>
    <cellStyle name="差_2008年县级公安保障标准落实奖励经费分配测算" xfId="514"/>
    <cellStyle name="差_2008云南省分县市中小学教职工统计表（教育厅提供）" xfId="515"/>
    <cellStyle name="差_2009年一般性转移支付标准工资" xfId="516"/>
    <cellStyle name="差_2009年一般性转移支付标准工资_~4190974" xfId="517"/>
    <cellStyle name="差_2009年一般性转移支付标准工资_~5676413" xfId="518"/>
    <cellStyle name="差_2009年一般性转移支付标准工资_不用软件计算9.1不考虑经费管理评价xl" xfId="519"/>
    <cellStyle name="差_2009年一般性转移支付标准工资_地方配套按人均增幅控制8.30xl" xfId="520"/>
    <cellStyle name="差_2009年一般性转移支付标准工资_地方配套按人均增幅控制8.30一般预算平均增幅、人均可用财力平均增幅两次控制、社会治安系数调整、案件数调整xl" xfId="521"/>
    <cellStyle name="差_2009年一般性转移支付标准工资_地方配套按人均增幅控制8.31（调整结案率后）xl" xfId="522"/>
    <cellStyle name="差_2009年一般性转移支付标准工资_奖励补助测算5.22测试" xfId="523"/>
    <cellStyle name="差_2009年一般性转移支付标准工资_奖励补助测算5.23新" xfId="524"/>
    <cellStyle name="差_2009年一般性转移支付标准工资_奖励补助测算5.24冯铸" xfId="525"/>
    <cellStyle name="差_2009年一般性转移支付标准工资_奖励补助测算7.23" xfId="526"/>
    <cellStyle name="差_2009年一般性转移支付标准工资_奖励补助测算7.25" xfId="527"/>
    <cellStyle name="差_2009年一般性转移支付标准工资_奖励补助测算7.25 (version 1) (version 1)" xfId="528"/>
    <cellStyle name="差_530623_2006年县级财政报表附表" xfId="529"/>
    <cellStyle name="差_530629_2006年县级财政报表附表" xfId="530"/>
    <cellStyle name="差_5334_2006年迪庆县级财政报表附表" xfId="531"/>
    <cellStyle name="差_Book1" xfId="532"/>
    <cellStyle name="差_Book1_1" xfId="533"/>
    <cellStyle name="差_Book1_2" xfId="534"/>
    <cellStyle name="差_Book2" xfId="535"/>
    <cellStyle name="差_M01-2(州市补助收入)" xfId="536"/>
    <cellStyle name="差_M03" xfId="537"/>
    <cellStyle name="差_不用软件计算9.1不考虑经费管理评价xl" xfId="538"/>
    <cellStyle name="差_财政供养人员" xfId="539"/>
    <cellStyle name="差_财政支出对上级的依赖程度" xfId="540"/>
    <cellStyle name="差_城建部门" xfId="541"/>
    <cellStyle name="差_地方配套按人均增幅控制8.30xl" xfId="542"/>
    <cellStyle name="差_地方配套按人均增幅控制8.30一般预算平均增幅、人均可用财力平均增幅两次控制、社会治安系数调整、案件数调整xl" xfId="543"/>
    <cellStyle name="差_地方配套按人均增幅控制8.31（调整结案率后）xl" xfId="544"/>
    <cellStyle name="差_第五部分(才淼、饶永宏）" xfId="545"/>
    <cellStyle name="差_第一部分：综合全" xfId="546"/>
    <cellStyle name="差_副本73283696546880457822010-04-29" xfId="547"/>
    <cellStyle name="差_副本73283696546880457822010-04-29 2" xfId="548"/>
    <cellStyle name="差_高中教师人数（教育厅1.6日提供）" xfId="549"/>
    <cellStyle name="差_汇总" xfId="550"/>
    <cellStyle name="差_汇总-县级财政报表附表" xfId="551"/>
    <cellStyle name="差_基础数据分析" xfId="552"/>
    <cellStyle name="差_检验表" xfId="553"/>
    <cellStyle name="差_检验表（调整后）" xfId="554"/>
    <cellStyle name="差_奖励补助测算5.22测试" xfId="555"/>
    <cellStyle name="差_奖励补助测算5.23新" xfId="556"/>
    <cellStyle name="差_奖励补助测算5.24冯铸" xfId="557"/>
    <cellStyle name="差_奖励补助测算7.23" xfId="558"/>
    <cellStyle name="差_奖励补助测算7.25" xfId="559"/>
    <cellStyle name="差_奖励补助测算7.25 (version 1) (version 1)" xfId="560"/>
    <cellStyle name="差_教师绩效工资测算表（离退休按各地上报数测算）2009年1月1日" xfId="561"/>
    <cellStyle name="差_教育厅提供义务教育及高中教师人数（2009年1月6日）" xfId="562"/>
    <cellStyle name="差_历年教师人数" xfId="563"/>
    <cellStyle name="差_丽江汇总" xfId="564"/>
    <cellStyle name="差_三季度－表二" xfId="565"/>
    <cellStyle name="差_卫生部门" xfId="566"/>
    <cellStyle name="差_文体广播部门" xfId="567"/>
    <cellStyle name="差_下半年禁毒办案经费分配2544.3万元" xfId="568"/>
    <cellStyle name="差_下半年禁吸戒毒经费1000万元" xfId="569"/>
    <cellStyle name="差_县级公安机关公用经费标准奖励测算方案（定稿）" xfId="570"/>
    <cellStyle name="差_县级基础数据" xfId="571"/>
    <cellStyle name="差_业务工作量指标" xfId="572"/>
    <cellStyle name="差_义务教育阶段教职工人数（教育厅提供最终）" xfId="573"/>
    <cellStyle name="差_云南农村义务教育统计表" xfId="574"/>
    <cellStyle name="差_云南省2008年中小学教师人数统计表" xfId="575"/>
    <cellStyle name="差_云南省2008年中小学教职工情况（教育厅提供20090101加工整理）" xfId="576"/>
    <cellStyle name="差_云南省2008年转移支付测算——州市本级考核部分及政策性测算" xfId="577"/>
    <cellStyle name="差_指标四" xfId="578"/>
    <cellStyle name="差_指标五" xfId="579"/>
    <cellStyle name="常规 10" xfId="580"/>
    <cellStyle name="常规 10 2" xfId="581"/>
    <cellStyle name="常规 11" xfId="582"/>
    <cellStyle name="常规 11 2" xfId="583"/>
    <cellStyle name="常规 12" xfId="584"/>
    <cellStyle name="常规 13" xfId="585"/>
    <cellStyle name="常规 14" xfId="586"/>
    <cellStyle name="常规 2" xfId="587"/>
    <cellStyle name="常规 2 2" xfId="588"/>
    <cellStyle name="常规 2 2 2" xfId="589"/>
    <cellStyle name="常规 2 2_Book1" xfId="590"/>
    <cellStyle name="常规 2 3" xfId="591"/>
    <cellStyle name="常规 2 3 2" xfId="592"/>
    <cellStyle name="常规 2 3_Book1" xfId="593"/>
    <cellStyle name="常规 2 4" xfId="594"/>
    <cellStyle name="常规 2 4 2" xfId="595"/>
    <cellStyle name="常规 2 4_Book1" xfId="596"/>
    <cellStyle name="常规 2 5" xfId="597"/>
    <cellStyle name="常规 2 5 2" xfId="598"/>
    <cellStyle name="常规 2 5_Book1" xfId="599"/>
    <cellStyle name="常规 2 6" xfId="600"/>
    <cellStyle name="常规 2 7" xfId="601"/>
    <cellStyle name="常规 2 8" xfId="602"/>
    <cellStyle name="常规 2_2011年战略性业务激励费用挂价表（0301）" xfId="603"/>
    <cellStyle name="常规 3" xfId="604"/>
    <cellStyle name="常规 3 2" xfId="605"/>
    <cellStyle name="常规 3_Book1" xfId="606"/>
    <cellStyle name="常规 4" xfId="607"/>
    <cellStyle name="常规 4 2" xfId="608"/>
    <cellStyle name="常规 4 2 2" xfId="609"/>
    <cellStyle name="常规 4 2_经济资本报表2010" xfId="610"/>
    <cellStyle name="常规 4_2010年预算申报表(2010-02)" xfId="611"/>
    <cellStyle name="常规 5" xfId="612"/>
    <cellStyle name="常规 5 2" xfId="613"/>
    <cellStyle name="常规 5_Book1" xfId="614"/>
    <cellStyle name="常规 6" xfId="615"/>
    <cellStyle name="常规 6 2" xfId="616"/>
    <cellStyle name="常规 6_Book1" xfId="617"/>
    <cellStyle name="常规 7" xfId="618"/>
    <cellStyle name="常规 7 2" xfId="619"/>
    <cellStyle name="常规 7_Book1" xfId="620"/>
    <cellStyle name="常规 8" xfId="621"/>
    <cellStyle name="常规 8 2" xfId="622"/>
    <cellStyle name="常规 8_经济资本报表2010" xfId="623"/>
    <cellStyle name="常规 9" xfId="624"/>
    <cellStyle name="常规 9 2" xfId="625"/>
    <cellStyle name="常规_Sheet1_1" xfId="626"/>
    <cellStyle name="超级链接_NEGS" xfId="627"/>
    <cellStyle name="超链接 2" xfId="628"/>
    <cellStyle name="分级显示行_1_13区汇总" xfId="629"/>
    <cellStyle name="分级显示列_1_Book1" xfId="630"/>
    <cellStyle name="公司标准表" xfId="631"/>
    <cellStyle name="公司标准表 2" xfId="632"/>
    <cellStyle name="归盒啦_95" xfId="633"/>
    <cellStyle name="好" xfId="634"/>
    <cellStyle name="好 2" xfId="635"/>
    <cellStyle name="好 3" xfId="636"/>
    <cellStyle name="好_~4190974" xfId="637"/>
    <cellStyle name="好_~5676413" xfId="638"/>
    <cellStyle name="好_00省级(打印)" xfId="639"/>
    <cellStyle name="好_00省级(定稿)" xfId="640"/>
    <cellStyle name="好_03昭通" xfId="641"/>
    <cellStyle name="好_0502通海县" xfId="642"/>
    <cellStyle name="好_05玉溪" xfId="643"/>
    <cellStyle name="好_0605石屏县" xfId="644"/>
    <cellStyle name="好_1003牟定县" xfId="645"/>
    <cellStyle name="好_1110洱源县" xfId="646"/>
    <cellStyle name="好_11大理" xfId="647"/>
    <cellStyle name="好_2、土地面积、人口、粮食产量基本情况" xfId="648"/>
    <cellStyle name="好_2006年分析表" xfId="649"/>
    <cellStyle name="好_2006年基础数据" xfId="650"/>
    <cellStyle name="好_2006年全省财力计算表（中央、决算）" xfId="651"/>
    <cellStyle name="好_2006年水利统计指标统计表" xfId="652"/>
    <cellStyle name="好_2006年在职人员情况" xfId="653"/>
    <cellStyle name="好_2007年检察院案件数" xfId="654"/>
    <cellStyle name="好_2007年可用财力" xfId="655"/>
    <cellStyle name="好_2007年人员分部门统计表" xfId="656"/>
    <cellStyle name="好_2007年政法部门业务指标" xfId="657"/>
    <cellStyle name="好_2008年县级公安保障标准落实奖励经费分配测算" xfId="658"/>
    <cellStyle name="好_2008云南省分县市中小学教职工统计表（教育厅提供）" xfId="659"/>
    <cellStyle name="好_2009年一般性转移支付标准工资" xfId="660"/>
    <cellStyle name="好_2009年一般性转移支付标准工资_~4190974" xfId="661"/>
    <cellStyle name="好_2009年一般性转移支付标准工资_~5676413" xfId="662"/>
    <cellStyle name="好_2009年一般性转移支付标准工资_不用软件计算9.1不考虑经费管理评价xl" xfId="663"/>
    <cellStyle name="好_2009年一般性转移支付标准工资_地方配套按人均增幅控制8.30xl" xfId="664"/>
    <cellStyle name="好_2009年一般性转移支付标准工资_地方配套按人均增幅控制8.30一般预算平均增幅、人均可用财力平均增幅两次控制、社会治安系数调整、案件数调整xl" xfId="665"/>
    <cellStyle name="好_2009年一般性转移支付标准工资_地方配套按人均增幅控制8.31（调整结案率后）xl" xfId="666"/>
    <cellStyle name="好_2009年一般性转移支付标准工资_奖励补助测算5.22测试" xfId="667"/>
    <cellStyle name="好_2009年一般性转移支付标准工资_奖励补助测算5.23新" xfId="668"/>
    <cellStyle name="好_2009年一般性转移支付标准工资_奖励补助测算5.24冯铸" xfId="669"/>
    <cellStyle name="好_2009年一般性转移支付标准工资_奖励补助测算7.23" xfId="670"/>
    <cellStyle name="好_2009年一般性转移支付标准工资_奖励补助测算7.25" xfId="671"/>
    <cellStyle name="好_2009年一般性转移支付标准工资_奖励补助测算7.25 (version 1) (version 1)" xfId="672"/>
    <cellStyle name="好_530623_2006年县级财政报表附表" xfId="673"/>
    <cellStyle name="好_530629_2006年县级财政报表附表" xfId="674"/>
    <cellStyle name="好_5334_2006年迪庆县级财政报表附表" xfId="675"/>
    <cellStyle name="好_Book1" xfId="676"/>
    <cellStyle name="好_Book1_1" xfId="677"/>
    <cellStyle name="好_Book1_2" xfId="678"/>
    <cellStyle name="好_Book2" xfId="679"/>
    <cellStyle name="好_M01-2(州市补助收入)" xfId="680"/>
    <cellStyle name="好_M03" xfId="681"/>
    <cellStyle name="好_不用软件计算9.1不考虑经费管理评价xl" xfId="682"/>
    <cellStyle name="好_财政供养人员" xfId="683"/>
    <cellStyle name="好_财政支出对上级的依赖程度" xfId="684"/>
    <cellStyle name="好_城建部门" xfId="685"/>
    <cellStyle name="好_地方配套按人均增幅控制8.30xl" xfId="686"/>
    <cellStyle name="好_地方配套按人均增幅控制8.30一般预算平均增幅、人均可用财力平均增幅两次控制、社会治安系数调整、案件数调整xl" xfId="687"/>
    <cellStyle name="好_地方配套按人均增幅控制8.31（调整结案率后）xl" xfId="688"/>
    <cellStyle name="好_第五部分(才淼、饶永宏）" xfId="689"/>
    <cellStyle name="好_第一部分：综合全" xfId="690"/>
    <cellStyle name="好_副本73283696546880457822010-04-29" xfId="691"/>
    <cellStyle name="好_副本73283696546880457822010-04-29 2" xfId="692"/>
    <cellStyle name="好_高中教师人数（教育厅1.6日提供）" xfId="693"/>
    <cellStyle name="好_汇总" xfId="694"/>
    <cellStyle name="好_汇总-县级财政报表附表" xfId="695"/>
    <cellStyle name="好_基础数据分析" xfId="696"/>
    <cellStyle name="好_检验表" xfId="697"/>
    <cellStyle name="好_检验表（调整后）" xfId="698"/>
    <cellStyle name="好_奖励补助测算5.22测试" xfId="699"/>
    <cellStyle name="好_奖励补助测算5.23新" xfId="700"/>
    <cellStyle name="好_奖励补助测算5.24冯铸" xfId="701"/>
    <cellStyle name="好_奖励补助测算7.23" xfId="702"/>
    <cellStyle name="好_奖励补助测算7.25" xfId="703"/>
    <cellStyle name="好_奖励补助测算7.25 (version 1) (version 1)" xfId="704"/>
    <cellStyle name="好_教师绩效工资测算表（离退休按各地上报数测算）2009年1月1日" xfId="705"/>
    <cellStyle name="好_教育厅提供义务教育及高中教师人数（2009年1月6日）" xfId="706"/>
    <cellStyle name="好_历年教师人数" xfId="707"/>
    <cellStyle name="好_丽江汇总" xfId="708"/>
    <cellStyle name="好_三季度－表二" xfId="709"/>
    <cellStyle name="好_卫生部门" xfId="710"/>
    <cellStyle name="好_文体广播部门" xfId="711"/>
    <cellStyle name="好_下半年禁毒办案经费分配2544.3万元" xfId="712"/>
    <cellStyle name="好_下半年禁吸戒毒经费1000万元" xfId="713"/>
    <cellStyle name="好_县级公安机关公用经费标准奖励测算方案（定稿）" xfId="714"/>
    <cellStyle name="好_县级基础数据" xfId="715"/>
    <cellStyle name="好_业务工作量指标" xfId="716"/>
    <cellStyle name="好_义务教育阶段教职工人数（教育厅提供最终）" xfId="717"/>
    <cellStyle name="好_云南农村义务教育统计表" xfId="718"/>
    <cellStyle name="好_云南省2008年中小学教师人数统计表" xfId="719"/>
    <cellStyle name="好_云南省2008年中小学教职工情况（教育厅提供20090101加工整理）" xfId="720"/>
    <cellStyle name="好_云南省2008年转移支付测算——州市本级考核部分及政策性测算" xfId="721"/>
    <cellStyle name="好_指标四" xfId="722"/>
    <cellStyle name="好_指标五" xfId="723"/>
    <cellStyle name="桁区切り [0.00]_１１月価格表" xfId="724"/>
    <cellStyle name="桁区切り_１１月価格表" xfId="725"/>
    <cellStyle name="后继超级链接_NEGS" xfId="726"/>
    <cellStyle name="后继超链接" xfId="727"/>
    <cellStyle name="汇总" xfId="728"/>
    <cellStyle name="汇总 2" xfId="729"/>
    <cellStyle name="汇总 3" xfId="730"/>
    <cellStyle name="Currency" xfId="731"/>
    <cellStyle name="Currency [0]" xfId="732"/>
    <cellStyle name="计算" xfId="733"/>
    <cellStyle name="计算 2" xfId="734"/>
    <cellStyle name="计算 3" xfId="735"/>
    <cellStyle name="检查单元格" xfId="736"/>
    <cellStyle name="检查单元格 2" xfId="737"/>
    <cellStyle name="检查单元格 3" xfId="738"/>
    <cellStyle name="解释性文本" xfId="739"/>
    <cellStyle name="解释性文本 2" xfId="740"/>
    <cellStyle name="解释性文本 3" xfId="741"/>
    <cellStyle name="借出原因" xfId="742"/>
    <cellStyle name="警告文本" xfId="743"/>
    <cellStyle name="警告文本 2" xfId="744"/>
    <cellStyle name="警告文本 3" xfId="745"/>
    <cellStyle name="链接单元格" xfId="746"/>
    <cellStyle name="链接单元格 2" xfId="747"/>
    <cellStyle name="链接单元格 3" xfId="748"/>
    <cellStyle name="霓付 [0]_ +Foil &amp; -FOIL &amp; PAPER" xfId="749"/>
    <cellStyle name="霓付_ +Foil &amp; -FOIL &amp; PAPER" xfId="750"/>
    <cellStyle name="烹拳 [0]_ +Foil &amp; -FOIL &amp; PAPER" xfId="751"/>
    <cellStyle name="烹拳_ +Foil &amp; -FOIL &amp; PAPER" xfId="752"/>
    <cellStyle name="砯刽 [0]_PLDT" xfId="753"/>
    <cellStyle name="砯刽_PLDT" xfId="754"/>
    <cellStyle name="普通_ 白土" xfId="755"/>
    <cellStyle name="千分位[0]_ 白土" xfId="756"/>
    <cellStyle name="千分位_ 白土" xfId="757"/>
    <cellStyle name="千位[0]_ 方正PC" xfId="758"/>
    <cellStyle name="千位_ 方正PC" xfId="759"/>
    <cellStyle name="Comma" xfId="760"/>
    <cellStyle name="千位分隔 2" xfId="761"/>
    <cellStyle name="千位分隔 2 2" xfId="762"/>
    <cellStyle name="千位分隔 2 3" xfId="763"/>
    <cellStyle name="千位分隔 3" xfId="764"/>
    <cellStyle name="千位分隔 3 2" xfId="765"/>
    <cellStyle name="千位分隔 4" xfId="766"/>
    <cellStyle name="千位分隔 5" xfId="767"/>
    <cellStyle name="Comma [0]" xfId="768"/>
    <cellStyle name="千位分隔[0] 2" xfId="769"/>
    <cellStyle name="钎霖_4岿角利" xfId="770"/>
    <cellStyle name="强调 1" xfId="771"/>
    <cellStyle name="强调 2" xfId="772"/>
    <cellStyle name="强调 3" xfId="773"/>
    <cellStyle name="强调文字颜色 1" xfId="774"/>
    <cellStyle name="强调文字颜色 1 2" xfId="775"/>
    <cellStyle name="强调文字颜色 1 3" xfId="776"/>
    <cellStyle name="强调文字颜色 2" xfId="777"/>
    <cellStyle name="强调文字颜色 2 2" xfId="778"/>
    <cellStyle name="强调文字颜色 2 3" xfId="779"/>
    <cellStyle name="强调文字颜色 3" xfId="780"/>
    <cellStyle name="强调文字颜色 3 2" xfId="781"/>
    <cellStyle name="强调文字颜色 3 3" xfId="782"/>
    <cellStyle name="强调文字颜色 4" xfId="783"/>
    <cellStyle name="强调文字颜色 4 2" xfId="784"/>
    <cellStyle name="强调文字颜色 4 3" xfId="785"/>
    <cellStyle name="强调文字颜色 5" xfId="786"/>
    <cellStyle name="强调文字颜色 5 2" xfId="787"/>
    <cellStyle name="强调文字颜色 5 3" xfId="788"/>
    <cellStyle name="强调文字颜色 6" xfId="789"/>
    <cellStyle name="强调文字颜色 6 2" xfId="790"/>
    <cellStyle name="强调文字颜色 6 3" xfId="791"/>
    <cellStyle name="日期" xfId="792"/>
    <cellStyle name="商品名称" xfId="793"/>
    <cellStyle name="适中" xfId="794"/>
    <cellStyle name="适中 2" xfId="795"/>
    <cellStyle name="适中 3" xfId="796"/>
    <cellStyle name="输出" xfId="797"/>
    <cellStyle name="输出 2" xfId="798"/>
    <cellStyle name="输出 3" xfId="799"/>
    <cellStyle name="输入" xfId="800"/>
    <cellStyle name="输入 2" xfId="801"/>
    <cellStyle name="输入 3" xfId="802"/>
    <cellStyle name="数量" xfId="803"/>
    <cellStyle name="数字" xfId="804"/>
    <cellStyle name="通貨 [0.00]_１１月価格表" xfId="805"/>
    <cellStyle name="通貨_１１月価格表" xfId="806"/>
    <cellStyle name="㼿㼿㼿㼿?" xfId="807"/>
    <cellStyle name="未定义" xfId="808"/>
    <cellStyle name="小数" xfId="809"/>
    <cellStyle name="样式 1" xfId="810"/>
    <cellStyle name="样式 1 2" xfId="811"/>
    <cellStyle name="样式 1_2008年中间业务计划（汇总）" xfId="812"/>
    <cellStyle name="一般_EXPENSE" xfId="813"/>
    <cellStyle name="昗弨_FWBS1100" xfId="814"/>
    <cellStyle name="寘嬫愗傝 [0.00]_Region Orders (2)" xfId="815"/>
    <cellStyle name="寘嬫愗傝_Region Orders (2)" xfId="816"/>
    <cellStyle name="注释" xfId="817"/>
    <cellStyle name="注释 2" xfId="818"/>
    <cellStyle name="注释 3" xfId="819"/>
    <cellStyle name="资产" xfId="820"/>
    <cellStyle name="콤마 [0]_1.24분기 평가표 " xfId="821"/>
    <cellStyle name="콤마_1.24분기 평가표 " xfId="822"/>
    <cellStyle name="통화 [0]_1.24분기 평가표 " xfId="823"/>
    <cellStyle name="통화_1.24분기 평가표 " xfId="824"/>
    <cellStyle name="표준_(업무)평가단" xfId="8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38.875" style="15" customWidth="1"/>
    <col min="2" max="2" width="11.75390625" style="15" customWidth="1"/>
    <col min="3" max="3" width="9.00390625" style="110" customWidth="1"/>
    <col min="4" max="4" width="11.00390625" style="15" customWidth="1"/>
    <col min="5" max="5" width="29.50390625" style="15" customWidth="1"/>
    <col min="6" max="6" width="11.75390625" style="15" customWidth="1"/>
    <col min="7" max="7" width="11.00390625" style="15" customWidth="1"/>
    <col min="8" max="8" width="12.00390625" style="15" customWidth="1"/>
    <col min="9" max="16384" width="9.00390625" style="15" customWidth="1"/>
  </cols>
  <sheetData>
    <row r="1" spans="1:8" ht="40.5" customHeight="1">
      <c r="A1" s="144" t="s">
        <v>201</v>
      </c>
      <c r="B1" s="144"/>
      <c r="C1" s="144"/>
      <c r="D1" s="144"/>
      <c r="E1" s="144"/>
      <c r="F1" s="144"/>
      <c r="G1" s="144"/>
      <c r="H1" s="144"/>
    </row>
    <row r="2" spans="1:8" ht="12.75" customHeight="1">
      <c r="A2" s="24"/>
      <c r="B2" s="24"/>
      <c r="C2" s="145"/>
      <c r="D2" s="145"/>
      <c r="E2" s="25"/>
      <c r="F2" s="11"/>
      <c r="G2" s="26" t="s">
        <v>93</v>
      </c>
      <c r="H2" s="62"/>
    </row>
    <row r="3" spans="1:8" ht="19.5" customHeight="1">
      <c r="A3" s="146" t="s">
        <v>97</v>
      </c>
      <c r="B3" s="147"/>
      <c r="C3" s="147"/>
      <c r="D3" s="148"/>
      <c r="E3" s="149" t="s">
        <v>9</v>
      </c>
      <c r="F3" s="149"/>
      <c r="G3" s="149"/>
      <c r="H3" s="149"/>
    </row>
    <row r="4" spans="1:8" s="23" customFormat="1" ht="29.25" customHeight="1">
      <c r="A4" s="27" t="s">
        <v>10</v>
      </c>
      <c r="B4" s="28" t="s">
        <v>145</v>
      </c>
      <c r="C4" s="28" t="s">
        <v>146</v>
      </c>
      <c r="D4" s="47" t="s">
        <v>100</v>
      </c>
      <c r="E4" s="27" t="s">
        <v>11</v>
      </c>
      <c r="F4" s="28" t="s">
        <v>145</v>
      </c>
      <c r="G4" s="28" t="s">
        <v>146</v>
      </c>
      <c r="H4" s="47" t="s">
        <v>100</v>
      </c>
    </row>
    <row r="5" spans="1:8" ht="17.25" customHeight="1">
      <c r="A5" s="29" t="s">
        <v>8</v>
      </c>
      <c r="B5" s="31">
        <v>27428</v>
      </c>
      <c r="C5" s="106">
        <v>-166</v>
      </c>
      <c r="D5" s="30">
        <f>B5+C5</f>
        <v>27262</v>
      </c>
      <c r="E5" s="31" t="s">
        <v>7</v>
      </c>
      <c r="F5" s="52">
        <v>176698</v>
      </c>
      <c r="G5" s="60">
        <v>36825</v>
      </c>
      <c r="H5" s="60">
        <f>F5+G5</f>
        <v>213523</v>
      </c>
    </row>
    <row r="6" spans="1:8" ht="17.25" customHeight="1">
      <c r="A6" s="29" t="s">
        <v>12</v>
      </c>
      <c r="B6" s="31">
        <f>B7+B13+B22</f>
        <v>132600</v>
      </c>
      <c r="C6" s="31">
        <f>C7+C13+C22</f>
        <v>29841</v>
      </c>
      <c r="D6" s="31">
        <f>D7+D13+D22</f>
        <v>162441</v>
      </c>
      <c r="E6" s="31" t="s">
        <v>13</v>
      </c>
      <c r="F6" s="54">
        <v>1500</v>
      </c>
      <c r="G6" s="54"/>
      <c r="H6" s="60">
        <v>1500</v>
      </c>
    </row>
    <row r="7" spans="1:8" ht="17.25" customHeight="1">
      <c r="A7" s="14" t="s">
        <v>14</v>
      </c>
      <c r="B7" s="32">
        <v>4439</v>
      </c>
      <c r="C7" s="107">
        <f>SUM(C8:C12)</f>
        <v>566</v>
      </c>
      <c r="D7" s="33">
        <f>SUM(D8:D12)</f>
        <v>5005</v>
      </c>
      <c r="E7" s="67" t="s">
        <v>15</v>
      </c>
      <c r="F7" s="68">
        <v>-100</v>
      </c>
      <c r="G7" s="69">
        <v>-100</v>
      </c>
      <c r="H7" s="69"/>
    </row>
    <row r="8" spans="1:8" ht="17.25" customHeight="1">
      <c r="A8" s="14" t="s">
        <v>102</v>
      </c>
      <c r="B8" s="32">
        <v>2299</v>
      </c>
      <c r="C8" s="107"/>
      <c r="D8" s="33">
        <f>B8+C8</f>
        <v>2299</v>
      </c>
      <c r="E8" s="70" t="s">
        <v>16</v>
      </c>
      <c r="F8" s="71">
        <v>169</v>
      </c>
      <c r="G8" s="69">
        <v>169</v>
      </c>
      <c r="H8" s="69"/>
    </row>
    <row r="9" spans="1:8" ht="17.25" customHeight="1">
      <c r="A9" s="14" t="s">
        <v>103</v>
      </c>
      <c r="B9" s="32">
        <v>5</v>
      </c>
      <c r="C9" s="107"/>
      <c r="D9" s="33">
        <f>B9+C9</f>
        <v>5</v>
      </c>
      <c r="E9" s="70"/>
      <c r="F9" s="71"/>
      <c r="G9" s="69"/>
      <c r="H9" s="69"/>
    </row>
    <row r="10" spans="1:8" ht="17.25" customHeight="1">
      <c r="A10" s="14" t="s">
        <v>17</v>
      </c>
      <c r="B10" s="32">
        <v>443</v>
      </c>
      <c r="C10" s="107"/>
      <c r="D10" s="33">
        <f>B10+C10</f>
        <v>443</v>
      </c>
      <c r="E10" s="70" t="s">
        <v>6</v>
      </c>
      <c r="F10" s="71">
        <v>-269</v>
      </c>
      <c r="G10" s="69">
        <v>-269</v>
      </c>
      <c r="H10" s="69"/>
    </row>
    <row r="11" spans="1:8" ht="17.25" customHeight="1">
      <c r="A11" s="14" t="s">
        <v>18</v>
      </c>
      <c r="B11" s="32">
        <v>664</v>
      </c>
      <c r="C11" s="107"/>
      <c r="D11" s="33">
        <f>B11+C11</f>
        <v>664</v>
      </c>
      <c r="E11" s="72" t="s">
        <v>20</v>
      </c>
      <c r="F11" s="73">
        <v>1280</v>
      </c>
      <c r="G11" s="74">
        <f>SUM(G12:G20)</f>
        <v>1280</v>
      </c>
      <c r="H11" s="69">
        <f>G11-F11</f>
        <v>0</v>
      </c>
    </row>
    <row r="12" spans="1:8" ht="17.25" customHeight="1">
      <c r="A12" s="14" t="s">
        <v>19</v>
      </c>
      <c r="B12" s="32">
        <v>1028</v>
      </c>
      <c r="C12" s="107">
        <v>566</v>
      </c>
      <c r="D12" s="33">
        <f>B12+C12</f>
        <v>1594</v>
      </c>
      <c r="E12" s="75" t="s">
        <v>104</v>
      </c>
      <c r="F12" s="76">
        <v>229</v>
      </c>
      <c r="G12" s="74">
        <v>229</v>
      </c>
      <c r="H12" s="69"/>
    </row>
    <row r="13" spans="1:8" ht="17.25" customHeight="1">
      <c r="A13" s="14" t="s">
        <v>105</v>
      </c>
      <c r="B13" s="32">
        <f>SUM(B14:B21)</f>
        <v>57061</v>
      </c>
      <c r="C13" s="32">
        <f>SUM(C14:C21)</f>
        <v>4644</v>
      </c>
      <c r="D13" s="32">
        <f>SUM(D14:D21)</f>
        <v>61705</v>
      </c>
      <c r="E13" s="75" t="s">
        <v>106</v>
      </c>
      <c r="F13" s="76">
        <v>117</v>
      </c>
      <c r="G13" s="74">
        <v>117</v>
      </c>
      <c r="H13" s="69"/>
    </row>
    <row r="14" spans="1:8" ht="17.25" customHeight="1">
      <c r="A14" s="14" t="s">
        <v>107</v>
      </c>
      <c r="B14" s="32">
        <v>22300</v>
      </c>
      <c r="C14" s="55">
        <v>2000</v>
      </c>
      <c r="D14" s="33">
        <f>B14+C14</f>
        <v>24300</v>
      </c>
      <c r="E14" s="75" t="s">
        <v>108</v>
      </c>
      <c r="F14" s="76">
        <v>115</v>
      </c>
      <c r="G14" s="74">
        <v>115</v>
      </c>
      <c r="H14" s="69"/>
    </row>
    <row r="15" spans="1:8" ht="17.25" customHeight="1">
      <c r="A15" s="14" t="s">
        <v>109</v>
      </c>
      <c r="B15" s="51">
        <v>4200</v>
      </c>
      <c r="C15" s="108">
        <v>600</v>
      </c>
      <c r="D15" s="33">
        <f aca="true" t="shared" si="0" ref="D15:D21">B15+C15</f>
        <v>4800</v>
      </c>
      <c r="E15" s="75" t="s">
        <v>110</v>
      </c>
      <c r="F15" s="76">
        <v>38</v>
      </c>
      <c r="G15" s="74">
        <v>38</v>
      </c>
      <c r="H15" s="69"/>
    </row>
    <row r="16" spans="1:8" ht="17.25" customHeight="1">
      <c r="A16" s="14" t="s">
        <v>111</v>
      </c>
      <c r="B16" s="51">
        <v>5789</v>
      </c>
      <c r="C16" s="108"/>
      <c r="D16" s="33">
        <f t="shared" si="0"/>
        <v>5789</v>
      </c>
      <c r="E16" s="72" t="s">
        <v>112</v>
      </c>
      <c r="F16" s="73">
        <v>234</v>
      </c>
      <c r="G16" s="74">
        <v>234</v>
      </c>
      <c r="H16" s="69"/>
    </row>
    <row r="17" spans="1:8" ht="17.25" customHeight="1">
      <c r="A17" s="14" t="s">
        <v>113</v>
      </c>
      <c r="B17" s="32">
        <v>2641</v>
      </c>
      <c r="C17" s="107"/>
      <c r="D17" s="33">
        <f t="shared" si="0"/>
        <v>2641</v>
      </c>
      <c r="E17" s="75" t="s">
        <v>114</v>
      </c>
      <c r="F17" s="76">
        <v>236</v>
      </c>
      <c r="G17" s="74">
        <v>236</v>
      </c>
      <c r="H17" s="69"/>
    </row>
    <row r="18" spans="1:8" ht="17.25" customHeight="1">
      <c r="A18" s="14" t="s">
        <v>115</v>
      </c>
      <c r="B18" s="32">
        <v>6708</v>
      </c>
      <c r="C18" s="109">
        <v>1000</v>
      </c>
      <c r="D18" s="33">
        <f t="shared" si="0"/>
        <v>7708</v>
      </c>
      <c r="E18" s="77" t="s">
        <v>116</v>
      </c>
      <c r="F18" s="76">
        <v>38</v>
      </c>
      <c r="G18" s="78">
        <v>38</v>
      </c>
      <c r="H18" s="69"/>
    </row>
    <row r="19" spans="1:8" ht="24.75" customHeight="1">
      <c r="A19" s="14" t="s">
        <v>117</v>
      </c>
      <c r="B19" s="32">
        <v>9000</v>
      </c>
      <c r="C19" s="107">
        <v>300</v>
      </c>
      <c r="D19" s="33">
        <f t="shared" si="0"/>
        <v>9300</v>
      </c>
      <c r="E19" s="79" t="s">
        <v>118</v>
      </c>
      <c r="F19" s="73">
        <v>93</v>
      </c>
      <c r="G19" s="78">
        <v>93</v>
      </c>
      <c r="H19" s="69"/>
    </row>
    <row r="20" spans="1:8" ht="27" customHeight="1">
      <c r="A20" s="14" t="s">
        <v>119</v>
      </c>
      <c r="B20" s="32">
        <v>480</v>
      </c>
      <c r="C20" s="107">
        <v>371</v>
      </c>
      <c r="D20" s="33">
        <f t="shared" si="0"/>
        <v>851</v>
      </c>
      <c r="E20" s="79" t="s">
        <v>120</v>
      </c>
      <c r="F20" s="73">
        <v>180</v>
      </c>
      <c r="G20" s="78">
        <v>180</v>
      </c>
      <c r="H20" s="69">
        <f>G20-F20</f>
        <v>0</v>
      </c>
    </row>
    <row r="21" spans="1:8" ht="18" customHeight="1">
      <c r="A21" s="14" t="s">
        <v>121</v>
      </c>
      <c r="B21" s="32">
        <v>5943</v>
      </c>
      <c r="C21" s="107">
        <v>373</v>
      </c>
      <c r="D21" s="33">
        <f t="shared" si="0"/>
        <v>6316</v>
      </c>
      <c r="E21" s="36"/>
      <c r="F21" s="53"/>
      <c r="G21" s="56"/>
      <c r="H21" s="55"/>
    </row>
    <row r="22" spans="1:8" ht="34.5" customHeight="1">
      <c r="A22" s="14" t="s">
        <v>122</v>
      </c>
      <c r="B22" s="32">
        <f>SUM(B23:B39)</f>
        <v>71100</v>
      </c>
      <c r="C22" s="32">
        <f>SUM(C23:C39)</f>
        <v>24631</v>
      </c>
      <c r="D22" s="105">
        <f>SUM(D23:D39)</f>
        <v>95731</v>
      </c>
      <c r="E22" s="36"/>
      <c r="F22" s="53"/>
      <c r="G22" s="56"/>
      <c r="H22" s="55"/>
    </row>
    <row r="23" spans="1:8" ht="31.5" customHeight="1" hidden="1">
      <c r="A23" s="14" t="s">
        <v>123</v>
      </c>
      <c r="B23" s="32">
        <v>500</v>
      </c>
      <c r="C23" s="107">
        <v>2</v>
      </c>
      <c r="D23" s="33">
        <f>B23+C23</f>
        <v>502</v>
      </c>
      <c r="E23" s="36"/>
      <c r="F23" s="53"/>
      <c r="G23" s="56"/>
      <c r="H23" s="55"/>
    </row>
    <row r="24" spans="1:8" ht="19.5" customHeight="1" hidden="1">
      <c r="A24" s="14" t="s">
        <v>124</v>
      </c>
      <c r="B24" s="32">
        <v>1500</v>
      </c>
      <c r="C24" s="107">
        <v>-107</v>
      </c>
      <c r="D24" s="33">
        <f aca="true" t="shared" si="1" ref="D24:D39">B24+C24</f>
        <v>1393</v>
      </c>
      <c r="E24" s="36"/>
      <c r="F24" s="53"/>
      <c r="G24" s="56"/>
      <c r="H24" s="55"/>
    </row>
    <row r="25" spans="1:8" ht="19.5" customHeight="1" hidden="1">
      <c r="A25" s="14" t="s">
        <v>125</v>
      </c>
      <c r="B25" s="32">
        <v>10300</v>
      </c>
      <c r="C25" s="107">
        <v>-2327</v>
      </c>
      <c r="D25" s="33">
        <f t="shared" si="1"/>
        <v>7973</v>
      </c>
      <c r="E25" s="36"/>
      <c r="F25" s="53"/>
      <c r="G25" s="56"/>
      <c r="H25" s="55"/>
    </row>
    <row r="26" spans="1:8" ht="19.5" customHeight="1" hidden="1">
      <c r="A26" s="14" t="s">
        <v>147</v>
      </c>
      <c r="B26" s="32">
        <v>200</v>
      </c>
      <c r="C26" s="107">
        <v>-39</v>
      </c>
      <c r="D26" s="33">
        <f t="shared" si="1"/>
        <v>161</v>
      </c>
      <c r="E26" s="36"/>
      <c r="F26" s="53"/>
      <c r="G26" s="56"/>
      <c r="H26" s="55"/>
    </row>
    <row r="27" spans="1:8" ht="19.5" customHeight="1" hidden="1">
      <c r="A27" s="14" t="s">
        <v>126</v>
      </c>
      <c r="B27" s="32">
        <v>500</v>
      </c>
      <c r="C27" s="107">
        <v>783</v>
      </c>
      <c r="D27" s="33">
        <f t="shared" si="1"/>
        <v>1283</v>
      </c>
      <c r="E27" s="36"/>
      <c r="F27" s="53"/>
      <c r="G27" s="56"/>
      <c r="H27" s="55"/>
    </row>
    <row r="28" spans="1:8" ht="19.5" customHeight="1" hidden="1">
      <c r="A28" s="14" t="s">
        <v>127</v>
      </c>
      <c r="B28" s="32">
        <v>16500</v>
      </c>
      <c r="C28" s="107">
        <v>2110</v>
      </c>
      <c r="D28" s="33">
        <f t="shared" si="1"/>
        <v>18610</v>
      </c>
      <c r="E28" s="36"/>
      <c r="F28" s="53"/>
      <c r="G28" s="56"/>
      <c r="H28" s="55"/>
    </row>
    <row r="29" spans="1:8" ht="19.5" customHeight="1" hidden="1">
      <c r="A29" s="14" t="s">
        <v>128</v>
      </c>
      <c r="B29" s="32">
        <v>10400</v>
      </c>
      <c r="C29" s="107">
        <v>1569</v>
      </c>
      <c r="D29" s="33">
        <f t="shared" si="1"/>
        <v>11969</v>
      </c>
      <c r="E29" s="36"/>
      <c r="F29" s="53"/>
      <c r="G29" s="56"/>
      <c r="H29" s="55"/>
    </row>
    <row r="30" spans="1:8" ht="19.5" customHeight="1" hidden="1">
      <c r="A30" s="14" t="s">
        <v>129</v>
      </c>
      <c r="B30" s="32">
        <v>500</v>
      </c>
      <c r="C30" s="107">
        <v>1992</v>
      </c>
      <c r="D30" s="33">
        <f t="shared" si="1"/>
        <v>2492</v>
      </c>
      <c r="E30" s="36"/>
      <c r="F30" s="53"/>
      <c r="G30" s="56"/>
      <c r="H30" s="55"/>
    </row>
    <row r="31" spans="1:8" ht="19.5" customHeight="1" hidden="1">
      <c r="A31" s="14" t="s">
        <v>130</v>
      </c>
      <c r="B31" s="32"/>
      <c r="C31" s="107">
        <v>2028</v>
      </c>
      <c r="D31" s="33">
        <f t="shared" si="1"/>
        <v>2028</v>
      </c>
      <c r="E31" s="36"/>
      <c r="F31" s="53"/>
      <c r="G31" s="56"/>
      <c r="H31" s="55"/>
    </row>
    <row r="32" spans="1:8" ht="19.5" customHeight="1" hidden="1">
      <c r="A32" s="14" t="s">
        <v>131</v>
      </c>
      <c r="B32" s="32">
        <v>20800</v>
      </c>
      <c r="C32" s="107">
        <v>3039</v>
      </c>
      <c r="D32" s="33">
        <f t="shared" si="1"/>
        <v>23839</v>
      </c>
      <c r="E32" s="36"/>
      <c r="F32" s="53"/>
      <c r="G32" s="56"/>
      <c r="H32" s="55"/>
    </row>
    <row r="33" spans="1:8" ht="19.5" customHeight="1" hidden="1">
      <c r="A33" s="14" t="s">
        <v>132</v>
      </c>
      <c r="B33" s="32">
        <v>2900</v>
      </c>
      <c r="C33" s="107">
        <v>17309</v>
      </c>
      <c r="D33" s="33">
        <f t="shared" si="1"/>
        <v>20209</v>
      </c>
      <c r="E33" s="36"/>
      <c r="F33" s="53"/>
      <c r="G33" s="56"/>
      <c r="H33" s="55"/>
    </row>
    <row r="34" spans="1:8" ht="19.5" customHeight="1" hidden="1">
      <c r="A34" s="14" t="s">
        <v>133</v>
      </c>
      <c r="B34" s="32">
        <v>500</v>
      </c>
      <c r="C34" s="107">
        <v>75</v>
      </c>
      <c r="D34" s="33">
        <f t="shared" si="1"/>
        <v>575</v>
      </c>
      <c r="E34" s="36"/>
      <c r="F34" s="53"/>
      <c r="G34" s="56"/>
      <c r="H34" s="55"/>
    </row>
    <row r="35" spans="1:8" ht="19.5" customHeight="1" hidden="1">
      <c r="A35" s="14" t="s">
        <v>134</v>
      </c>
      <c r="B35" s="32">
        <v>400</v>
      </c>
      <c r="C35" s="107">
        <v>535</v>
      </c>
      <c r="D35" s="33">
        <f t="shared" si="1"/>
        <v>935</v>
      </c>
      <c r="E35" s="36"/>
      <c r="F35" s="53"/>
      <c r="G35" s="56"/>
      <c r="H35" s="55"/>
    </row>
    <row r="36" spans="1:8" ht="19.5" customHeight="1" hidden="1">
      <c r="A36" s="14" t="s">
        <v>135</v>
      </c>
      <c r="B36" s="32">
        <v>100</v>
      </c>
      <c r="C36" s="107">
        <v>1731</v>
      </c>
      <c r="D36" s="33">
        <f t="shared" si="1"/>
        <v>1831</v>
      </c>
      <c r="E36" s="36"/>
      <c r="F36" s="53"/>
      <c r="G36" s="56"/>
      <c r="H36" s="55"/>
    </row>
    <row r="37" spans="1:8" ht="19.5" customHeight="1" hidden="1">
      <c r="A37" s="14" t="s">
        <v>136</v>
      </c>
      <c r="B37" s="32">
        <v>6000</v>
      </c>
      <c r="C37" s="107">
        <v>-4232</v>
      </c>
      <c r="D37" s="33">
        <f t="shared" si="1"/>
        <v>1768</v>
      </c>
      <c r="E37" s="36"/>
      <c r="F37" s="53"/>
      <c r="G37" s="56"/>
      <c r="H37" s="55"/>
    </row>
    <row r="38" spans="1:8" ht="19.5" customHeight="1" hidden="1">
      <c r="A38" s="14" t="s">
        <v>137</v>
      </c>
      <c r="B38" s="32"/>
      <c r="C38" s="107">
        <v>133</v>
      </c>
      <c r="D38" s="33">
        <f t="shared" si="1"/>
        <v>133</v>
      </c>
      <c r="E38" s="36"/>
      <c r="F38" s="53"/>
      <c r="G38" s="56"/>
      <c r="H38" s="55"/>
    </row>
    <row r="39" spans="1:8" ht="19.5" customHeight="1" hidden="1">
      <c r="A39" s="14" t="s">
        <v>138</v>
      </c>
      <c r="B39" s="32"/>
      <c r="C39" s="107">
        <v>30</v>
      </c>
      <c r="D39" s="33">
        <f t="shared" si="1"/>
        <v>30</v>
      </c>
      <c r="E39" s="36"/>
      <c r="F39" s="53"/>
      <c r="G39" s="56"/>
      <c r="H39" s="55"/>
    </row>
    <row r="40" spans="1:8" ht="24" customHeight="1">
      <c r="A40" s="29" t="s">
        <v>139</v>
      </c>
      <c r="B40" s="31">
        <v>10000</v>
      </c>
      <c r="C40" s="106">
        <v>3800</v>
      </c>
      <c r="D40" s="30">
        <v>13800</v>
      </c>
      <c r="E40" s="31" t="s">
        <v>21</v>
      </c>
      <c r="F40" s="57">
        <v>2030</v>
      </c>
      <c r="G40" s="57"/>
      <c r="H40" s="60">
        <f>F40+G40</f>
        <v>2030</v>
      </c>
    </row>
    <row r="41" spans="1:8" ht="19.5" customHeight="1">
      <c r="A41" s="29" t="s">
        <v>140</v>
      </c>
      <c r="B41" s="31">
        <v>10000</v>
      </c>
      <c r="C41" s="106"/>
      <c r="D41" s="30">
        <v>10000</v>
      </c>
      <c r="E41" s="31" t="s">
        <v>22</v>
      </c>
      <c r="F41" s="52"/>
      <c r="G41" s="58"/>
      <c r="H41" s="60"/>
    </row>
    <row r="42" spans="1:8" ht="19.5" customHeight="1">
      <c r="A42" s="29" t="s">
        <v>141</v>
      </c>
      <c r="B42" s="31">
        <v>200</v>
      </c>
      <c r="C42" s="106">
        <v>3350</v>
      </c>
      <c r="D42" s="30">
        <v>3550</v>
      </c>
      <c r="E42" s="34" t="s">
        <v>142</v>
      </c>
      <c r="F42" s="52">
        <f>F40+F6+F5</f>
        <v>180228</v>
      </c>
      <c r="G42" s="60">
        <f>G5+G6+G40</f>
        <v>36825</v>
      </c>
      <c r="H42" s="60">
        <f>F42+G42</f>
        <v>217053</v>
      </c>
    </row>
    <row r="43" spans="1:8" ht="19.5" customHeight="1">
      <c r="A43" s="35" t="s">
        <v>143</v>
      </c>
      <c r="B43" s="52">
        <f>B5+B6+B40+B41+B42</f>
        <v>180228</v>
      </c>
      <c r="C43" s="31">
        <f>C5+C6+C40+C41+C42</f>
        <v>36825</v>
      </c>
      <c r="D43" s="52">
        <f>D5+D6+D40+D41+D42</f>
        <v>217053</v>
      </c>
      <c r="E43" s="34" t="s">
        <v>144</v>
      </c>
      <c r="F43" s="52"/>
      <c r="G43" s="59">
        <f>C43-G42</f>
        <v>0</v>
      </c>
      <c r="H43" s="60">
        <f>G43-F43</f>
        <v>0</v>
      </c>
    </row>
  </sheetData>
  <sheetProtection/>
  <mergeCells count="4">
    <mergeCell ref="A1:H1"/>
    <mergeCell ref="C2:D2"/>
    <mergeCell ref="A3:D3"/>
    <mergeCell ref="E3:H3"/>
  </mergeCells>
  <printOptions horizontalCentered="1"/>
  <pageMargins left="0.7874015748031497" right="0.7874015748031497" top="0.6" bottom="0.47" header="0.31496062992125984" footer="0.17"/>
  <pageSetup horizontalDpi="600" verticalDpi="600" orientation="landscape" paperSize="9" scale="95" r:id="rId3"/>
  <headerFooter alignWithMargins="0">
    <oddFooter>&amp;R&amp;"楷体,常规"&amp;10表一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32.00390625" style="0" customWidth="1"/>
    <col min="2" max="2" width="13.00390625" style="0" customWidth="1"/>
    <col min="3" max="3" width="12.50390625" style="0" customWidth="1"/>
    <col min="4" max="4" width="17.50390625" style="0" customWidth="1"/>
  </cols>
  <sheetData>
    <row r="1" spans="1:4" ht="36" customHeight="1">
      <c r="A1" s="150" t="s">
        <v>202</v>
      </c>
      <c r="B1" s="150"/>
      <c r="C1" s="150"/>
      <c r="D1" s="150"/>
    </row>
    <row r="2" spans="1:4" ht="21" customHeight="1">
      <c r="A2" s="37"/>
      <c r="B2" s="37"/>
      <c r="C2" s="38" t="s">
        <v>93</v>
      </c>
      <c r="D2" s="61"/>
    </row>
    <row r="3" spans="1:4" ht="27.75" customHeight="1">
      <c r="A3" s="13" t="s">
        <v>23</v>
      </c>
      <c r="B3" s="28" t="s">
        <v>148</v>
      </c>
      <c r="C3" s="28" t="s">
        <v>99</v>
      </c>
      <c r="D3" s="47" t="s">
        <v>100</v>
      </c>
    </row>
    <row r="4" spans="1:4" ht="27.75" customHeight="1">
      <c r="A4" s="12" t="s">
        <v>26</v>
      </c>
      <c r="B4" s="45">
        <v>7807</v>
      </c>
      <c r="C4" s="45">
        <v>-166</v>
      </c>
      <c r="D4" s="45">
        <f>C4+B4</f>
        <v>7641</v>
      </c>
    </row>
    <row r="5" spans="1:4" ht="27.75" customHeight="1">
      <c r="A5" s="12" t="s">
        <v>28</v>
      </c>
      <c r="B5" s="45"/>
      <c r="C5" s="45"/>
      <c r="D5" s="45">
        <f aca="true" t="shared" si="0" ref="D5:D23">C5+B5</f>
        <v>0</v>
      </c>
    </row>
    <row r="6" spans="1:5" ht="27.75" customHeight="1">
      <c r="A6" s="12" t="s">
        <v>30</v>
      </c>
      <c r="B6" s="45">
        <v>1598</v>
      </c>
      <c r="C6" s="45"/>
      <c r="D6" s="45">
        <f t="shared" si="0"/>
        <v>1598</v>
      </c>
      <c r="E6" s="43"/>
    </row>
    <row r="7" spans="1:4" ht="27.75" customHeight="1">
      <c r="A7" s="12" t="s">
        <v>32</v>
      </c>
      <c r="B7" s="45">
        <v>427</v>
      </c>
      <c r="C7" s="45"/>
      <c r="D7" s="45">
        <f t="shared" si="0"/>
        <v>427</v>
      </c>
    </row>
    <row r="8" spans="1:4" ht="27.75" customHeight="1">
      <c r="A8" s="12" t="s">
        <v>34</v>
      </c>
      <c r="B8" s="45">
        <v>192</v>
      </c>
      <c r="C8" s="45"/>
      <c r="D8" s="45">
        <f t="shared" si="0"/>
        <v>192</v>
      </c>
    </row>
    <row r="9" spans="1:4" ht="27.75" customHeight="1">
      <c r="A9" s="12" t="s">
        <v>36</v>
      </c>
      <c r="B9" s="45">
        <v>923</v>
      </c>
      <c r="C9" s="45"/>
      <c r="D9" s="45">
        <f t="shared" si="0"/>
        <v>923</v>
      </c>
    </row>
    <row r="10" spans="1:4" ht="27.75" customHeight="1">
      <c r="A10" s="12" t="s">
        <v>38</v>
      </c>
      <c r="B10" s="45">
        <v>470</v>
      </c>
      <c r="C10" s="45"/>
      <c r="D10" s="45">
        <f t="shared" si="0"/>
        <v>470</v>
      </c>
    </row>
    <row r="11" spans="1:4" ht="27.75" customHeight="1">
      <c r="A11" s="12" t="s">
        <v>40</v>
      </c>
      <c r="B11" s="45">
        <v>190</v>
      </c>
      <c r="C11" s="45"/>
      <c r="D11" s="45">
        <f t="shared" si="0"/>
        <v>190</v>
      </c>
    </row>
    <row r="12" spans="1:4" ht="27.75" customHeight="1">
      <c r="A12" s="12" t="s">
        <v>42</v>
      </c>
      <c r="B12" s="45">
        <v>459</v>
      </c>
      <c r="C12" s="45"/>
      <c r="D12" s="45">
        <f t="shared" si="0"/>
        <v>459</v>
      </c>
    </row>
    <row r="13" spans="1:4" ht="27.75" customHeight="1">
      <c r="A13" s="12" t="s">
        <v>44</v>
      </c>
      <c r="B13" s="45">
        <v>2805</v>
      </c>
      <c r="C13" s="45"/>
      <c r="D13" s="45">
        <f t="shared" si="0"/>
        <v>2805</v>
      </c>
    </row>
    <row r="14" spans="1:4" ht="27.75" customHeight="1">
      <c r="A14" s="12" t="s">
        <v>46</v>
      </c>
      <c r="B14" s="45">
        <v>250</v>
      </c>
      <c r="C14" s="45"/>
      <c r="D14" s="45">
        <f t="shared" si="0"/>
        <v>250</v>
      </c>
    </row>
    <row r="15" spans="1:4" ht="27.75" customHeight="1">
      <c r="A15" s="12" t="s">
        <v>48</v>
      </c>
      <c r="B15" s="45">
        <v>41</v>
      </c>
      <c r="C15" s="45">
        <v>1000</v>
      </c>
      <c r="D15" s="45">
        <f t="shared" si="0"/>
        <v>1041</v>
      </c>
    </row>
    <row r="16" spans="1:4" ht="27.75" customHeight="1">
      <c r="A16" s="12" t="s">
        <v>50</v>
      </c>
      <c r="B16" s="45">
        <v>2925</v>
      </c>
      <c r="C16" s="45">
        <v>-316</v>
      </c>
      <c r="D16" s="45">
        <f t="shared" si="0"/>
        <v>2609</v>
      </c>
    </row>
    <row r="17" spans="1:4" ht="27.75" customHeight="1">
      <c r="A17" s="12" t="s">
        <v>52</v>
      </c>
      <c r="B17" s="45">
        <v>210</v>
      </c>
      <c r="C17" s="45"/>
      <c r="D17" s="45">
        <f t="shared" si="0"/>
        <v>210</v>
      </c>
    </row>
    <row r="18" spans="1:5" ht="27.75" customHeight="1">
      <c r="A18" s="12" t="s">
        <v>1</v>
      </c>
      <c r="B18" s="45">
        <v>1803</v>
      </c>
      <c r="C18" s="64"/>
      <c r="D18" s="45">
        <f t="shared" si="0"/>
        <v>1803</v>
      </c>
      <c r="E18" s="43"/>
    </row>
    <row r="19" spans="1:5" ht="27.75" customHeight="1">
      <c r="A19" s="12" t="s">
        <v>0</v>
      </c>
      <c r="B19" s="45">
        <v>1092</v>
      </c>
      <c r="C19" s="64"/>
      <c r="D19" s="45">
        <f t="shared" si="0"/>
        <v>1092</v>
      </c>
      <c r="E19" s="43"/>
    </row>
    <row r="20" spans="1:4" ht="27.75" customHeight="1">
      <c r="A20" s="12" t="s">
        <v>2</v>
      </c>
      <c r="B20" s="45">
        <v>2118</v>
      </c>
      <c r="C20" s="64">
        <v>-400</v>
      </c>
      <c r="D20" s="45">
        <f t="shared" si="0"/>
        <v>1718</v>
      </c>
    </row>
    <row r="21" spans="1:4" ht="27.75" customHeight="1">
      <c r="A21" s="12" t="s">
        <v>3</v>
      </c>
      <c r="B21" s="45">
        <v>1137</v>
      </c>
      <c r="C21" s="64"/>
      <c r="D21" s="45">
        <f t="shared" si="0"/>
        <v>1137</v>
      </c>
    </row>
    <row r="22" spans="1:4" ht="27.75" customHeight="1">
      <c r="A22" s="12" t="s">
        <v>4</v>
      </c>
      <c r="B22" s="45">
        <v>645</v>
      </c>
      <c r="C22" s="64">
        <v>2000</v>
      </c>
      <c r="D22" s="45">
        <f t="shared" si="0"/>
        <v>2645</v>
      </c>
    </row>
    <row r="23" spans="1:4" ht="27.75" customHeight="1">
      <c r="A23" s="12" t="s">
        <v>5</v>
      </c>
      <c r="B23" s="45">
        <v>3428</v>
      </c>
      <c r="C23" s="64">
        <v>-2284</v>
      </c>
      <c r="D23" s="45">
        <f t="shared" si="0"/>
        <v>1144</v>
      </c>
    </row>
    <row r="24" spans="1:4" ht="27.75" customHeight="1">
      <c r="A24" s="13" t="s">
        <v>25</v>
      </c>
      <c r="B24" s="46">
        <f>SUM(B4:B23)-1092</f>
        <v>27428</v>
      </c>
      <c r="C24" s="46">
        <f>SUM(C4:C18,C20:C23)</f>
        <v>-166</v>
      </c>
      <c r="D24" s="46">
        <f>SUM(D4:D18,D20:D23)</f>
        <v>27262</v>
      </c>
    </row>
    <row r="25" spans="1:4" ht="27.75" customHeight="1" hidden="1">
      <c r="A25" s="12" t="s">
        <v>60</v>
      </c>
      <c r="B25" s="45">
        <v>2899.8</v>
      </c>
      <c r="C25" s="45">
        <v>2607</v>
      </c>
      <c r="D25" s="45">
        <f>B25+C25</f>
        <v>5506.8</v>
      </c>
    </row>
    <row r="26" spans="1:4" ht="27.75" customHeight="1" hidden="1">
      <c r="A26" s="12" t="s">
        <v>61</v>
      </c>
      <c r="B26" s="44">
        <v>16202</v>
      </c>
      <c r="C26" s="44">
        <v>300</v>
      </c>
      <c r="D26" s="45">
        <f>B26+C26</f>
        <v>16502</v>
      </c>
    </row>
    <row r="27" spans="1:4" ht="27.75" customHeight="1" hidden="1">
      <c r="A27" s="12" t="s">
        <v>63</v>
      </c>
      <c r="B27" s="44">
        <v>7760</v>
      </c>
      <c r="C27" s="44">
        <v>58</v>
      </c>
      <c r="D27" s="45">
        <f>B27+C27</f>
        <v>7818</v>
      </c>
    </row>
    <row r="28" ht="13.5">
      <c r="C28" s="63"/>
    </row>
  </sheetData>
  <sheetProtection/>
  <mergeCells count="1">
    <mergeCell ref="A1:D1"/>
  </mergeCells>
  <printOptions horizontalCentered="1"/>
  <pageMargins left="0.7086614173228347" right="0.7086614173228347" top="1.1023622047244095" bottom="0.5511811023622047" header="0.31496062992125984" footer="0.31496062992125984"/>
  <pageSetup horizontalDpi="600" verticalDpi="600" orientation="portrait" paperSize="9" r:id="rId3"/>
  <headerFooter>
    <oddFooter>&amp;R&amp;"楷体,常规"表二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33.50390625" style="0" customWidth="1"/>
    <col min="2" max="2" width="15.375" style="0" customWidth="1"/>
    <col min="3" max="3" width="14.50390625" style="0" customWidth="1"/>
    <col min="4" max="4" width="16.00390625" style="0" customWidth="1"/>
  </cols>
  <sheetData>
    <row r="1" spans="1:4" ht="36" customHeight="1">
      <c r="A1" s="150" t="s">
        <v>203</v>
      </c>
      <c r="B1" s="150"/>
      <c r="C1" s="150"/>
      <c r="D1" s="150"/>
    </row>
    <row r="2" spans="1:4" ht="21" customHeight="1">
      <c r="A2" s="65"/>
      <c r="B2" s="41"/>
      <c r="C2" s="151" t="s">
        <v>96</v>
      </c>
      <c r="D2" s="151"/>
    </row>
    <row r="3" spans="1:4" s="39" customFormat="1" ht="33" customHeight="1">
      <c r="A3" s="137" t="s">
        <v>23</v>
      </c>
      <c r="B3" s="139" t="s">
        <v>148</v>
      </c>
      <c r="C3" s="138" t="s">
        <v>98</v>
      </c>
      <c r="D3" s="139" t="s">
        <v>101</v>
      </c>
    </row>
    <row r="4" spans="1:4" ht="24" customHeight="1">
      <c r="A4" s="16" t="s">
        <v>27</v>
      </c>
      <c r="B4" s="48">
        <v>21095.84</v>
      </c>
      <c r="C4" s="17">
        <v>3000</v>
      </c>
      <c r="D4" s="42">
        <f aca="true" t="shared" si="0" ref="D4:D28">B4+C4</f>
        <v>24095.84</v>
      </c>
    </row>
    <row r="5" spans="1:4" ht="24" customHeight="1">
      <c r="A5" s="18" t="s">
        <v>29</v>
      </c>
      <c r="B5" s="49">
        <v>264</v>
      </c>
      <c r="C5" s="17">
        <v>100</v>
      </c>
      <c r="D5" s="42">
        <f t="shared" si="0"/>
        <v>364</v>
      </c>
    </row>
    <row r="6" spans="1:4" ht="24" customHeight="1">
      <c r="A6" s="19" t="s">
        <v>31</v>
      </c>
      <c r="B6" s="49">
        <v>7000</v>
      </c>
      <c r="C6" s="17">
        <v>2600</v>
      </c>
      <c r="D6" s="42">
        <f t="shared" si="0"/>
        <v>9600</v>
      </c>
    </row>
    <row r="7" spans="1:4" ht="24" customHeight="1">
      <c r="A7" s="19" t="s">
        <v>33</v>
      </c>
      <c r="B7" s="49">
        <v>38842</v>
      </c>
      <c r="C7" s="17">
        <v>3500</v>
      </c>
      <c r="D7" s="42">
        <f t="shared" si="0"/>
        <v>42342</v>
      </c>
    </row>
    <row r="8" spans="1:4" ht="24" customHeight="1">
      <c r="A8" s="18" t="s">
        <v>35</v>
      </c>
      <c r="B8" s="49">
        <v>1716</v>
      </c>
      <c r="C8" s="17"/>
      <c r="D8" s="42">
        <f t="shared" si="0"/>
        <v>1716</v>
      </c>
    </row>
    <row r="9" spans="1:4" ht="24" customHeight="1">
      <c r="A9" s="18" t="s">
        <v>37</v>
      </c>
      <c r="B9" s="49">
        <v>4200</v>
      </c>
      <c r="C9" s="17">
        <v>150</v>
      </c>
      <c r="D9" s="42">
        <f t="shared" si="0"/>
        <v>4350</v>
      </c>
    </row>
    <row r="10" spans="1:4" ht="24" customHeight="1">
      <c r="A10" s="19" t="s">
        <v>39</v>
      </c>
      <c r="B10" s="49">
        <v>30000</v>
      </c>
      <c r="C10" s="17">
        <f>2310+1701</f>
        <v>4011</v>
      </c>
      <c r="D10" s="42">
        <f t="shared" si="0"/>
        <v>34011</v>
      </c>
    </row>
    <row r="11" spans="1:4" ht="24" customHeight="1">
      <c r="A11" s="18" t="s">
        <v>41</v>
      </c>
      <c r="B11" s="49">
        <v>18890</v>
      </c>
      <c r="C11" s="17">
        <v>1500</v>
      </c>
      <c r="D11" s="42">
        <f t="shared" si="0"/>
        <v>20390</v>
      </c>
    </row>
    <row r="12" spans="1:4" ht="24" customHeight="1">
      <c r="A12" s="18" t="s">
        <v>43</v>
      </c>
      <c r="B12" s="49">
        <v>3680</v>
      </c>
      <c r="C12" s="17">
        <v>1000</v>
      </c>
      <c r="D12" s="42">
        <f t="shared" si="0"/>
        <v>4680</v>
      </c>
    </row>
    <row r="13" spans="1:4" ht="24" customHeight="1">
      <c r="A13" s="20" t="s">
        <v>45</v>
      </c>
      <c r="B13" s="48">
        <v>4200</v>
      </c>
      <c r="C13" s="17">
        <v>400</v>
      </c>
      <c r="D13" s="42">
        <f t="shared" si="0"/>
        <v>4600</v>
      </c>
    </row>
    <row r="14" spans="1:4" ht="24" customHeight="1">
      <c r="A14" s="19" t="s">
        <v>47</v>
      </c>
      <c r="B14" s="49">
        <v>28587</v>
      </c>
      <c r="C14" s="17">
        <v>6500</v>
      </c>
      <c r="D14" s="42">
        <f t="shared" si="0"/>
        <v>35087</v>
      </c>
    </row>
    <row r="15" spans="1:4" ht="24" customHeight="1">
      <c r="A15" s="20" t="s">
        <v>49</v>
      </c>
      <c r="B15" s="48">
        <v>5900</v>
      </c>
      <c r="C15" s="17">
        <v>14000</v>
      </c>
      <c r="D15" s="42">
        <f t="shared" si="0"/>
        <v>19900</v>
      </c>
    </row>
    <row r="16" spans="1:4" ht="24" customHeight="1">
      <c r="A16" s="18" t="s">
        <v>51</v>
      </c>
      <c r="B16" s="49">
        <v>929</v>
      </c>
      <c r="C16" s="17">
        <v>175</v>
      </c>
      <c r="D16" s="42">
        <f t="shared" si="0"/>
        <v>1104</v>
      </c>
    </row>
    <row r="17" spans="1:4" ht="24" customHeight="1">
      <c r="A17" s="20" t="s">
        <v>53</v>
      </c>
      <c r="B17" s="48">
        <v>1100</v>
      </c>
      <c r="C17" s="17">
        <v>535</v>
      </c>
      <c r="D17" s="42">
        <f t="shared" si="0"/>
        <v>1635</v>
      </c>
    </row>
    <row r="18" spans="1:4" ht="24" customHeight="1">
      <c r="A18" s="18" t="s">
        <v>54</v>
      </c>
      <c r="B18" s="49">
        <v>15</v>
      </c>
      <c r="C18" s="17"/>
      <c r="D18" s="42">
        <f t="shared" si="0"/>
        <v>15</v>
      </c>
    </row>
    <row r="19" spans="1:4" ht="24" customHeight="1">
      <c r="A19" s="18" t="s">
        <v>55</v>
      </c>
      <c r="B19" s="49">
        <v>1000</v>
      </c>
      <c r="C19" s="17">
        <v>1731</v>
      </c>
      <c r="D19" s="42">
        <f t="shared" si="0"/>
        <v>2731</v>
      </c>
    </row>
    <row r="20" spans="1:4" ht="24" customHeight="1">
      <c r="A20" s="18" t="s">
        <v>56</v>
      </c>
      <c r="B20" s="49">
        <v>5000</v>
      </c>
      <c r="C20" s="17">
        <v>-3232</v>
      </c>
      <c r="D20" s="42">
        <f t="shared" si="0"/>
        <v>1768</v>
      </c>
    </row>
    <row r="21" spans="1:4" ht="24" customHeight="1">
      <c r="A21" s="18" t="s">
        <v>57</v>
      </c>
      <c r="B21" s="49">
        <v>600</v>
      </c>
      <c r="C21" s="17">
        <v>133</v>
      </c>
      <c r="D21" s="42">
        <f t="shared" si="0"/>
        <v>733</v>
      </c>
    </row>
    <row r="22" spans="1:4" ht="24" customHeight="1">
      <c r="A22" s="18" t="s">
        <v>58</v>
      </c>
      <c r="B22" s="49">
        <v>1500</v>
      </c>
      <c r="C22" s="17"/>
      <c r="D22" s="42">
        <f t="shared" si="0"/>
        <v>1500</v>
      </c>
    </row>
    <row r="23" spans="1:4" ht="24" customHeight="1">
      <c r="A23" s="18" t="s">
        <v>59</v>
      </c>
      <c r="B23" s="49">
        <v>500</v>
      </c>
      <c r="C23" s="17"/>
      <c r="D23" s="42">
        <f t="shared" si="0"/>
        <v>500</v>
      </c>
    </row>
    <row r="24" spans="1:4" ht="24" customHeight="1">
      <c r="A24" s="20" t="s">
        <v>173</v>
      </c>
      <c r="B24" s="48">
        <v>1500</v>
      </c>
      <c r="C24" s="17">
        <v>722</v>
      </c>
      <c r="D24" s="42">
        <f t="shared" si="0"/>
        <v>2222</v>
      </c>
    </row>
    <row r="25" spans="1:4" s="40" customFormat="1" ht="24" customHeight="1">
      <c r="A25" s="20" t="s">
        <v>62</v>
      </c>
      <c r="B25" s="48">
        <v>179</v>
      </c>
      <c r="C25" s="17"/>
      <c r="D25" s="42">
        <f t="shared" si="0"/>
        <v>179</v>
      </c>
    </row>
    <row r="26" spans="1:4" s="40" customFormat="1" ht="24" customHeight="1">
      <c r="A26" s="20" t="s">
        <v>94</v>
      </c>
      <c r="B26" s="48">
        <v>1500</v>
      </c>
      <c r="C26" s="17"/>
      <c r="D26" s="42">
        <f t="shared" si="0"/>
        <v>1500</v>
      </c>
    </row>
    <row r="27" spans="1:4" s="40" customFormat="1" ht="24" customHeight="1">
      <c r="A27" s="20" t="s">
        <v>95</v>
      </c>
      <c r="B27" s="48">
        <v>2030</v>
      </c>
      <c r="C27" s="17"/>
      <c r="D27" s="42">
        <f t="shared" si="0"/>
        <v>2030</v>
      </c>
    </row>
    <row r="28" spans="1:4" ht="24" customHeight="1">
      <c r="A28" s="21" t="s">
        <v>25</v>
      </c>
      <c r="B28" s="50">
        <v>180227.84</v>
      </c>
      <c r="C28" s="22">
        <f>SUM(C4:C27)</f>
        <v>36825</v>
      </c>
      <c r="D28" s="66">
        <f t="shared" si="0"/>
        <v>217052.84</v>
      </c>
    </row>
    <row r="30" ht="15">
      <c r="D30" s="63"/>
    </row>
    <row r="31" ht="15">
      <c r="C31" s="63"/>
    </row>
  </sheetData>
  <sheetProtection/>
  <mergeCells count="2">
    <mergeCell ref="A1:D1"/>
    <mergeCell ref="C2:D2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r:id="rId1"/>
  <headerFooter>
    <oddFooter>&amp;R&amp;"楷体,常规"&amp;10表三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3.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">
      <c r="A1" s="2" t="s">
        <v>80</v>
      </c>
    </row>
    <row r="2" ht="12">
      <c r="A2" s="2" t="s">
        <v>81</v>
      </c>
    </row>
    <row r="3" spans="1:3" ht="12">
      <c r="A3" s="3" t="s">
        <v>82</v>
      </c>
      <c r="C3" s="4" t="s">
        <v>83</v>
      </c>
    </row>
    <row r="4" ht="12">
      <c r="A4" s="3" t="e">
        <v>#N/A</v>
      </c>
    </row>
    <row r="7" ht="12.75">
      <c r="A7" s="5" t="s">
        <v>84</v>
      </c>
    </row>
    <row r="8" ht="12.75">
      <c r="A8" s="6" t="s">
        <v>85</v>
      </c>
    </row>
    <row r="9" ht="12.75">
      <c r="A9" s="7" t="s">
        <v>86</v>
      </c>
    </row>
    <row r="10" ht="12.75">
      <c r="A10" s="6" t="s">
        <v>87</v>
      </c>
    </row>
    <row r="11" ht="12.75">
      <c r="A11" s="8" t="s">
        <v>88</v>
      </c>
    </row>
    <row r="14" ht="12">
      <c r="A14" s="4" t="s">
        <v>89</v>
      </c>
    </row>
    <row r="17" ht="12">
      <c r="C17" s="4" t="s">
        <v>90</v>
      </c>
    </row>
    <row r="20" ht="12">
      <c r="A20" s="9" t="s">
        <v>91</v>
      </c>
    </row>
    <row r="26" ht="12">
      <c r="C26" s="10" t="s">
        <v>92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H1"/>
    </sheetView>
  </sheetViews>
  <sheetFormatPr defaultColWidth="15.125" defaultRowHeight="13.5"/>
  <cols>
    <col min="1" max="1" width="38.875" style="80" customWidth="1"/>
    <col min="2" max="2" width="13.125" style="80" customWidth="1"/>
    <col min="3" max="3" width="13.50390625" style="101" customWidth="1"/>
    <col min="4" max="4" width="11.125" style="101" customWidth="1"/>
    <col min="5" max="5" width="35.50390625" style="80" customWidth="1"/>
    <col min="6" max="6" width="12.00390625" style="80" customWidth="1"/>
    <col min="7" max="7" width="9.00390625" style="80" customWidth="1"/>
    <col min="8" max="8" width="22.125" style="80" customWidth="1"/>
    <col min="9" max="32" width="9.00390625" style="80" customWidth="1"/>
    <col min="33" max="224" width="9.00390625" style="80" hidden="1" customWidth="1"/>
    <col min="225" max="248" width="9.00390625" style="80" customWidth="1"/>
    <col min="249" max="249" width="39.25390625" style="80" customWidth="1"/>
    <col min="250" max="250" width="13.25390625" style="80" customWidth="1"/>
    <col min="251" max="251" width="15.125" style="80" customWidth="1"/>
    <col min="252" max="252" width="39.25390625" style="80" customWidth="1"/>
    <col min="253" max="253" width="9.00390625" style="80" hidden="1" customWidth="1"/>
    <col min="254" max="16384" width="15.125" style="80" customWidth="1"/>
  </cols>
  <sheetData>
    <row r="1" spans="1:8" ht="30" customHeight="1">
      <c r="A1" s="152" t="s">
        <v>204</v>
      </c>
      <c r="B1" s="152"/>
      <c r="C1" s="152"/>
      <c r="D1" s="152"/>
      <c r="E1" s="152"/>
      <c r="F1" s="152"/>
      <c r="G1" s="152"/>
      <c r="H1" s="152"/>
    </row>
    <row r="2" spans="1:8" ht="15">
      <c r="A2" s="81"/>
      <c r="B2" s="82"/>
      <c r="C2" s="82"/>
      <c r="D2" s="82"/>
      <c r="E2" s="83"/>
      <c r="F2" s="83" t="s">
        <v>149</v>
      </c>
      <c r="G2" s="84"/>
      <c r="H2" s="81"/>
    </row>
    <row r="3" spans="1:8" ht="21" customHeight="1">
      <c r="A3" s="153" t="s">
        <v>64</v>
      </c>
      <c r="B3" s="153"/>
      <c r="C3" s="153"/>
      <c r="D3" s="153"/>
      <c r="E3" s="153" t="s">
        <v>65</v>
      </c>
      <c r="F3" s="153"/>
      <c r="G3" s="153"/>
      <c r="H3" s="153"/>
    </row>
    <row r="4" spans="1:8" s="88" customFormat="1" ht="33" customHeight="1">
      <c r="A4" s="85" t="s">
        <v>66</v>
      </c>
      <c r="B4" s="86" t="s">
        <v>145</v>
      </c>
      <c r="C4" s="86" t="s">
        <v>162</v>
      </c>
      <c r="D4" s="87" t="s">
        <v>163</v>
      </c>
      <c r="E4" s="85" t="s">
        <v>24</v>
      </c>
      <c r="F4" s="86" t="s">
        <v>145</v>
      </c>
      <c r="G4" s="86" t="s">
        <v>162</v>
      </c>
      <c r="H4" s="87" t="s">
        <v>163</v>
      </c>
    </row>
    <row r="5" spans="1:8" ht="26.25" customHeight="1">
      <c r="A5" s="89" t="s">
        <v>67</v>
      </c>
      <c r="B5" s="90">
        <v>5</v>
      </c>
      <c r="C5" s="91">
        <v>-5</v>
      </c>
      <c r="D5" s="91">
        <f>B5+C5</f>
        <v>0</v>
      </c>
      <c r="E5" s="92" t="s">
        <v>150</v>
      </c>
      <c r="F5" s="93"/>
      <c r="G5" s="94"/>
      <c r="H5" s="91">
        <f>F5+G5</f>
        <v>0</v>
      </c>
    </row>
    <row r="6" spans="1:8" ht="26.25" customHeight="1">
      <c r="A6" s="89" t="s">
        <v>68</v>
      </c>
      <c r="B6" s="90">
        <v>15</v>
      </c>
      <c r="C6" s="91">
        <v>-15</v>
      </c>
      <c r="D6" s="91">
        <f aca="true" t="shared" si="0" ref="D6:D13">B6+C6</f>
        <v>0</v>
      </c>
      <c r="E6" s="92" t="s">
        <v>151</v>
      </c>
      <c r="F6" s="93">
        <v>10</v>
      </c>
      <c r="G6" s="94">
        <v>-10</v>
      </c>
      <c r="H6" s="91">
        <f aca="true" t="shared" si="1" ref="H6:H11">F6+G6</f>
        <v>0</v>
      </c>
    </row>
    <row r="7" spans="1:8" ht="26.25" customHeight="1">
      <c r="A7" s="89" t="s">
        <v>166</v>
      </c>
      <c r="B7" s="90">
        <v>613</v>
      </c>
      <c r="C7" s="91"/>
      <c r="D7" s="91">
        <f t="shared" si="0"/>
        <v>613</v>
      </c>
      <c r="E7" s="92" t="s">
        <v>152</v>
      </c>
      <c r="F7" s="93">
        <v>1000</v>
      </c>
      <c r="G7" s="94">
        <v>476</v>
      </c>
      <c r="H7" s="91">
        <f t="shared" si="1"/>
        <v>1476</v>
      </c>
    </row>
    <row r="8" spans="1:8" ht="26.25" customHeight="1">
      <c r="A8" s="89" t="s">
        <v>167</v>
      </c>
      <c r="B8" s="90">
        <v>84</v>
      </c>
      <c r="C8" s="91"/>
      <c r="D8" s="91">
        <f t="shared" si="0"/>
        <v>84</v>
      </c>
      <c r="E8" s="92" t="s">
        <v>153</v>
      </c>
      <c r="F8" s="93">
        <v>12363</v>
      </c>
      <c r="G8" s="94">
        <f>-89+65+389</f>
        <v>365</v>
      </c>
      <c r="H8" s="91">
        <f t="shared" si="1"/>
        <v>12728</v>
      </c>
    </row>
    <row r="9" spans="1:8" ht="26.25" customHeight="1">
      <c r="A9" s="89" t="s">
        <v>168</v>
      </c>
      <c r="B9" s="90">
        <v>10944</v>
      </c>
      <c r="C9" s="91"/>
      <c r="D9" s="91">
        <f t="shared" si="0"/>
        <v>10944</v>
      </c>
      <c r="E9" s="92" t="s">
        <v>154</v>
      </c>
      <c r="F9" s="93"/>
      <c r="G9" s="94"/>
      <c r="H9" s="91">
        <f t="shared" si="1"/>
        <v>0</v>
      </c>
    </row>
    <row r="10" spans="1:8" ht="26.25" customHeight="1">
      <c r="A10" s="89" t="s">
        <v>169</v>
      </c>
      <c r="B10" s="90">
        <v>162</v>
      </c>
      <c r="C10" s="91">
        <v>-89</v>
      </c>
      <c r="D10" s="91">
        <f t="shared" si="0"/>
        <v>73</v>
      </c>
      <c r="E10" s="92" t="s">
        <v>155</v>
      </c>
      <c r="F10" s="93">
        <v>20</v>
      </c>
      <c r="G10" s="94">
        <v>-20</v>
      </c>
      <c r="H10" s="91">
        <f t="shared" si="1"/>
        <v>0</v>
      </c>
    </row>
    <row r="11" spans="1:8" ht="26.25" customHeight="1">
      <c r="A11" s="89" t="s">
        <v>170</v>
      </c>
      <c r="B11" s="90">
        <v>200</v>
      </c>
      <c r="C11" s="91"/>
      <c r="D11" s="91">
        <f t="shared" si="0"/>
        <v>200</v>
      </c>
      <c r="E11" s="92" t="s">
        <v>156</v>
      </c>
      <c r="F11" s="93">
        <v>800</v>
      </c>
      <c r="G11" s="94">
        <f>1172+72</f>
        <v>1244</v>
      </c>
      <c r="H11" s="91">
        <f t="shared" si="1"/>
        <v>2044</v>
      </c>
    </row>
    <row r="12" spans="1:8" ht="26.25" customHeight="1">
      <c r="A12" s="89" t="s">
        <v>171</v>
      </c>
      <c r="B12" s="90">
        <v>260</v>
      </c>
      <c r="C12" s="91"/>
      <c r="D12" s="91">
        <f t="shared" si="0"/>
        <v>260</v>
      </c>
      <c r="E12" s="92"/>
      <c r="F12" s="93"/>
      <c r="G12" s="94"/>
      <c r="H12" s="91"/>
    </row>
    <row r="13" spans="1:8" ht="26.25" customHeight="1">
      <c r="A13" s="89" t="s">
        <v>172</v>
      </c>
      <c r="B13" s="90"/>
      <c r="C13" s="91"/>
      <c r="D13" s="91">
        <f t="shared" si="0"/>
        <v>0</v>
      </c>
      <c r="E13" s="92"/>
      <c r="F13" s="93"/>
      <c r="G13" s="94"/>
      <c r="H13" s="91"/>
    </row>
    <row r="14" spans="1:8" ht="26.25" customHeight="1">
      <c r="A14" s="85" t="s">
        <v>157</v>
      </c>
      <c r="B14" s="95">
        <f>SUM(B5:B13)</f>
        <v>12283</v>
      </c>
      <c r="C14" s="95">
        <f>SUM(C5:C13)</f>
        <v>-109</v>
      </c>
      <c r="D14" s="95">
        <f>SUM(D5:D13)</f>
        <v>12174</v>
      </c>
      <c r="E14" s="127"/>
      <c r="F14" s="93"/>
      <c r="G14" s="94"/>
      <c r="H14" s="91"/>
    </row>
    <row r="15" spans="1:8" ht="26.25" customHeight="1">
      <c r="A15" s="97" t="s">
        <v>70</v>
      </c>
      <c r="B15" s="85">
        <f>SUM(B16:B21)</f>
        <v>2010</v>
      </c>
      <c r="C15" s="104">
        <f>SUM(C16:C21)</f>
        <v>1703</v>
      </c>
      <c r="D15" s="104">
        <f>SUM(D16:D21)</f>
        <v>3713</v>
      </c>
      <c r="E15" s="92"/>
      <c r="F15" s="93"/>
      <c r="G15" s="94"/>
      <c r="H15" s="91"/>
    </row>
    <row r="16" spans="1:8" ht="26.25" customHeight="1">
      <c r="A16" s="98" t="s">
        <v>72</v>
      </c>
      <c r="B16" s="94">
        <v>10</v>
      </c>
      <c r="C16" s="91">
        <v>-10</v>
      </c>
      <c r="D16" s="103">
        <f aca="true" t="shared" si="2" ref="D16:D22">B16+C16</f>
        <v>0</v>
      </c>
      <c r="E16" s="92"/>
      <c r="F16" s="93"/>
      <c r="G16" s="94"/>
      <c r="H16" s="91"/>
    </row>
    <row r="17" spans="1:8" ht="24" customHeight="1">
      <c r="A17" s="98" t="s">
        <v>158</v>
      </c>
      <c r="B17" s="94"/>
      <c r="C17" s="91"/>
      <c r="D17" s="103">
        <f t="shared" si="2"/>
        <v>0</v>
      </c>
      <c r="E17" s="96" t="s">
        <v>69</v>
      </c>
      <c r="F17" s="96">
        <f>SUM(F5:F11)</f>
        <v>14193</v>
      </c>
      <c r="G17" s="96">
        <f>SUM(G5:G11)</f>
        <v>2055</v>
      </c>
      <c r="H17" s="96">
        <f>SUM(H5:H11)</f>
        <v>16248</v>
      </c>
    </row>
    <row r="18" spans="1:8" ht="24" customHeight="1">
      <c r="A18" s="98" t="s">
        <v>159</v>
      </c>
      <c r="B18" s="94">
        <v>1000</v>
      </c>
      <c r="C18" s="91">
        <v>676</v>
      </c>
      <c r="D18" s="103">
        <f t="shared" si="2"/>
        <v>1676</v>
      </c>
      <c r="E18" s="99" t="s">
        <v>71</v>
      </c>
      <c r="F18" s="96">
        <v>100</v>
      </c>
      <c r="G18" s="85"/>
      <c r="H18" s="96">
        <f>F18+G18</f>
        <v>100</v>
      </c>
    </row>
    <row r="19" spans="1:8" ht="24" customHeight="1">
      <c r="A19" s="98" t="s">
        <v>160</v>
      </c>
      <c r="B19" s="94">
        <v>200</v>
      </c>
      <c r="C19" s="91">
        <v>-200</v>
      </c>
      <c r="D19" s="103">
        <f t="shared" si="2"/>
        <v>0</v>
      </c>
      <c r="E19" s="92" t="s">
        <v>73</v>
      </c>
      <c r="F19" s="93">
        <v>100</v>
      </c>
      <c r="G19" s="94"/>
      <c r="H19" s="91">
        <f>F19+G19</f>
        <v>100</v>
      </c>
    </row>
    <row r="20" spans="1:8" ht="24" customHeight="1">
      <c r="A20" s="98" t="s">
        <v>164</v>
      </c>
      <c r="B20" s="94">
        <v>800</v>
      </c>
      <c r="C20" s="91">
        <v>1172</v>
      </c>
      <c r="D20" s="103">
        <f t="shared" si="2"/>
        <v>1972</v>
      </c>
      <c r="E20" s="92" t="s">
        <v>74</v>
      </c>
      <c r="F20" s="93"/>
      <c r="G20" s="94"/>
      <c r="H20" s="91"/>
    </row>
    <row r="21" spans="1:8" ht="24" customHeight="1">
      <c r="A21" s="98" t="s">
        <v>165</v>
      </c>
      <c r="B21" s="94">
        <v>0</v>
      </c>
      <c r="C21" s="91">
        <v>65</v>
      </c>
      <c r="D21" s="103">
        <f t="shared" si="2"/>
        <v>65</v>
      </c>
      <c r="E21" s="92"/>
      <c r="F21" s="93"/>
      <c r="G21" s="94"/>
      <c r="H21" s="91"/>
    </row>
    <row r="22" spans="1:8" ht="24" customHeight="1">
      <c r="A22" s="97" t="s">
        <v>75</v>
      </c>
      <c r="B22" s="85"/>
      <c r="C22" s="96">
        <v>461</v>
      </c>
      <c r="D22" s="111">
        <f t="shared" si="2"/>
        <v>461</v>
      </c>
      <c r="E22" s="92" t="s">
        <v>161</v>
      </c>
      <c r="F22" s="93"/>
      <c r="G22" s="94"/>
      <c r="H22" s="91"/>
    </row>
    <row r="23" spans="1:8" ht="24" customHeight="1">
      <c r="A23" s="97" t="s">
        <v>76</v>
      </c>
      <c r="B23" s="97"/>
      <c r="C23" s="91"/>
      <c r="D23" s="91"/>
      <c r="E23" s="96" t="s">
        <v>77</v>
      </c>
      <c r="F23" s="96">
        <f>F17+F18</f>
        <v>14293</v>
      </c>
      <c r="G23" s="96">
        <f>G17+G18</f>
        <v>2055</v>
      </c>
      <c r="H23" s="96">
        <f>H17+H18</f>
        <v>16348</v>
      </c>
    </row>
    <row r="24" spans="1:8" ht="24" customHeight="1">
      <c r="A24" s="85" t="s">
        <v>78</v>
      </c>
      <c r="B24" s="95">
        <f>B14+B15</f>
        <v>14293</v>
      </c>
      <c r="C24" s="95">
        <f>C14+C15+C22</f>
        <v>2055</v>
      </c>
      <c r="D24" s="95">
        <f>D14+D15+D22</f>
        <v>16348</v>
      </c>
      <c r="E24" s="100" t="s">
        <v>79</v>
      </c>
      <c r="F24" s="100">
        <v>0</v>
      </c>
      <c r="G24" s="96"/>
      <c r="H24" s="96">
        <v>0</v>
      </c>
    </row>
    <row r="25" ht="18" customHeight="1"/>
    <row r="26" ht="18" customHeight="1"/>
    <row r="27" ht="18" customHeight="1"/>
    <row r="28" ht="18" customHeight="1"/>
    <row r="29" ht="18" customHeight="1"/>
    <row r="30" ht="24.75" customHeight="1"/>
    <row r="31" ht="24.75" customHeight="1"/>
    <row r="32" ht="15">
      <c r="G32" s="102"/>
    </row>
    <row r="34" ht="15">
      <c r="H34" s="102"/>
    </row>
    <row r="40" spans="1:8" s="102" customFormat="1" ht="15">
      <c r="A40" s="80"/>
      <c r="B40" s="80"/>
      <c r="C40" s="101"/>
      <c r="D40" s="101"/>
      <c r="E40" s="80"/>
      <c r="F40" s="80"/>
      <c r="G40" s="80"/>
      <c r="H40" s="80"/>
    </row>
  </sheetData>
  <sheetProtection/>
  <mergeCells count="3">
    <mergeCell ref="A1:H1"/>
    <mergeCell ref="A3:D3"/>
    <mergeCell ref="E3:H3"/>
  </mergeCells>
  <printOptions horizontalCentered="1"/>
  <pageMargins left="0.7480314960629921" right="0.7480314960629921" top="0.4724409448818898" bottom="0.4724409448818898" header="0.31496062992125984" footer="0.2362204724409449"/>
  <pageSetup horizontalDpi="600" verticalDpi="600" orientation="landscape" paperSize="9" scale="85" r:id="rId1"/>
  <headerFooter alignWithMargins="0">
    <oddFooter>&amp;R&amp;"楷体,常规"&amp;10表四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" sqref="F11"/>
    </sheetView>
  </sheetViews>
  <sheetFormatPr defaultColWidth="9.00390625" defaultRowHeight="14.25" customHeight="1"/>
  <cols>
    <col min="1" max="1" width="18.375" style="112" customWidth="1"/>
    <col min="2" max="3" width="10.875" style="120" customWidth="1"/>
    <col min="4" max="4" width="12.00390625" style="120" customWidth="1"/>
    <col min="5" max="5" width="11.375" style="120" customWidth="1"/>
    <col min="6" max="6" width="10.875" style="120" customWidth="1"/>
    <col min="7" max="8" width="8.75390625" style="120" customWidth="1"/>
    <col min="9" max="9" width="7.125" style="120" customWidth="1"/>
    <col min="10" max="11" width="8.125" style="120" customWidth="1"/>
    <col min="12" max="12" width="8.625" style="120" customWidth="1"/>
    <col min="13" max="13" width="9.125" style="120" customWidth="1"/>
    <col min="14" max="14" width="7.375" style="120" customWidth="1"/>
    <col min="15" max="15" width="7.50390625" style="112" customWidth="1"/>
    <col min="16" max="16384" width="9.00390625" style="112" customWidth="1"/>
  </cols>
  <sheetData>
    <row r="1" spans="1:14" ht="34.5" customHeight="1">
      <c r="A1" s="154" t="s">
        <v>205</v>
      </c>
      <c r="B1" s="154"/>
      <c r="C1" s="154"/>
      <c r="D1" s="155"/>
      <c r="E1" s="155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1.25" customHeight="1">
      <c r="A2" s="128"/>
      <c r="B2" s="129"/>
      <c r="C2" s="129"/>
      <c r="D2" s="130"/>
      <c r="E2" s="130"/>
      <c r="F2" s="129"/>
      <c r="G2" s="129"/>
      <c r="H2" s="129"/>
      <c r="I2" s="129"/>
      <c r="J2" s="129"/>
      <c r="K2" s="129"/>
      <c r="L2" s="131" t="s">
        <v>174</v>
      </c>
      <c r="M2" s="131"/>
      <c r="N2" s="132" t="s">
        <v>175</v>
      </c>
    </row>
    <row r="3" spans="1:15" ht="52.5" customHeight="1">
      <c r="A3" s="159" t="s">
        <v>176</v>
      </c>
      <c r="B3" s="156" t="s">
        <v>177</v>
      </c>
      <c r="C3" s="157"/>
      <c r="D3" s="156" t="s">
        <v>197</v>
      </c>
      <c r="E3" s="157"/>
      <c r="F3" s="156" t="s">
        <v>198</v>
      </c>
      <c r="G3" s="157"/>
      <c r="H3" s="156" t="s">
        <v>199</v>
      </c>
      <c r="I3" s="157"/>
      <c r="J3" s="156" t="s">
        <v>200</v>
      </c>
      <c r="K3" s="157"/>
      <c r="L3" s="156" t="s">
        <v>178</v>
      </c>
      <c r="M3" s="157"/>
      <c r="N3" s="158" t="s">
        <v>179</v>
      </c>
      <c r="O3" s="158"/>
    </row>
    <row r="4" spans="1:15" ht="52.5" customHeight="1">
      <c r="A4" s="160"/>
      <c r="B4" s="136" t="s">
        <v>196</v>
      </c>
      <c r="C4" s="136" t="s">
        <v>101</v>
      </c>
      <c r="D4" s="136" t="s">
        <v>196</v>
      </c>
      <c r="E4" s="136" t="s">
        <v>101</v>
      </c>
      <c r="F4" s="136" t="s">
        <v>196</v>
      </c>
      <c r="G4" s="136" t="s">
        <v>101</v>
      </c>
      <c r="H4" s="136" t="s">
        <v>196</v>
      </c>
      <c r="I4" s="136" t="s">
        <v>101</v>
      </c>
      <c r="J4" s="136" t="s">
        <v>196</v>
      </c>
      <c r="K4" s="136" t="s">
        <v>101</v>
      </c>
      <c r="L4" s="136" t="s">
        <v>196</v>
      </c>
      <c r="M4" s="136" t="s">
        <v>101</v>
      </c>
      <c r="N4" s="136" t="s">
        <v>196</v>
      </c>
      <c r="O4" s="136" t="s">
        <v>101</v>
      </c>
    </row>
    <row r="5" spans="1:15" s="114" customFormat="1" ht="24" customHeight="1">
      <c r="A5" s="140" t="s">
        <v>180</v>
      </c>
      <c r="B5" s="133">
        <v>36636.652445</v>
      </c>
      <c r="C5" s="133">
        <f>E5+G5+I5+K5+M5+O5</f>
        <v>37683.808294999995</v>
      </c>
      <c r="D5" s="133">
        <v>4640.5864</v>
      </c>
      <c r="E5" s="133">
        <f>4640.5864+52</f>
        <v>4692.5864</v>
      </c>
      <c r="F5" s="133">
        <v>13082.36</v>
      </c>
      <c r="G5" s="133">
        <v>13697</v>
      </c>
      <c r="H5" s="133">
        <v>4452.437895</v>
      </c>
      <c r="I5" s="133">
        <f>4452.437895+380</f>
        <v>4832.437895</v>
      </c>
      <c r="J5" s="133">
        <v>14001.784</v>
      </c>
      <c r="K5" s="133">
        <v>14001.784</v>
      </c>
      <c r="L5" s="134">
        <v>166</v>
      </c>
      <c r="M5" s="134">
        <v>166</v>
      </c>
      <c r="N5" s="113">
        <v>294</v>
      </c>
      <c r="O5" s="113">
        <v>294</v>
      </c>
    </row>
    <row r="6" spans="1:15" ht="20.25" customHeight="1">
      <c r="A6" s="124" t="s">
        <v>184</v>
      </c>
      <c r="B6" s="115">
        <v>18476.613445</v>
      </c>
      <c r="C6" s="135">
        <f aca="true" t="shared" si="0" ref="C6:C20">E6+G6+I6+K6+M6+O6</f>
        <v>18856.613445000003</v>
      </c>
      <c r="D6" s="115">
        <v>958.9714</v>
      </c>
      <c r="E6" s="115">
        <v>958.9714</v>
      </c>
      <c r="F6" s="115">
        <v>10062.36</v>
      </c>
      <c r="G6" s="115">
        <v>10062.36</v>
      </c>
      <c r="H6" s="115">
        <v>3607.4378950000005</v>
      </c>
      <c r="I6" s="115">
        <f>3607.437895+380</f>
        <v>3987.437895</v>
      </c>
      <c r="J6" s="115">
        <v>3407.16</v>
      </c>
      <c r="K6" s="115">
        <v>3407.16</v>
      </c>
      <c r="L6" s="116">
        <v>151</v>
      </c>
      <c r="M6" s="116">
        <v>151</v>
      </c>
      <c r="N6" s="116">
        <v>289.68415</v>
      </c>
      <c r="O6" s="116">
        <v>289.68415</v>
      </c>
    </row>
    <row r="7" spans="1:15" ht="20.25" customHeight="1">
      <c r="A7" s="124" t="s">
        <v>185</v>
      </c>
      <c r="B7" s="115">
        <v>249.8</v>
      </c>
      <c r="C7" s="135">
        <f t="shared" si="0"/>
        <v>250</v>
      </c>
      <c r="D7" s="115">
        <v>30</v>
      </c>
      <c r="E7" s="115">
        <v>30</v>
      </c>
      <c r="F7" s="115">
        <v>20</v>
      </c>
      <c r="G7" s="115">
        <v>20</v>
      </c>
      <c r="H7" s="115">
        <v>35</v>
      </c>
      <c r="I7" s="115">
        <v>35</v>
      </c>
      <c r="J7" s="115">
        <v>146</v>
      </c>
      <c r="K7" s="115">
        <v>146</v>
      </c>
      <c r="L7" s="116">
        <v>15</v>
      </c>
      <c r="M7" s="116">
        <v>15</v>
      </c>
      <c r="N7" s="116">
        <v>4</v>
      </c>
      <c r="O7" s="116">
        <v>4</v>
      </c>
    </row>
    <row r="8" spans="1:15" ht="20.25" customHeight="1">
      <c r="A8" s="125" t="s">
        <v>186</v>
      </c>
      <c r="B8" s="115">
        <v>17100.239</v>
      </c>
      <c r="C8" s="135">
        <f t="shared" si="0"/>
        <v>17767.239</v>
      </c>
      <c r="D8" s="115">
        <v>3651.615</v>
      </c>
      <c r="E8" s="115">
        <f>3651.615+52</f>
        <v>3703.615</v>
      </c>
      <c r="F8" s="115">
        <v>3000</v>
      </c>
      <c r="G8" s="115">
        <f>615+3000</f>
        <v>3615</v>
      </c>
      <c r="H8" s="115"/>
      <c r="I8" s="115"/>
      <c r="J8" s="115">
        <v>10448.624</v>
      </c>
      <c r="K8" s="115">
        <v>10448.624</v>
      </c>
      <c r="L8" s="116"/>
      <c r="M8" s="116"/>
      <c r="N8" s="116"/>
      <c r="O8" s="116"/>
    </row>
    <row r="9" spans="1:15" ht="20.25" customHeight="1">
      <c r="A9" s="125" t="s">
        <v>187</v>
      </c>
      <c r="B9" s="115"/>
      <c r="C9" s="135">
        <f t="shared" si="0"/>
        <v>0</v>
      </c>
      <c r="D9" s="115"/>
      <c r="E9" s="115"/>
      <c r="F9" s="115"/>
      <c r="G9" s="115"/>
      <c r="H9" s="115"/>
      <c r="I9" s="115"/>
      <c r="J9" s="115"/>
      <c r="K9" s="115"/>
      <c r="L9" s="116"/>
      <c r="M9" s="116"/>
      <c r="N9" s="116"/>
      <c r="O9" s="116"/>
    </row>
    <row r="10" spans="1:15" ht="20.25" customHeight="1">
      <c r="A10" s="125" t="s">
        <v>188</v>
      </c>
      <c r="B10" s="115">
        <v>810</v>
      </c>
      <c r="C10" s="135">
        <f t="shared" si="0"/>
        <v>810</v>
      </c>
      <c r="D10" s="115"/>
      <c r="E10" s="115"/>
      <c r="F10" s="115"/>
      <c r="G10" s="115"/>
      <c r="H10" s="115">
        <v>810</v>
      </c>
      <c r="I10" s="115">
        <v>810</v>
      </c>
      <c r="J10" s="115"/>
      <c r="K10" s="115"/>
      <c r="L10" s="116"/>
      <c r="M10" s="116"/>
      <c r="N10" s="116"/>
      <c r="O10" s="116"/>
    </row>
    <row r="11" spans="1:15" ht="20.25" customHeight="1">
      <c r="A11" s="125" t="s">
        <v>189</v>
      </c>
      <c r="B11" s="115"/>
      <c r="C11" s="135">
        <f t="shared" si="0"/>
        <v>0</v>
      </c>
      <c r="D11" s="115"/>
      <c r="E11" s="115"/>
      <c r="F11" s="115"/>
      <c r="G11" s="115"/>
      <c r="H11" s="115"/>
      <c r="I11" s="115"/>
      <c r="J11" s="115"/>
      <c r="K11" s="115"/>
      <c r="L11" s="116"/>
      <c r="M11" s="116"/>
      <c r="N11" s="116"/>
      <c r="O11" s="116"/>
    </row>
    <row r="12" spans="1:15" s="114" customFormat="1" ht="24" customHeight="1">
      <c r="A12" s="141" t="s">
        <v>181</v>
      </c>
      <c r="B12" s="117">
        <v>33257</v>
      </c>
      <c r="C12" s="133">
        <v>34304</v>
      </c>
      <c r="D12" s="117">
        <v>3418.726632</v>
      </c>
      <c r="E12" s="117">
        <f>3418.726632+52</f>
        <v>3470.726632</v>
      </c>
      <c r="F12" s="117">
        <v>12488.424</v>
      </c>
      <c r="G12" s="117">
        <f>F12+615</f>
        <v>13103.424</v>
      </c>
      <c r="H12" s="117">
        <v>4094.2823439999997</v>
      </c>
      <c r="I12" s="117">
        <f>4094.282344+380</f>
        <v>4474.282344</v>
      </c>
      <c r="J12" s="117">
        <v>12968</v>
      </c>
      <c r="K12" s="117">
        <v>12968</v>
      </c>
      <c r="L12" s="113">
        <v>110.240682</v>
      </c>
      <c r="M12" s="113">
        <v>110.240682</v>
      </c>
      <c r="N12" s="113">
        <v>178</v>
      </c>
      <c r="O12" s="113">
        <v>178</v>
      </c>
    </row>
    <row r="13" spans="1:15" ht="20.25" customHeight="1">
      <c r="A13" s="124" t="s">
        <v>183</v>
      </c>
      <c r="B13" s="115">
        <v>32748</v>
      </c>
      <c r="C13" s="135">
        <f t="shared" si="0"/>
        <v>33794.673658</v>
      </c>
      <c r="D13" s="115">
        <v>3418.726632</v>
      </c>
      <c r="E13" s="115">
        <f>3418.726632+52</f>
        <v>3470.726632</v>
      </c>
      <c r="F13" s="115">
        <v>12488.424</v>
      </c>
      <c r="G13" s="115">
        <f>F13+615</f>
        <v>13103.424</v>
      </c>
      <c r="H13" s="115">
        <v>4084.2823439999997</v>
      </c>
      <c r="I13" s="115">
        <f>4084.282344+380</f>
        <v>4464.282344</v>
      </c>
      <c r="J13" s="115">
        <v>12513</v>
      </c>
      <c r="K13" s="115">
        <v>12513</v>
      </c>
      <c r="L13" s="116">
        <v>95.24068199999999</v>
      </c>
      <c r="M13" s="116">
        <v>95.24068199999999</v>
      </c>
      <c r="N13" s="116">
        <v>148</v>
      </c>
      <c r="O13" s="116">
        <v>148</v>
      </c>
    </row>
    <row r="14" spans="1:15" ht="20.25" customHeight="1">
      <c r="A14" s="124" t="s">
        <v>190</v>
      </c>
      <c r="B14" s="115">
        <v>30</v>
      </c>
      <c r="C14" s="135">
        <f t="shared" si="0"/>
        <v>30</v>
      </c>
      <c r="D14" s="115"/>
      <c r="E14" s="115"/>
      <c r="F14" s="115"/>
      <c r="G14" s="115"/>
      <c r="H14" s="115"/>
      <c r="I14" s="115"/>
      <c r="J14" s="115"/>
      <c r="K14" s="115"/>
      <c r="L14" s="116"/>
      <c r="M14" s="116"/>
      <c r="N14" s="116">
        <v>30</v>
      </c>
      <c r="O14" s="116">
        <v>30</v>
      </c>
    </row>
    <row r="15" spans="1:15" ht="20.25" customHeight="1">
      <c r="A15" s="125" t="s">
        <v>191</v>
      </c>
      <c r="B15" s="115">
        <v>10</v>
      </c>
      <c r="C15" s="135">
        <f t="shared" si="0"/>
        <v>10</v>
      </c>
      <c r="D15" s="115"/>
      <c r="E15" s="115"/>
      <c r="F15" s="115"/>
      <c r="G15" s="115"/>
      <c r="H15" s="115">
        <v>10</v>
      </c>
      <c r="I15" s="115">
        <v>10</v>
      </c>
      <c r="J15" s="115"/>
      <c r="K15" s="115"/>
      <c r="L15" s="116"/>
      <c r="M15" s="116"/>
      <c r="N15" s="116"/>
      <c r="O15" s="116"/>
    </row>
    <row r="16" spans="1:15" ht="20.25" customHeight="1">
      <c r="A16" s="126" t="s">
        <v>192</v>
      </c>
      <c r="B16" s="115">
        <v>455</v>
      </c>
      <c r="C16" s="135">
        <f t="shared" si="0"/>
        <v>455</v>
      </c>
      <c r="D16" s="115"/>
      <c r="E16" s="115"/>
      <c r="F16" s="115"/>
      <c r="G16" s="115"/>
      <c r="H16" s="115"/>
      <c r="I16" s="115"/>
      <c r="J16" s="115">
        <v>455</v>
      </c>
      <c r="K16" s="115">
        <v>455</v>
      </c>
      <c r="L16" s="116"/>
      <c r="M16" s="116"/>
      <c r="N16" s="116"/>
      <c r="O16" s="116"/>
    </row>
    <row r="17" spans="1:15" ht="15.75" customHeight="1">
      <c r="A17" s="126" t="s">
        <v>193</v>
      </c>
      <c r="B17" s="115">
        <v>15</v>
      </c>
      <c r="C17" s="135">
        <f t="shared" si="0"/>
        <v>15</v>
      </c>
      <c r="D17" s="115"/>
      <c r="E17" s="115"/>
      <c r="F17" s="115"/>
      <c r="G17" s="115"/>
      <c r="H17" s="115"/>
      <c r="I17" s="115"/>
      <c r="J17" s="115"/>
      <c r="K17" s="115"/>
      <c r="L17" s="116">
        <v>15</v>
      </c>
      <c r="M17" s="116">
        <v>15</v>
      </c>
      <c r="N17" s="116"/>
      <c r="O17" s="116"/>
    </row>
    <row r="18" spans="1:15" s="114" customFormat="1" ht="28.5" customHeight="1">
      <c r="A18" s="142" t="s">
        <v>194</v>
      </c>
      <c r="B18" s="117">
        <v>3380</v>
      </c>
      <c r="C18" s="135">
        <f t="shared" si="0"/>
        <v>3379.8257069999995</v>
      </c>
      <c r="D18" s="117">
        <v>1221.859768</v>
      </c>
      <c r="E18" s="117">
        <v>1221.859768</v>
      </c>
      <c r="F18" s="117">
        <v>593.936</v>
      </c>
      <c r="G18" s="117">
        <v>593.936</v>
      </c>
      <c r="H18" s="117">
        <v>358.155551</v>
      </c>
      <c r="I18" s="117">
        <v>358.155551</v>
      </c>
      <c r="J18" s="117">
        <v>1034</v>
      </c>
      <c r="K18" s="117">
        <v>1034</v>
      </c>
      <c r="L18" s="113">
        <v>55.75931800000001</v>
      </c>
      <c r="M18" s="113">
        <v>55.75931800000001</v>
      </c>
      <c r="N18" s="113">
        <v>116.11506999999999</v>
      </c>
      <c r="O18" s="113">
        <v>116.11506999999999</v>
      </c>
    </row>
    <row r="19" spans="1:15" s="114" customFormat="1" ht="23.25" customHeight="1">
      <c r="A19" s="140" t="s">
        <v>182</v>
      </c>
      <c r="B19" s="117">
        <v>18945</v>
      </c>
      <c r="C19" s="135">
        <f t="shared" si="0"/>
        <v>18945</v>
      </c>
      <c r="D19" s="117">
        <v>8942</v>
      </c>
      <c r="E19" s="117">
        <v>8942</v>
      </c>
      <c r="F19" s="117">
        <v>0</v>
      </c>
      <c r="G19" s="117">
        <v>0</v>
      </c>
      <c r="H19" s="117">
        <v>2465</v>
      </c>
      <c r="I19" s="117">
        <v>2465</v>
      </c>
      <c r="J19" s="117">
        <v>6087</v>
      </c>
      <c r="K19" s="117">
        <v>6087</v>
      </c>
      <c r="L19" s="113">
        <v>1089</v>
      </c>
      <c r="M19" s="113">
        <v>1089</v>
      </c>
      <c r="N19" s="113">
        <v>362</v>
      </c>
      <c r="O19" s="113">
        <v>362</v>
      </c>
    </row>
    <row r="20" spans="1:15" s="114" customFormat="1" ht="27" customHeight="1">
      <c r="A20" s="143" t="s">
        <v>195</v>
      </c>
      <c r="B20" s="117">
        <v>22325</v>
      </c>
      <c r="C20" s="135">
        <f t="shared" si="0"/>
        <v>22324.820708000003</v>
      </c>
      <c r="D20" s="117">
        <v>10163.996521</v>
      </c>
      <c r="E20" s="117">
        <v>10163.996521</v>
      </c>
      <c r="F20" s="117">
        <v>593.936</v>
      </c>
      <c r="G20" s="117">
        <v>593.936</v>
      </c>
      <c r="H20" s="117">
        <v>2823.39812</v>
      </c>
      <c r="I20" s="117">
        <v>2823.39812</v>
      </c>
      <c r="J20" s="117">
        <v>7121</v>
      </c>
      <c r="K20" s="117">
        <v>7121</v>
      </c>
      <c r="L20" s="113">
        <v>1144.6367710000002</v>
      </c>
      <c r="M20" s="113">
        <v>1144.6367710000002</v>
      </c>
      <c r="N20" s="113">
        <v>477.853296</v>
      </c>
      <c r="O20" s="113">
        <v>477.853296</v>
      </c>
    </row>
    <row r="21" spans="1:14" ht="15.75" customHeight="1">
      <c r="A21" s="118"/>
      <c r="B21" s="119"/>
      <c r="C21" s="119"/>
      <c r="J21" s="119"/>
      <c r="K21" s="119"/>
      <c r="L21" s="119"/>
      <c r="M21" s="119"/>
      <c r="N21" s="121"/>
    </row>
    <row r="22" spans="2:14" s="122" customFormat="1" ht="14.25" customHeight="1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</row>
    <row r="23" spans="2:14" s="122" customFormat="1" ht="14.25" customHeight="1"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</row>
    <row r="24" spans="2:14" s="122" customFormat="1" ht="14.25" customHeight="1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</row>
    <row r="25" spans="2:14" s="122" customFormat="1" ht="14.25" customHeight="1"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</row>
    <row r="26" spans="2:14" s="122" customFormat="1" ht="14.25" customHeight="1"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</row>
    <row r="27" spans="2:14" s="122" customFormat="1" ht="14.25" customHeight="1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</row>
    <row r="28" spans="2:14" s="122" customFormat="1" ht="14.25" customHeight="1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</row>
    <row r="29" spans="2:14" s="122" customFormat="1" ht="14.25" customHeight="1"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</row>
    <row r="30" spans="2:14" s="122" customFormat="1" ht="14.25" customHeight="1"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</row>
    <row r="31" spans="2:14" s="122" customFormat="1" ht="14.25" customHeight="1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</row>
    <row r="32" spans="2:14" s="122" customFormat="1" ht="14.25" customHeight="1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2:14" s="122" customFormat="1" ht="14.25" customHeight="1"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</row>
    <row r="34" spans="2:14" s="122" customFormat="1" ht="14.25" customHeight="1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</row>
    <row r="35" spans="2:14" s="122" customFormat="1" ht="14.25" customHeight="1"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</row>
    <row r="36" spans="2:14" s="122" customFormat="1" ht="14.25" customHeight="1"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</row>
    <row r="37" spans="2:14" s="122" customFormat="1" ht="14.25" customHeight="1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</row>
    <row r="38" spans="2:14" s="122" customFormat="1" ht="14.25" customHeight="1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</row>
    <row r="39" spans="2:14" s="122" customFormat="1" ht="14.25" customHeight="1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</row>
    <row r="40" spans="2:14" s="122" customFormat="1" ht="14.25" customHeight="1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</row>
    <row r="41" spans="2:14" s="122" customFormat="1" ht="14.25" customHeight="1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</row>
    <row r="42" spans="2:14" s="122" customFormat="1" ht="14.25" customHeight="1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</row>
    <row r="43" spans="2:14" s="122" customFormat="1" ht="14.25" customHeight="1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2:14" s="122" customFormat="1" ht="14.25" customHeight="1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  <row r="45" spans="2:14" s="122" customFormat="1" ht="14.25" customHeight="1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</row>
    <row r="46" spans="2:14" s="122" customFormat="1" ht="14.25" customHeight="1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</row>
    <row r="47" spans="2:14" s="122" customFormat="1" ht="14.25" customHeight="1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</row>
    <row r="48" spans="2:14" s="122" customFormat="1" ht="14.25" customHeight="1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2:14" s="122" customFormat="1" ht="14.25" customHeight="1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</row>
    <row r="50" spans="2:14" s="122" customFormat="1" ht="14.2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</row>
    <row r="51" spans="2:14" s="122" customFormat="1" ht="14.25" customHeight="1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</row>
  </sheetData>
  <sheetProtection/>
  <mergeCells count="9">
    <mergeCell ref="A1:N1"/>
    <mergeCell ref="D3:E3"/>
    <mergeCell ref="F3:G3"/>
    <mergeCell ref="H3:I3"/>
    <mergeCell ref="J3:K3"/>
    <mergeCell ref="L3:M3"/>
    <mergeCell ref="N3:O3"/>
    <mergeCell ref="B3:C3"/>
    <mergeCell ref="A3:A4"/>
  </mergeCells>
  <printOptions horizontalCentered="1"/>
  <pageMargins left="0.31496062992125984" right="0.31496062992125984" top="0.7480314960629921" bottom="0.5905511811023623" header="0.31496062992125984" footer="0.31496062992125984"/>
  <pageSetup horizontalDpi="600" verticalDpi="600" orientation="landscape" paperSize="9" scale="95" r:id="rId1"/>
  <headerFooter>
    <oddFooter>&amp;R&amp;"楷体,常规"表五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jeeg</cp:lastModifiedBy>
  <cp:lastPrinted>2017-10-30T02:35:04Z</cp:lastPrinted>
  <dcterms:created xsi:type="dcterms:W3CDTF">2015-02-28T14:11:32Z</dcterms:created>
  <dcterms:modified xsi:type="dcterms:W3CDTF">2017-11-06T15:18:55Z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