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0" windowHeight="8445" tabRatio="718" activeTab="0"/>
  </bookViews>
  <sheets>
    <sheet name="收支总表" sheetId="1" r:id="rId1"/>
    <sheet name="收入完成情况表" sheetId="2" r:id="rId2"/>
    <sheet name="支出完成情况表" sheetId="3" r:id="rId3"/>
    <sheet name="政府性基金预算执行情况表" sheetId="4" r:id="rId4"/>
    <sheet name="社会保险基金执行情况" sheetId="5" r:id="rId5"/>
    <sheet name="部门预算执行情况表" sheetId="6" r:id="rId6"/>
  </sheets>
  <definedNames>
    <definedName name="_xlnm.Print_Area" localSheetId="1">'收入完成情况表'!$A$1:$E$53</definedName>
    <definedName name="_xlnm.Print_Area" localSheetId="0">'收支总表'!$A$1:$H$13</definedName>
    <definedName name="_xlnm.Print_Titles" localSheetId="1">'收入完成情况表'!$1:$3</definedName>
  </definedNames>
  <calcPr fullCalcOnLoad="1"/>
</workbook>
</file>

<file path=xl/sharedStrings.xml><?xml version="1.0" encoding="utf-8"?>
<sst xmlns="http://schemas.openxmlformats.org/spreadsheetml/2006/main" count="467" uniqueCount="343">
  <si>
    <t>收入项目</t>
  </si>
  <si>
    <t>二、上划省级收入</t>
  </si>
  <si>
    <t>三、上划中央收入</t>
  </si>
  <si>
    <t>较上年增减</t>
  </si>
  <si>
    <t>增减%</t>
  </si>
  <si>
    <t>单位：万元</t>
  </si>
  <si>
    <t>科目名称</t>
  </si>
  <si>
    <t>增减%</t>
  </si>
  <si>
    <t>较上年
增减额</t>
  </si>
  <si>
    <t>二、上级补助收入</t>
  </si>
  <si>
    <t>（一）财力性补助收入</t>
  </si>
  <si>
    <t>四、上年结余</t>
  </si>
  <si>
    <t>支出项目</t>
  </si>
  <si>
    <t>二、上解支出</t>
  </si>
  <si>
    <t>年终滚存结余</t>
  </si>
  <si>
    <t xml:space="preserve"> 1、返还性收入</t>
  </si>
  <si>
    <t>较上年
增长%</t>
  </si>
  <si>
    <t>三、债券还本</t>
  </si>
  <si>
    <t>四、调出资金</t>
  </si>
  <si>
    <t>单位：万元</t>
  </si>
  <si>
    <t>较上年增长%</t>
  </si>
  <si>
    <t>一、政府性基金本级收入</t>
  </si>
  <si>
    <t>一、政府性基金本级支出合计</t>
  </si>
  <si>
    <t>收入总计</t>
  </si>
  <si>
    <t>支出总计</t>
  </si>
  <si>
    <t>三、债务转贷收入</t>
  </si>
  <si>
    <t>一、地方财政预算收入</t>
  </si>
  <si>
    <t>1、一般公共服务支出</t>
  </si>
  <si>
    <t>2、国防支出</t>
  </si>
  <si>
    <t>3、公共安全支出</t>
  </si>
  <si>
    <t>4、教育支出</t>
  </si>
  <si>
    <t>5、科学技术支出</t>
  </si>
  <si>
    <t>6、文化体育与传媒支出</t>
  </si>
  <si>
    <t>7、社会保障和就业支出</t>
  </si>
  <si>
    <t>8、医疗卫生与计划生育支出</t>
  </si>
  <si>
    <t>9、节能环保支出</t>
  </si>
  <si>
    <t>10、城乡社区支出</t>
  </si>
  <si>
    <t>11、农林水支出</t>
  </si>
  <si>
    <t>12、交通运输支出</t>
  </si>
  <si>
    <t>13、资源勘探信息等支出</t>
  </si>
  <si>
    <t>14、商业服务业等支出</t>
  </si>
  <si>
    <t>15、金融支出</t>
  </si>
  <si>
    <t>16、国土海洋气象等支出</t>
  </si>
  <si>
    <t>17、住房保障支出</t>
  </si>
  <si>
    <t>18、粮油物资储备支出</t>
  </si>
  <si>
    <t>19、债务付息支出</t>
  </si>
  <si>
    <t>20、其他支出(类)</t>
  </si>
  <si>
    <t>（一）税收收入</t>
  </si>
  <si>
    <t xml:space="preserve">  1、增值税</t>
  </si>
  <si>
    <t xml:space="preserve">  2、营业税</t>
  </si>
  <si>
    <t xml:space="preserve">  3、企业所得税</t>
  </si>
  <si>
    <t xml:space="preserve">  4、个人所得税</t>
  </si>
  <si>
    <t xml:space="preserve">  5、资源税</t>
  </si>
  <si>
    <t xml:space="preserve">  6、城市维护建设税</t>
  </si>
  <si>
    <t xml:space="preserve">  7、房产税</t>
  </si>
  <si>
    <t xml:space="preserve">  8、印花税</t>
  </si>
  <si>
    <t xml:space="preserve">  9、城镇土地使用税</t>
  </si>
  <si>
    <t xml:space="preserve">  10、土地增值税</t>
  </si>
  <si>
    <t xml:space="preserve">  11、车船税</t>
  </si>
  <si>
    <t xml:space="preserve">  12、耕地占用税</t>
  </si>
  <si>
    <t xml:space="preserve">  13、契税</t>
  </si>
  <si>
    <t xml:space="preserve">  14、烟叶税</t>
  </si>
  <si>
    <t>（二）非税收入</t>
  </si>
  <si>
    <t xml:space="preserve">  1、专项收入</t>
  </si>
  <si>
    <t xml:space="preserve">    其中：排污费</t>
  </si>
  <si>
    <t xml:space="preserve">      教育费附加</t>
  </si>
  <si>
    <t xml:space="preserve">      残疾人就业保障金收入</t>
  </si>
  <si>
    <t xml:space="preserve">      教育资金收入</t>
  </si>
  <si>
    <t xml:space="preserve">      农田水利建设资金收入</t>
  </si>
  <si>
    <t xml:space="preserve">      育林基金收入</t>
  </si>
  <si>
    <t xml:space="preserve">      森林植被恢复费</t>
  </si>
  <si>
    <t xml:space="preserve">      水利建设专项收入</t>
  </si>
  <si>
    <t xml:space="preserve">  2、行政事业性收费收入</t>
  </si>
  <si>
    <t xml:space="preserve">  3、罚没收入</t>
  </si>
  <si>
    <t xml:space="preserve">  4、国有资源(资产)有偿使用收入</t>
  </si>
  <si>
    <t xml:space="preserve">  5、其他收入</t>
  </si>
  <si>
    <t>其中：国税部门完成收入</t>
  </si>
  <si>
    <t xml:space="preserve">     地税部门完成收入</t>
  </si>
  <si>
    <t xml:space="preserve">     财政部门完成收入</t>
  </si>
  <si>
    <t>3、国有土地使用权出让收入</t>
  </si>
  <si>
    <t>4、国有土地收益基金收入</t>
  </si>
  <si>
    <t>5、农业土地开发资金收入</t>
  </si>
  <si>
    <t>6、城市基础设施配套费收入</t>
  </si>
  <si>
    <t>10、散装水泥专项资金收入</t>
  </si>
  <si>
    <t>11、新型墙体材料专项基金收入</t>
  </si>
  <si>
    <t>12、其他政府性基金收入</t>
  </si>
  <si>
    <t>二、政府性基金上级补助收入</t>
  </si>
  <si>
    <t>三、政府性基金上年结余</t>
  </si>
  <si>
    <t>四、调入资金</t>
  </si>
  <si>
    <t>支出总计</t>
  </si>
  <si>
    <t>收入总计</t>
  </si>
  <si>
    <t>年终结余</t>
  </si>
  <si>
    <t>项        目</t>
  </si>
  <si>
    <t>机关事业单位基本养老保险基金</t>
  </si>
  <si>
    <t>城乡居民基本养老保险基金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</si>
  <si>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</si>
  <si>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</si>
  <si>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</si>
  <si>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</si>
  <si>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3、财政补贴收入</t>
  </si>
  <si>
    <t>二、支出</t>
  </si>
  <si>
    <t xml:space="preserve">           2、其他支出</t>
  </si>
  <si>
    <t xml:space="preserve">           3、转移支出</t>
  </si>
  <si>
    <t>三、本年收支结余</t>
  </si>
  <si>
    <r>
      <t xml:space="preserve">  1、上划省级增值税</t>
    </r>
    <r>
      <rPr>
        <sz val="10"/>
        <color indexed="9"/>
        <rFont val="楷体"/>
        <family val="3"/>
      </rPr>
      <t>5%）</t>
    </r>
  </si>
  <si>
    <t xml:space="preserve">  2、上划省级营业税</t>
  </si>
  <si>
    <t xml:space="preserve">  3、上划省级企业所得税</t>
  </si>
  <si>
    <t xml:space="preserve">  4、上划省级个人所得税</t>
  </si>
  <si>
    <t xml:space="preserve">  5、上划省级资源税</t>
  </si>
  <si>
    <t>　6、上划省级城镇土地使用税</t>
  </si>
  <si>
    <t xml:space="preserve">  1、上划中央增值税</t>
  </si>
  <si>
    <t xml:space="preserve">  2、上划中央消费税</t>
  </si>
  <si>
    <t>　3、上划中央企业所得税</t>
  </si>
  <si>
    <t xml:space="preserve">  4、上划中央个人所得税</t>
  </si>
  <si>
    <t>2015年
决算数</t>
  </si>
  <si>
    <t>2016年预计
完成数</t>
  </si>
  <si>
    <t>2015年决算数</t>
  </si>
  <si>
    <t>2015年决算数</t>
  </si>
  <si>
    <t>2016年预计
完成数</t>
  </si>
  <si>
    <t>2015年决算数</t>
  </si>
  <si>
    <t>2016预计
完成数</t>
  </si>
  <si>
    <t>2015年决算数</t>
  </si>
  <si>
    <t>2016预计完成数</t>
  </si>
  <si>
    <t>单位：</t>
  </si>
  <si>
    <t>合计</t>
  </si>
  <si>
    <t xml:space="preserve">           4、大病保险</t>
  </si>
  <si>
    <t xml:space="preserve">           5、上解支出</t>
  </si>
  <si>
    <t>五、年末滚存结余</t>
  </si>
  <si>
    <t>一般公共预算收入</t>
  </si>
  <si>
    <t>2016年靖州县一般公共预算收支预计完成情况总表（草案）</t>
  </si>
  <si>
    <t>2016年靖州县一般公共预算收入预计完成情况表（草案）</t>
  </si>
  <si>
    <t>2016年靖州县政府性基金预算收支预计完成情况总表（草案）</t>
  </si>
  <si>
    <t xml:space="preserve"> 2、财力性转移支付收入</t>
  </si>
  <si>
    <t>（二）专项转移支付助收入</t>
  </si>
  <si>
    <t>五、调入资金</t>
  </si>
  <si>
    <t xml:space="preserve">      水资源费收入</t>
  </si>
  <si>
    <t xml:space="preserve">      矿产资源专项收入</t>
  </si>
  <si>
    <t xml:space="preserve">      地方教育费附加收入</t>
  </si>
  <si>
    <t xml:space="preserve">      其他专项收入</t>
  </si>
  <si>
    <t>2016年靖州县一般公共预算支出预计完成情况表（草案）</t>
  </si>
  <si>
    <t>支出合计</t>
  </si>
  <si>
    <t>1、污水处理费收入</t>
  </si>
  <si>
    <t>二、调出资金</t>
  </si>
  <si>
    <t>三、上解支出</t>
  </si>
  <si>
    <r>
      <t>1、社会保障和就业支出</t>
    </r>
    <r>
      <rPr>
        <sz val="9"/>
        <color indexed="8"/>
        <rFont val="楷体"/>
        <family val="3"/>
      </rPr>
      <t>（移民后期扶持等社会保障事务支出）</t>
    </r>
  </si>
  <si>
    <r>
      <t>2、城乡社区支出</t>
    </r>
    <r>
      <rPr>
        <sz val="9"/>
        <color indexed="8"/>
        <rFont val="楷体"/>
        <family val="3"/>
      </rPr>
      <t>（土地出让收入安排的各项支出）</t>
    </r>
  </si>
  <si>
    <r>
      <t>3、农林水支出</t>
    </r>
    <r>
      <rPr>
        <sz val="9"/>
        <color indexed="8"/>
        <rFont val="楷体"/>
        <family val="3"/>
      </rPr>
      <t>（上级补助水利建设基金安排的各项支出）</t>
    </r>
  </si>
  <si>
    <t>4、资源勘探信息等支出</t>
  </si>
  <si>
    <t>5、其他支出</t>
  </si>
  <si>
    <t>2、水土保持补偿费收入</t>
  </si>
  <si>
    <t>一、地方财政预算支出</t>
  </si>
  <si>
    <t>职工基本医疗保险基金</t>
  </si>
  <si>
    <t>城乡居民基本医疗保险基金</t>
  </si>
  <si>
    <t xml:space="preserve">           2、利息收入</t>
  </si>
  <si>
    <t xml:space="preserve">           4、委托投资收益</t>
  </si>
  <si>
    <t xml:space="preserve">           5、其他收入</t>
  </si>
  <si>
    <t xml:space="preserve">           6、转移收入</t>
  </si>
  <si>
    <t>万元</t>
  </si>
  <si>
    <t xml:space="preserve">   其中： 1、社会保险待遇支出</t>
  </si>
  <si>
    <t>收    入</t>
  </si>
  <si>
    <t/>
  </si>
  <si>
    <t>支     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</si>
  <si>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</si>
  <si>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</si>
  <si>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</si>
  <si>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</si>
  <si>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</si>
  <si>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</si>
  <si>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1</t>
  </si>
  <si>
    <t>一、财政拨款收入</t>
  </si>
  <si>
    <t>一、一般公共服务支出</t>
  </si>
  <si>
    <t>37</t>
  </si>
  <si>
    <t>一、基本支出</t>
  </si>
  <si>
    <t>60</t>
  </si>
  <si>
    <t>　　其中：政府性基金预算财政拨款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</si>
  <si>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</si>
  <si>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</si>
  <si>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</si>
  <si>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</si>
  <si>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</si>
  <si>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</si>
  <si>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</si>
  <si>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</si>
  <si>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</si>
  <si>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</si>
  <si>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</si>
  <si>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</si>
  <si>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</si>
  <si>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</si>
  <si>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</si>
  <si>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</si>
  <si>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</si>
  <si>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</si>
  <si>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</si>
  <si>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</si>
  <si>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</si>
  <si>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</si>
  <si>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</si>
  <si>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</si>
  <si>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</si>
  <si>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</si>
  <si>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</si>
  <si>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</si>
  <si>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</si>
  <si>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</si>
  <si>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</si>
  <si>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</si>
  <si>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</si>
  <si>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</si>
  <si>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</si>
  <si>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</si>
  <si>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</si>
  <si>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</si>
  <si>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</si>
  <si>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</si>
  <si>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</si>
  <si>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</si>
  <si>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</si>
  <si>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</si>
  <si>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</si>
  <si>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</si>
  <si>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</si>
  <si>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</si>
  <si>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</si>
  <si>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</si>
  <si>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</si>
  <si>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</si>
  <si>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</si>
  <si>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</si>
  <si>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</si>
  <si>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</si>
  <si>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</si>
  <si>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</si>
  <si>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</si>
  <si>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</si>
  <si>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</si>
  <si>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</si>
  <si>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</si>
  <si>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  工资福利支出</t>
  </si>
  <si>
    <t>72</t>
  </si>
  <si>
    <t>14</t>
  </si>
  <si>
    <t>十四、资源勘探信息等支出</t>
  </si>
  <si>
    <t>50</t>
  </si>
  <si>
    <t xml:space="preserve">    商品和服务支出</t>
  </si>
  <si>
    <t>73</t>
  </si>
  <si>
    <t>15</t>
  </si>
  <si>
    <t>十五、商业服务业等支出</t>
  </si>
  <si>
    <t>51</t>
  </si>
  <si>
    <t xml:space="preserve">    对个人和家庭的补助</t>
  </si>
  <si>
    <t>74</t>
  </si>
  <si>
    <t>16</t>
  </si>
  <si>
    <t>十六、金融支出</t>
  </si>
  <si>
    <t>52</t>
  </si>
  <si>
    <t xml:space="preserve">    对企事业单位的补贴</t>
  </si>
  <si>
    <t>75</t>
  </si>
  <si>
    <t>17</t>
  </si>
  <si>
    <t>十七、援助其他地区支出</t>
  </si>
  <si>
    <t>53</t>
  </si>
  <si>
    <t xml:space="preserve">    债务利息支出</t>
  </si>
  <si>
    <t>76</t>
  </si>
  <si>
    <t>18</t>
  </si>
  <si>
    <t>十八、国土海洋气象等支出</t>
  </si>
  <si>
    <t>54</t>
  </si>
  <si>
    <t xml:space="preserve">    基本建设支出</t>
  </si>
  <si>
    <t>77</t>
  </si>
  <si>
    <t>19</t>
  </si>
  <si>
    <t>十九、住房保障支出</t>
  </si>
  <si>
    <t>55</t>
  </si>
  <si>
    <t xml:space="preserve">    其他资本性支出</t>
  </si>
  <si>
    <t>78</t>
  </si>
  <si>
    <t>20</t>
  </si>
  <si>
    <t>二十、粮油物资储备支出</t>
  </si>
  <si>
    <t>56</t>
  </si>
  <si>
    <t xml:space="preserve">    其他支出</t>
  </si>
  <si>
    <t>79</t>
  </si>
  <si>
    <t>21</t>
  </si>
  <si>
    <t>二十一、其他支出</t>
  </si>
  <si>
    <t>57</t>
  </si>
  <si>
    <t>80</t>
  </si>
  <si>
    <t>22</t>
  </si>
  <si>
    <t>二十二、债务还本支出</t>
  </si>
  <si>
    <t>58</t>
  </si>
  <si>
    <t>81</t>
  </si>
  <si>
    <t>23</t>
  </si>
  <si>
    <t>二十三、债务付息支出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</si>
  <si>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</si>
  <si>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</si>
  <si>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</si>
  <si>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</si>
  <si>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</si>
  <si>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</si>
  <si>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</si>
  <si>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</si>
  <si>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</si>
  <si>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</si>
  <si>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</si>
  <si>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</si>
  <si>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</si>
  <si>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</si>
  <si>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</si>
  <si>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</si>
  <si>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</si>
  <si>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</si>
  <si>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</si>
  <si>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</si>
  <si>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</si>
  <si>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</si>
  <si>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</si>
  <si>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</si>
  <si>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</si>
  <si>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</si>
  <si>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</si>
  <si>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</si>
  <si>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</si>
  <si>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</si>
  <si>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</si>
  <si>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</si>
  <si>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</si>
  <si>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</si>
  <si>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</si>
  <si>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</si>
  <si>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</si>
  <si>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</si>
  <si>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</si>
  <si>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</si>
  <si>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</si>
  <si>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</si>
  <si>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</si>
  <si>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</si>
  <si>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</si>
  <si>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</si>
  <si>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</si>
  <si>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</si>
  <si>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</si>
  <si>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</si>
  <si>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</si>
  <si>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总      计</t>
  </si>
  <si>
    <t>95</t>
  </si>
  <si>
    <t>2015年决算数</t>
  </si>
  <si>
    <t>2015年决算数</t>
  </si>
  <si>
    <t>2016年预计完成数</t>
  </si>
  <si>
    <t>2016年社会保险基金预算收支预计完成情况总表(草案）</t>
  </si>
  <si>
    <t>2016年部门预算收支预计完成情况总表（草案）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</si>
</sst>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0_ "/>
    <numFmt numFmtId="186" formatCode="#,##0.000000_ "/>
    <numFmt numFmtId="187" formatCode="0.00_ "/>
    <numFmt numFmtId="188" formatCode="0.00_);[Red]\(0.00\)"/>
    <numFmt numFmtId="189" formatCode="#,##0.00_ ;\-#,##0.00;;"/>
    <numFmt numFmtId="190" formatCode="#,##0_ ;[Red]\-#,##0\ "/>
    <numFmt numFmtId="191" formatCode="0_);[Red]\(0\)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0"/>
      <name val="楷体"/>
      <family val="3"/>
    </font>
    <font>
      <sz val="10"/>
      <color indexed="8"/>
      <name val="楷体"/>
      <family val="3"/>
    </font>
    <font>
      <b/>
      <sz val="10"/>
      <name val="楷体"/>
      <family val="3"/>
    </font>
    <font>
      <b/>
      <sz val="10"/>
      <color indexed="8"/>
      <name val="楷体"/>
      <family val="3"/>
    </font>
    <font>
      <sz val="11"/>
      <color indexed="8"/>
      <name val="楷体"/>
      <family val="3"/>
    </font>
    <font>
      <b/>
      <sz val="11"/>
      <color indexed="8"/>
      <name val="楷体"/>
      <family val="3"/>
    </font>
    <font>
      <sz val="9"/>
      <color indexed="8"/>
      <name val="楷体"/>
      <family val="3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9"/>
      <name val="楷体"/>
      <family val="3"/>
    </font>
    <font>
      <sz val="24"/>
      <color indexed="8"/>
      <name val="宋体"/>
      <family val="0"/>
    </font>
    <font>
      <sz val="22"/>
      <color indexed="8"/>
      <name val="黑体"/>
      <family val="3"/>
    </font>
    <font>
      <sz val="22"/>
      <name val="黑体"/>
      <family val="3"/>
    </font>
    <font>
      <b/>
      <sz val="12"/>
      <color indexed="8"/>
      <name val="楷体"/>
      <family val="3"/>
    </font>
    <font>
      <b/>
      <sz val="12"/>
      <name val="楷体"/>
      <family val="3"/>
    </font>
    <font>
      <sz val="12"/>
      <name val="楷体"/>
      <family val="3"/>
    </font>
    <font>
      <sz val="12"/>
      <color indexed="8"/>
      <name val="楷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1" borderId="5" applyNumberFormat="0" applyAlignment="0" applyProtection="0"/>
    <xf numFmtId="0" fontId="60" fillId="22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21" borderId="8" applyNumberFormat="0" applyAlignment="0" applyProtection="0"/>
    <xf numFmtId="0" fontId="66" fillId="30" borderId="5" applyNumberFormat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72">
    <xf numFmtId="0" fontId="0" fillId="0" borderId="0" xfId="0" applyFont="1" applyAlignment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185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84" fontId="10" fillId="0" borderId="10" xfId="0" applyNumberFormat="1" applyFont="1" applyFill="1" applyBorder="1" applyAlignment="1">
      <alignment vertical="center"/>
    </xf>
    <xf numFmtId="184" fontId="10" fillId="0" borderId="10" xfId="0" applyNumberFormat="1" applyFont="1" applyBorder="1" applyAlignment="1">
      <alignment vertical="center"/>
    </xf>
    <xf numFmtId="185" fontId="10" fillId="0" borderId="1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185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184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3" fontId="14" fillId="0" borderId="10" xfId="0" applyNumberFormat="1" applyFont="1" applyFill="1" applyBorder="1" applyAlignment="1" applyProtection="1">
      <alignment horizontal="lef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184" fontId="15" fillId="0" borderId="10" xfId="0" applyNumberFormat="1" applyFont="1" applyFill="1" applyBorder="1" applyAlignment="1">
      <alignment vertical="center"/>
    </xf>
    <xf numFmtId="184" fontId="15" fillId="0" borderId="10" xfId="0" applyNumberFormat="1" applyFont="1" applyBorder="1" applyAlignment="1">
      <alignment vertical="center"/>
    </xf>
    <xf numFmtId="185" fontId="15" fillId="0" borderId="10" xfId="0" applyNumberFormat="1" applyFont="1" applyBorder="1" applyAlignment="1">
      <alignment vertical="center"/>
    </xf>
    <xf numFmtId="3" fontId="14" fillId="0" borderId="10" xfId="0" applyNumberFormat="1" applyFont="1" applyFill="1" applyBorder="1" applyAlignment="1" applyProtection="1">
      <alignment horizontal="right" vertical="center"/>
      <protection/>
    </xf>
    <xf numFmtId="3" fontId="16" fillId="0" borderId="12" xfId="0" applyNumberFormat="1" applyFont="1" applyFill="1" applyBorder="1" applyAlignment="1" applyProtection="1">
      <alignment horizontal="left" vertical="center"/>
      <protection/>
    </xf>
    <xf numFmtId="3" fontId="16" fillId="0" borderId="10" xfId="0" applyNumberFormat="1" applyFont="1" applyFill="1" applyBorder="1" applyAlignment="1" applyProtection="1">
      <alignment horizontal="right" vertical="center"/>
      <protection/>
    </xf>
    <xf numFmtId="184" fontId="17" fillId="0" borderId="10" xfId="0" applyNumberFormat="1" applyFont="1" applyFill="1" applyBorder="1" applyAlignment="1">
      <alignment vertical="center"/>
    </xf>
    <xf numFmtId="184" fontId="17" fillId="0" borderId="10" xfId="0" applyNumberFormat="1" applyFont="1" applyBorder="1" applyAlignment="1">
      <alignment vertical="center"/>
    </xf>
    <xf numFmtId="185" fontId="17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3" fontId="14" fillId="0" borderId="11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 vertical="center"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3" fontId="15" fillId="0" borderId="1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184" fontId="19" fillId="0" borderId="10" xfId="0" applyNumberFormat="1" applyFont="1" applyFill="1" applyBorder="1" applyAlignment="1">
      <alignment vertical="center"/>
    </xf>
    <xf numFmtId="184" fontId="18" fillId="0" borderId="10" xfId="0" applyNumberFormat="1" applyFont="1" applyFill="1" applyBorder="1" applyAlignment="1">
      <alignment vertical="center"/>
    </xf>
    <xf numFmtId="187" fontId="18" fillId="0" borderId="10" xfId="0" applyNumberFormat="1" applyFont="1" applyFill="1" applyBorder="1" applyAlignment="1">
      <alignment vertical="center"/>
    </xf>
    <xf numFmtId="184" fontId="18" fillId="0" borderId="10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84" fontId="18" fillId="0" borderId="0" xfId="0" applyNumberFormat="1" applyFont="1" applyAlignment="1">
      <alignment vertical="center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184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>
      <alignment horizontal="right" vertical="center"/>
    </xf>
    <xf numFmtId="185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right" vertical="center" wrapText="1"/>
      <protection/>
    </xf>
    <xf numFmtId="185" fontId="15" fillId="0" borderId="10" xfId="0" applyNumberFormat="1" applyFont="1" applyBorder="1" applyAlignment="1">
      <alignment horizontal="right" vertical="center"/>
    </xf>
    <xf numFmtId="184" fontId="14" fillId="0" borderId="10" xfId="0" applyNumberFormat="1" applyFont="1" applyFill="1" applyBorder="1" applyAlignment="1" applyProtection="1">
      <alignment horizontal="right" vertical="center" wrapText="1"/>
      <protection/>
    </xf>
    <xf numFmtId="184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184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84" fontId="19" fillId="0" borderId="0" xfId="0" applyNumberFormat="1" applyFont="1" applyBorder="1" applyAlignment="1">
      <alignment vertical="center"/>
    </xf>
    <xf numFmtId="184" fontId="18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184" fontId="18" fillId="0" borderId="10" xfId="0" applyNumberFormat="1" applyFont="1" applyBorder="1" applyAlignment="1">
      <alignment vertical="center"/>
    </xf>
    <xf numFmtId="185" fontId="1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84" fontId="19" fillId="0" borderId="10" xfId="0" applyNumberFormat="1" applyFont="1" applyBorder="1" applyAlignment="1">
      <alignment vertical="center"/>
    </xf>
    <xf numFmtId="185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85" fontId="8" fillId="0" borderId="10" xfId="0" applyNumberFormat="1" applyFont="1" applyBorder="1" applyAlignment="1">
      <alignment horizontal="center" vertical="center" wrapText="1"/>
    </xf>
    <xf numFmtId="0" fontId="25" fillId="32" borderId="0" xfId="0" applyNumberFormat="1" applyFont="1" applyFill="1" applyBorder="1" applyAlignment="1" applyProtection="1">
      <alignment vertical="center"/>
      <protection/>
    </xf>
    <xf numFmtId="0" fontId="17" fillId="0" borderId="10" xfId="0" applyFont="1" applyBorder="1" applyAlignment="1">
      <alignment vertical="center" wrapText="1"/>
    </xf>
    <xf numFmtId="191" fontId="6" fillId="32" borderId="0" xfId="0" applyNumberFormat="1" applyFont="1" applyFill="1" applyBorder="1" applyAlignment="1" applyProtection="1">
      <alignment/>
      <protection/>
    </xf>
    <xf numFmtId="191" fontId="23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Alignment="1">
      <alignment/>
    </xf>
    <xf numFmtId="191" fontId="22" fillId="32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184" fontId="16" fillId="0" borderId="10" xfId="0" applyNumberFormat="1" applyFont="1" applyFill="1" applyBorder="1" applyAlignment="1" applyProtection="1">
      <alignment/>
      <protection/>
    </xf>
    <xf numFmtId="184" fontId="16" fillId="0" borderId="10" xfId="0" applyNumberFormat="1" applyFont="1" applyFill="1" applyBorder="1" applyAlignment="1" applyProtection="1">
      <alignment horizontal="right"/>
      <protection/>
    </xf>
    <xf numFmtId="184" fontId="29" fillId="0" borderId="10" xfId="0" applyNumberFormat="1" applyFont="1" applyFill="1" applyBorder="1" applyAlignment="1" applyProtection="1">
      <alignment horizontal="right"/>
      <protection/>
    </xf>
    <xf numFmtId="184" fontId="16" fillId="0" borderId="0" xfId="0" applyNumberFormat="1" applyFont="1" applyAlignment="1">
      <alignment/>
    </xf>
    <xf numFmtId="184" fontId="14" fillId="0" borderId="10" xfId="0" applyNumberFormat="1" applyFont="1" applyFill="1" applyBorder="1" applyAlignment="1" applyProtection="1">
      <alignment/>
      <protection/>
    </xf>
    <xf numFmtId="184" fontId="14" fillId="0" borderId="10" xfId="0" applyNumberFormat="1" applyFont="1" applyBorder="1" applyAlignment="1">
      <alignment/>
    </xf>
    <xf numFmtId="184" fontId="14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184" fontId="16" fillId="0" borderId="10" xfId="0" applyNumberFormat="1" applyFont="1" applyBorder="1" applyAlignment="1">
      <alignment/>
    </xf>
    <xf numFmtId="184" fontId="16" fillId="0" borderId="10" xfId="0" applyNumberFormat="1" applyFont="1" applyBorder="1" applyAlignment="1">
      <alignment horizontal="right"/>
    </xf>
    <xf numFmtId="184" fontId="30" fillId="0" borderId="10" xfId="0" applyNumberFormat="1" applyFont="1" applyFill="1" applyBorder="1" applyAlignment="1" applyProtection="1">
      <alignment horizontal="right"/>
      <protection/>
    </xf>
    <xf numFmtId="0" fontId="22" fillId="32" borderId="0" xfId="0" applyNumberFormat="1" applyFont="1" applyFill="1" applyBorder="1" applyAlignment="1" applyProtection="1">
      <alignment vertical="center"/>
      <protection/>
    </xf>
    <xf numFmtId="191" fontId="21" fillId="32" borderId="0" xfId="0" applyNumberFormat="1" applyFont="1" applyFill="1" applyBorder="1" applyAlignment="1" applyProtection="1">
      <alignment vertical="center"/>
      <protection/>
    </xf>
    <xf numFmtId="191" fontId="31" fillId="32" borderId="0" xfId="0" applyNumberFormat="1" applyFont="1" applyFill="1" applyBorder="1" applyAlignment="1" applyProtection="1">
      <alignment horizontal="right" vertical="center"/>
      <protection/>
    </xf>
    <xf numFmtId="191" fontId="31" fillId="32" borderId="0" xfId="0" applyNumberFormat="1" applyFont="1" applyFill="1" applyBorder="1" applyAlignment="1" applyProtection="1">
      <alignment horizontal="left" vertical="center"/>
      <protection/>
    </xf>
    <xf numFmtId="0" fontId="28" fillId="32" borderId="10" xfId="0" applyNumberFormat="1" applyFont="1" applyFill="1" applyBorder="1" applyAlignment="1" applyProtection="1">
      <alignment horizontal="center" vertical="center"/>
      <protection/>
    </xf>
    <xf numFmtId="191" fontId="28" fillId="32" borderId="10" xfId="0" applyNumberFormat="1" applyFont="1" applyFill="1" applyBorder="1" applyAlignment="1" applyProtection="1">
      <alignment horizontal="center" vertical="center" wrapText="1"/>
      <protection/>
    </xf>
    <xf numFmtId="191" fontId="17" fillId="32" borderId="10" xfId="0" applyNumberFormat="1" applyFont="1" applyFill="1" applyBorder="1" applyAlignment="1" applyProtection="1">
      <alignment horizontal="center" vertical="center" wrapText="1"/>
      <protection/>
    </xf>
    <xf numFmtId="191" fontId="19" fillId="32" borderId="10" xfId="0" applyNumberFormat="1" applyFont="1" applyFill="1" applyBorder="1" applyAlignment="1" applyProtection="1">
      <alignment horizontal="center" vertical="center" wrapText="1"/>
      <protection/>
    </xf>
    <xf numFmtId="184" fontId="29" fillId="32" borderId="10" xfId="0" applyNumberFormat="1" applyFont="1" applyFill="1" applyBorder="1" applyAlignment="1" applyProtection="1">
      <alignment horizontal="left"/>
      <protection/>
    </xf>
    <xf numFmtId="184" fontId="30" fillId="32" borderId="10" xfId="0" applyNumberFormat="1" applyFont="1" applyFill="1" applyBorder="1" applyAlignment="1" applyProtection="1">
      <alignment horizontal="left"/>
      <protection/>
    </xf>
    <xf numFmtId="184" fontId="30" fillId="32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left" vertical="center" shrinkToFit="1"/>
    </xf>
    <xf numFmtId="184" fontId="1" fillId="0" borderId="16" xfId="0" applyNumberFormat="1" applyFont="1" applyFill="1" applyBorder="1" applyAlignment="1">
      <alignment horizontal="right" vertical="center" shrinkToFit="1"/>
    </xf>
    <xf numFmtId="184" fontId="1" fillId="0" borderId="16" xfId="0" applyNumberFormat="1" applyFont="1" applyFill="1" applyBorder="1" applyAlignment="1">
      <alignment horizontal="left" vertical="center" shrinkToFit="1"/>
    </xf>
    <xf numFmtId="184" fontId="1" fillId="0" borderId="16" xfId="0" applyNumberFormat="1" applyFont="1" applyFill="1" applyBorder="1" applyAlignment="1">
      <alignment horizontal="center" vertical="center" shrinkToFit="1"/>
    </xf>
    <xf numFmtId="184" fontId="1" fillId="0" borderId="17" xfId="0" applyNumberFormat="1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 horizontal="left" vertical="center"/>
    </xf>
    <xf numFmtId="184" fontId="1" fillId="0" borderId="17" xfId="0" applyNumberFormat="1" applyFont="1" applyFill="1" applyBorder="1" applyAlignment="1">
      <alignment horizontal="center" vertical="center" shrinkToFit="1"/>
    </xf>
    <xf numFmtId="184" fontId="7" fillId="0" borderId="16" xfId="0" applyNumberFormat="1" applyFont="1" applyFill="1" applyBorder="1" applyAlignment="1">
      <alignment horizontal="right" vertical="center" shrinkToFit="1"/>
    </xf>
    <xf numFmtId="184" fontId="7" fillId="0" borderId="17" xfId="0" applyNumberFormat="1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184" fontId="7" fillId="0" borderId="19" xfId="0" applyNumberFormat="1" applyFont="1" applyFill="1" applyBorder="1" applyAlignment="1">
      <alignment horizontal="right" vertical="center" shrinkToFit="1"/>
    </xf>
    <xf numFmtId="184" fontId="7" fillId="0" borderId="19" xfId="0" applyNumberFormat="1" applyFont="1" applyFill="1" applyBorder="1" applyAlignment="1">
      <alignment horizontal="center" vertical="center" shrinkToFit="1"/>
    </xf>
    <xf numFmtId="184" fontId="7" fillId="0" borderId="2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32" borderId="0" xfId="0" applyNumberFormat="1" applyFont="1" applyFill="1" applyBorder="1" applyAlignment="1" applyProtection="1">
      <alignment horizontal="center" vertical="center"/>
      <protection/>
    </xf>
    <xf numFmtId="0" fontId="27" fillId="32" borderId="0" xfId="0" applyNumberFormat="1" applyFont="1" applyFill="1" applyBorder="1" applyAlignment="1" applyProtection="1">
      <alignment/>
      <protection/>
    </xf>
    <xf numFmtId="184" fontId="1" fillId="0" borderId="16" xfId="0" applyNumberFormat="1" applyFont="1" applyFill="1" applyBorder="1" applyAlignment="1">
      <alignment horizontal="left" vertical="center" shrinkToFit="1"/>
    </xf>
    <xf numFmtId="184" fontId="7" fillId="0" borderId="19" xfId="0" applyNumberFormat="1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184" fontId="7" fillId="0" borderId="1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A4">
      <selection activeCell="C10" sqref="C10"/>
    </sheetView>
  </sheetViews>
  <sheetFormatPr defaultColWidth="9.140625" defaultRowHeight="15"/>
  <cols>
    <col min="1" max="1" width="26.140625" style="0" customWidth="1"/>
    <col min="2" max="2" width="10.8515625" style="0" customWidth="1"/>
    <col min="3" max="3" width="11.00390625" style="0" customWidth="1"/>
    <col min="4" max="4" width="11.57421875" style="0" customWidth="1"/>
    <col min="5" max="5" width="24.421875" style="0" customWidth="1"/>
    <col min="6" max="6" width="12.57421875" style="0" customWidth="1"/>
    <col min="7" max="7" width="12.00390625" style="0" customWidth="1"/>
    <col min="8" max="8" width="11.421875" style="0" customWidth="1"/>
  </cols>
  <sheetData>
    <row r="1" spans="1:8" ht="31.5" customHeight="1">
      <c r="A1" s="159" t="s">
        <v>129</v>
      </c>
      <c r="B1" s="159"/>
      <c r="C1" s="159"/>
      <c r="D1" s="159"/>
      <c r="E1" s="159"/>
      <c r="F1" s="159"/>
      <c r="G1" s="159"/>
      <c r="H1" s="159"/>
    </row>
    <row r="2" spans="1:8" ht="23.25" customHeight="1">
      <c r="A2" s="44"/>
      <c r="B2" s="44"/>
      <c r="C2" s="44"/>
      <c r="D2" s="44"/>
      <c r="E2" s="44"/>
      <c r="F2" s="44"/>
      <c r="G2" s="44"/>
      <c r="H2" s="44" t="s">
        <v>5</v>
      </c>
    </row>
    <row r="3" spans="1:8" s="10" customFormat="1" ht="36" customHeight="1">
      <c r="A3" s="88" t="s">
        <v>0</v>
      </c>
      <c r="B3" s="88" t="s">
        <v>114</v>
      </c>
      <c r="C3" s="79" t="s">
        <v>115</v>
      </c>
      <c r="D3" s="88" t="s">
        <v>16</v>
      </c>
      <c r="E3" s="88" t="s">
        <v>12</v>
      </c>
      <c r="F3" s="88" t="s">
        <v>114</v>
      </c>
      <c r="G3" s="88" t="s">
        <v>115</v>
      </c>
      <c r="H3" s="88" t="s">
        <v>16</v>
      </c>
    </row>
    <row r="4" spans="1:8" ht="24.75" customHeight="1">
      <c r="A4" s="89" t="s">
        <v>26</v>
      </c>
      <c r="B4" s="90">
        <v>23745</v>
      </c>
      <c r="C4" s="90">
        <v>27945</v>
      </c>
      <c r="D4" s="91">
        <f>(C4-B4)/B4*100</f>
        <v>17.687934301958308</v>
      </c>
      <c r="E4" s="89" t="s">
        <v>150</v>
      </c>
      <c r="F4" s="90">
        <v>182000</v>
      </c>
      <c r="G4" s="90">
        <f>'支出完成情况表'!C24</f>
        <v>196560</v>
      </c>
      <c r="H4" s="91">
        <f>(G4-F4)/F4*100</f>
        <v>8</v>
      </c>
    </row>
    <row r="5" spans="1:8" ht="24.75" customHeight="1">
      <c r="A5" s="89" t="s">
        <v>9</v>
      </c>
      <c r="B5" s="90">
        <f>B6+B9</f>
        <v>157174</v>
      </c>
      <c r="C5" s="90">
        <f>C6+C9</f>
        <v>162575</v>
      </c>
      <c r="D5" s="91">
        <f aca="true" t="shared" si="0" ref="D5:D13">(C5-B5)/B5*100</f>
        <v>3.436318984055887</v>
      </c>
      <c r="E5" s="89" t="s">
        <v>13</v>
      </c>
      <c r="F5" s="90">
        <v>1238</v>
      </c>
      <c r="G5" s="90">
        <v>1300</v>
      </c>
      <c r="H5" s="91">
        <f>(G5-F5)/F5*100</f>
        <v>5.008077544426494</v>
      </c>
    </row>
    <row r="6" spans="1:8" ht="24.75" customHeight="1">
      <c r="A6" s="89" t="s">
        <v>10</v>
      </c>
      <c r="B6" s="90">
        <f>SUM(B7:B8)</f>
        <v>58824</v>
      </c>
      <c r="C6" s="90">
        <f>SUM(C7:C8)</f>
        <v>60906</v>
      </c>
      <c r="D6" s="91">
        <f t="shared" si="0"/>
        <v>3.5393716850265196</v>
      </c>
      <c r="E6" s="89"/>
      <c r="F6" s="90"/>
      <c r="G6" s="90"/>
      <c r="H6" s="91"/>
    </row>
    <row r="7" spans="1:8" ht="24.75" customHeight="1">
      <c r="A7" s="89" t="s">
        <v>15</v>
      </c>
      <c r="B7" s="90">
        <v>3619</v>
      </c>
      <c r="C7" s="90">
        <v>4036</v>
      </c>
      <c r="D7" s="91">
        <f t="shared" si="0"/>
        <v>11.522520033158331</v>
      </c>
      <c r="E7" s="89"/>
      <c r="F7" s="90"/>
      <c r="G7" s="90"/>
      <c r="H7" s="91"/>
    </row>
    <row r="8" spans="1:8" ht="24.75" customHeight="1">
      <c r="A8" s="89" t="s">
        <v>132</v>
      </c>
      <c r="B8" s="90">
        <v>55205</v>
      </c>
      <c r="C8" s="90">
        <v>56870</v>
      </c>
      <c r="D8" s="91">
        <f t="shared" si="0"/>
        <v>3.0160311565981344</v>
      </c>
      <c r="E8" s="89"/>
      <c r="F8" s="90"/>
      <c r="G8" s="90"/>
      <c r="H8" s="91"/>
    </row>
    <row r="9" spans="1:8" ht="24.75" customHeight="1">
      <c r="A9" s="89" t="s">
        <v>133</v>
      </c>
      <c r="B9" s="90">
        <v>98350</v>
      </c>
      <c r="C9" s="90">
        <f>97966+3703</f>
        <v>101669</v>
      </c>
      <c r="D9" s="91">
        <f t="shared" si="0"/>
        <v>3.374682257244535</v>
      </c>
      <c r="E9" s="89" t="s">
        <v>17</v>
      </c>
      <c r="F9" s="90">
        <v>17210</v>
      </c>
      <c r="G9" s="90">
        <v>8500</v>
      </c>
      <c r="H9" s="91">
        <f>(G9-F9)/F9*100</f>
        <v>-50.610110400929685</v>
      </c>
    </row>
    <row r="10" spans="1:8" ht="24.75" customHeight="1">
      <c r="A10" s="89" t="s">
        <v>25</v>
      </c>
      <c r="B10" s="90">
        <v>19683</v>
      </c>
      <c r="C10" s="90">
        <f>17305-1700</f>
        <v>15605</v>
      </c>
      <c r="D10" s="91">
        <f t="shared" si="0"/>
        <v>-20.71838642483361</v>
      </c>
      <c r="E10" s="89" t="s">
        <v>18</v>
      </c>
      <c r="F10" s="90"/>
      <c r="G10" s="90"/>
      <c r="H10" s="91"/>
    </row>
    <row r="11" spans="1:8" ht="24.75" customHeight="1">
      <c r="A11" s="89" t="s">
        <v>11</v>
      </c>
      <c r="B11" s="90">
        <v>272</v>
      </c>
      <c r="C11" s="90">
        <v>435</v>
      </c>
      <c r="D11" s="91"/>
      <c r="E11" s="92" t="s">
        <v>24</v>
      </c>
      <c r="F11" s="93">
        <f>F4+F5+F9+F10</f>
        <v>200448</v>
      </c>
      <c r="G11" s="93">
        <f>G4+G5+G9+G10</f>
        <v>206360</v>
      </c>
      <c r="H11" s="94">
        <f>(G11-F11)/F11*100</f>
        <v>2.9493933588761174</v>
      </c>
    </row>
    <row r="12" spans="1:8" ht="24.75" customHeight="1">
      <c r="A12" s="89" t="s">
        <v>134</v>
      </c>
      <c r="B12" s="90">
        <v>9</v>
      </c>
      <c r="C12" s="90"/>
      <c r="D12" s="91"/>
      <c r="E12" s="92"/>
      <c r="F12" s="93"/>
      <c r="G12" s="93"/>
      <c r="H12" s="94"/>
    </row>
    <row r="13" spans="1:8" ht="24.75" customHeight="1">
      <c r="A13" s="92" t="s">
        <v>23</v>
      </c>
      <c r="B13" s="93">
        <f>B4+B5+B10+B11+B12</f>
        <v>200883</v>
      </c>
      <c r="C13" s="93">
        <f>C4+C5+C10+C11</f>
        <v>206560</v>
      </c>
      <c r="D13" s="94">
        <f t="shared" si="0"/>
        <v>2.8260231079782763</v>
      </c>
      <c r="E13" s="92" t="s">
        <v>14</v>
      </c>
      <c r="F13" s="93">
        <v>435</v>
      </c>
      <c r="G13" s="93">
        <f>C13-G11</f>
        <v>200</v>
      </c>
      <c r="H13" s="95"/>
    </row>
    <row r="14" spans="1:8" ht="13.5">
      <c r="A14" s="44"/>
      <c r="B14" s="44"/>
      <c r="C14" s="44"/>
      <c r="D14" s="44"/>
      <c r="E14" s="44"/>
      <c r="F14" s="44"/>
      <c r="G14" s="44"/>
      <c r="H14" s="44"/>
    </row>
    <row r="15" spans="1:8" ht="13.5">
      <c r="A15" s="44"/>
      <c r="B15" s="44"/>
      <c r="C15" s="44"/>
      <c r="D15" s="44"/>
      <c r="E15" s="44"/>
      <c r="F15" s="44"/>
      <c r="G15" s="44"/>
      <c r="H15" s="44"/>
    </row>
  </sheetData>
  <sheetProtection/>
  <mergeCells count="1">
    <mergeCell ref="A1:H1"/>
  </mergeCells>
  <printOptions horizontalCentered="1"/>
  <pageMargins left="0.7480314960629921" right="0.7480314960629921" top="0.7480314960629921" bottom="0.7480314960629921" header="0.31496062992125984" footer="0.5905511811023623"/>
  <pageSetup horizontalDpi="600" verticalDpi="600" orientation="landscape" paperSize="9" r:id="rId1"/>
  <headerFooter>
    <oddFooter>&amp;C&amp;P+10 &amp;R&amp;"楷体_GB2312,常规"&amp;9 2016年一般公共预算收支总表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SheetLayoutView="100"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"/>
    </sheetView>
  </sheetViews>
  <sheetFormatPr defaultColWidth="9.140625" defaultRowHeight="15"/>
  <cols>
    <col min="1" max="1" width="48.140625" style="0" customWidth="1"/>
    <col min="2" max="2" width="22.140625" style="0" customWidth="1"/>
    <col min="3" max="3" width="22.140625" style="6" customWidth="1"/>
    <col min="4" max="4" width="20.421875" style="0" customWidth="1"/>
    <col min="5" max="5" width="23.00390625" style="0" customWidth="1"/>
  </cols>
  <sheetData>
    <row r="1" spans="1:5" ht="31.5" customHeight="1">
      <c r="A1" s="159" t="s">
        <v>130</v>
      </c>
      <c r="B1" s="159"/>
      <c r="C1" s="159"/>
      <c r="D1" s="159"/>
      <c r="E1" s="159"/>
    </row>
    <row r="2" ht="13.5">
      <c r="E2" t="s">
        <v>5</v>
      </c>
    </row>
    <row r="3" spans="1:5" ht="31.5" customHeight="1">
      <c r="A3" s="2" t="s">
        <v>0</v>
      </c>
      <c r="B3" s="3" t="s">
        <v>116</v>
      </c>
      <c r="C3" s="98" t="s">
        <v>115</v>
      </c>
      <c r="D3" s="8" t="s">
        <v>3</v>
      </c>
      <c r="E3" s="7" t="s">
        <v>4</v>
      </c>
    </row>
    <row r="4" spans="1:5" ht="16.5" customHeight="1">
      <c r="A4" s="4" t="s">
        <v>26</v>
      </c>
      <c r="B4" s="11">
        <f>B5+B20</f>
        <v>23745</v>
      </c>
      <c r="C4" s="11">
        <f>C5+C20</f>
        <v>27945</v>
      </c>
      <c r="D4" s="11">
        <f>D5+D20</f>
        <v>4200</v>
      </c>
      <c r="E4" s="14">
        <f>D4/B4*100</f>
        <v>17.687934301958308</v>
      </c>
    </row>
    <row r="5" spans="1:6" ht="16.5" customHeight="1">
      <c r="A5" s="39" t="s">
        <v>47</v>
      </c>
      <c r="B5" s="40">
        <f>SUM(B6:B19)</f>
        <v>15499</v>
      </c>
      <c r="C5" s="40">
        <f>SUM(C6:C19)</f>
        <v>19066</v>
      </c>
      <c r="D5" s="42">
        <f aca="true" t="shared" si="0" ref="D5:D53">C5-B5</f>
        <v>3567</v>
      </c>
      <c r="E5" s="43">
        <f aca="true" t="shared" si="1" ref="E5:E53">D5/B5*100</f>
        <v>23.014388025033874</v>
      </c>
      <c r="F5" s="44"/>
    </row>
    <row r="6" spans="1:6" ht="16.5" customHeight="1">
      <c r="A6" s="45" t="s">
        <v>48</v>
      </c>
      <c r="B6" s="38">
        <v>1934</v>
      </c>
      <c r="C6" s="35">
        <v>5146</v>
      </c>
      <c r="D6" s="36">
        <f t="shared" si="0"/>
        <v>3212</v>
      </c>
      <c r="E6" s="37">
        <f t="shared" si="1"/>
        <v>166.08066184074457</v>
      </c>
      <c r="F6" s="44"/>
    </row>
    <row r="7" spans="1:6" ht="16.5" customHeight="1">
      <c r="A7" s="45" t="s">
        <v>49</v>
      </c>
      <c r="B7" s="46">
        <v>5292</v>
      </c>
      <c r="C7" s="35">
        <v>3415</v>
      </c>
      <c r="D7" s="36">
        <f t="shared" si="0"/>
        <v>-1877</v>
      </c>
      <c r="E7" s="37">
        <f t="shared" si="1"/>
        <v>-35.46863189720332</v>
      </c>
      <c r="F7" s="44"/>
    </row>
    <row r="8" spans="1:6" ht="16.5" customHeight="1">
      <c r="A8" s="45" t="s">
        <v>50</v>
      </c>
      <c r="B8" s="38">
        <v>1281</v>
      </c>
      <c r="C8" s="35">
        <v>1300</v>
      </c>
      <c r="D8" s="36">
        <f t="shared" si="0"/>
        <v>19</v>
      </c>
      <c r="E8" s="37">
        <f t="shared" si="1"/>
        <v>1.483216237314598</v>
      </c>
      <c r="F8" s="44"/>
    </row>
    <row r="9" spans="1:6" ht="16.5" customHeight="1">
      <c r="A9" s="45" t="s">
        <v>51</v>
      </c>
      <c r="B9" s="38">
        <v>364</v>
      </c>
      <c r="C9" s="35">
        <v>497</v>
      </c>
      <c r="D9" s="36">
        <f t="shared" si="0"/>
        <v>133</v>
      </c>
      <c r="E9" s="37">
        <f t="shared" si="1"/>
        <v>36.53846153846153</v>
      </c>
      <c r="F9" s="44"/>
    </row>
    <row r="10" spans="1:6" ht="16.5" customHeight="1">
      <c r="A10" s="45" t="s">
        <v>52</v>
      </c>
      <c r="B10" s="38">
        <v>150</v>
      </c>
      <c r="C10" s="35">
        <v>250</v>
      </c>
      <c r="D10" s="36">
        <f t="shared" si="0"/>
        <v>100</v>
      </c>
      <c r="E10" s="37">
        <f t="shared" si="1"/>
        <v>66.66666666666666</v>
      </c>
      <c r="F10" s="44"/>
    </row>
    <row r="11" spans="1:6" ht="16.5" customHeight="1">
      <c r="A11" s="45" t="s">
        <v>53</v>
      </c>
      <c r="B11" s="46">
        <v>723</v>
      </c>
      <c r="C11" s="35">
        <v>840</v>
      </c>
      <c r="D11" s="36">
        <f t="shared" si="0"/>
        <v>117</v>
      </c>
      <c r="E11" s="37">
        <f t="shared" si="1"/>
        <v>16.182572614107883</v>
      </c>
      <c r="F11" s="44"/>
    </row>
    <row r="12" spans="1:6" ht="16.5" customHeight="1">
      <c r="A12" s="45" t="s">
        <v>54</v>
      </c>
      <c r="B12" s="38">
        <v>368</v>
      </c>
      <c r="C12" s="35">
        <v>370</v>
      </c>
      <c r="D12" s="36">
        <f t="shared" si="0"/>
        <v>2</v>
      </c>
      <c r="E12" s="37">
        <f t="shared" si="1"/>
        <v>0.5434782608695652</v>
      </c>
      <c r="F12" s="44"/>
    </row>
    <row r="13" spans="1:6" ht="16.5" customHeight="1">
      <c r="A13" s="45" t="s">
        <v>55</v>
      </c>
      <c r="B13" s="38">
        <v>149</v>
      </c>
      <c r="C13" s="35">
        <v>190</v>
      </c>
      <c r="D13" s="36">
        <f t="shared" si="0"/>
        <v>41</v>
      </c>
      <c r="E13" s="37">
        <f t="shared" si="1"/>
        <v>27.516778523489933</v>
      </c>
      <c r="F13" s="44"/>
    </row>
    <row r="14" spans="1:6" ht="16.5" customHeight="1">
      <c r="A14" s="45" t="s">
        <v>56</v>
      </c>
      <c r="B14" s="38">
        <v>359</v>
      </c>
      <c r="C14" s="35">
        <v>400</v>
      </c>
      <c r="D14" s="36">
        <f t="shared" si="0"/>
        <v>41</v>
      </c>
      <c r="E14" s="37">
        <f t="shared" si="1"/>
        <v>11.420612813370473</v>
      </c>
      <c r="F14" s="44"/>
    </row>
    <row r="15" spans="1:6" ht="16.5" customHeight="1">
      <c r="A15" s="45" t="s">
        <v>57</v>
      </c>
      <c r="B15" s="38">
        <v>2196</v>
      </c>
      <c r="C15" s="35">
        <f>1696+90</f>
        <v>1786</v>
      </c>
      <c r="D15" s="36">
        <f t="shared" si="0"/>
        <v>-410</v>
      </c>
      <c r="E15" s="37">
        <f t="shared" si="1"/>
        <v>-18.670309653916213</v>
      </c>
      <c r="F15" s="44"/>
    </row>
    <row r="16" spans="1:6" ht="16.5" customHeight="1">
      <c r="A16" s="45" t="s">
        <v>58</v>
      </c>
      <c r="B16" s="38">
        <v>196</v>
      </c>
      <c r="C16" s="35">
        <v>250</v>
      </c>
      <c r="D16" s="36">
        <f t="shared" si="0"/>
        <v>54</v>
      </c>
      <c r="E16" s="37">
        <f t="shared" si="1"/>
        <v>27.55102040816326</v>
      </c>
      <c r="F16" s="44"/>
    </row>
    <row r="17" spans="1:6" ht="16.5" customHeight="1">
      <c r="A17" s="45" t="s">
        <v>59</v>
      </c>
      <c r="B17" s="38">
        <v>32</v>
      </c>
      <c r="C17" s="35">
        <v>1530</v>
      </c>
      <c r="D17" s="36">
        <f t="shared" si="0"/>
        <v>1498</v>
      </c>
      <c r="E17" s="37">
        <f t="shared" si="1"/>
        <v>4681.25</v>
      </c>
      <c r="F17" s="44"/>
    </row>
    <row r="18" spans="1:6" ht="16.5" customHeight="1">
      <c r="A18" s="45" t="s">
        <v>60</v>
      </c>
      <c r="B18" s="38">
        <v>2291</v>
      </c>
      <c r="C18" s="35">
        <v>2892</v>
      </c>
      <c r="D18" s="36">
        <f t="shared" si="0"/>
        <v>601</v>
      </c>
      <c r="E18" s="37">
        <f t="shared" si="1"/>
        <v>26.233085988651244</v>
      </c>
      <c r="F18" s="44"/>
    </row>
    <row r="19" spans="1:6" ht="16.5" customHeight="1">
      <c r="A19" s="45" t="s">
        <v>61</v>
      </c>
      <c r="B19" s="38">
        <v>164</v>
      </c>
      <c r="C19" s="35">
        <v>200</v>
      </c>
      <c r="D19" s="36">
        <f t="shared" si="0"/>
        <v>36</v>
      </c>
      <c r="E19" s="37">
        <f t="shared" si="1"/>
        <v>21.951219512195124</v>
      </c>
      <c r="F19" s="44"/>
    </row>
    <row r="20" spans="1:6" ht="16.5" customHeight="1">
      <c r="A20" s="39" t="s">
        <v>62</v>
      </c>
      <c r="B20" s="41">
        <f>SUM(B21,B34:B37)</f>
        <v>8246</v>
      </c>
      <c r="C20" s="41">
        <f>SUM(C21,C34:C37)</f>
        <v>8879</v>
      </c>
      <c r="D20" s="42">
        <f t="shared" si="0"/>
        <v>633</v>
      </c>
      <c r="E20" s="43">
        <f t="shared" si="1"/>
        <v>7.676449187484841</v>
      </c>
      <c r="F20" s="44"/>
    </row>
    <row r="21" spans="1:6" ht="16.5" customHeight="1">
      <c r="A21" s="45" t="s">
        <v>63</v>
      </c>
      <c r="B21" s="35">
        <f>SUM(B22:B33)</f>
        <v>1723</v>
      </c>
      <c r="C21" s="35">
        <f>SUM(C22:C33)</f>
        <v>2153</v>
      </c>
      <c r="D21" s="36">
        <f t="shared" si="0"/>
        <v>430</v>
      </c>
      <c r="E21" s="37">
        <f t="shared" si="1"/>
        <v>24.956471271038886</v>
      </c>
      <c r="F21" s="44"/>
    </row>
    <row r="22" spans="1:6" ht="16.5" customHeight="1">
      <c r="A22" s="45" t="s">
        <v>64</v>
      </c>
      <c r="B22" s="34">
        <v>63</v>
      </c>
      <c r="C22" s="35">
        <v>86</v>
      </c>
      <c r="D22" s="36">
        <f t="shared" si="0"/>
        <v>23</v>
      </c>
      <c r="E22" s="37">
        <f t="shared" si="1"/>
        <v>36.507936507936506</v>
      </c>
      <c r="F22" s="44"/>
    </row>
    <row r="23" spans="1:6" ht="16.5" customHeight="1">
      <c r="A23" s="45" t="s">
        <v>135</v>
      </c>
      <c r="B23" s="34">
        <v>20</v>
      </c>
      <c r="C23" s="35">
        <v>27</v>
      </c>
      <c r="D23" s="36">
        <f t="shared" si="0"/>
        <v>7</v>
      </c>
      <c r="E23" s="37">
        <f t="shared" si="1"/>
        <v>35</v>
      </c>
      <c r="F23" s="44"/>
    </row>
    <row r="24" spans="1:6" ht="16.5" customHeight="1">
      <c r="A24" s="33" t="s">
        <v>65</v>
      </c>
      <c r="B24" s="38">
        <v>513</v>
      </c>
      <c r="C24" s="35">
        <v>410</v>
      </c>
      <c r="D24" s="36">
        <f t="shared" si="0"/>
        <v>-103</v>
      </c>
      <c r="E24" s="37">
        <f t="shared" si="1"/>
        <v>-20.077972709551656</v>
      </c>
      <c r="F24" s="44"/>
    </row>
    <row r="25" spans="1:6" ht="16.5" customHeight="1">
      <c r="A25" s="33" t="s">
        <v>136</v>
      </c>
      <c r="B25" s="38">
        <v>14</v>
      </c>
      <c r="C25" s="35"/>
      <c r="D25" s="36">
        <f t="shared" si="0"/>
        <v>-14</v>
      </c>
      <c r="E25" s="37">
        <f t="shared" si="1"/>
        <v>-100</v>
      </c>
      <c r="F25" s="44"/>
    </row>
    <row r="26" spans="1:6" ht="16.5" customHeight="1">
      <c r="A26" s="33" t="s">
        <v>137</v>
      </c>
      <c r="B26" s="38">
        <v>342</v>
      </c>
      <c r="C26" s="35">
        <v>273</v>
      </c>
      <c r="D26" s="36">
        <f t="shared" si="0"/>
        <v>-69</v>
      </c>
      <c r="E26" s="37">
        <f t="shared" si="1"/>
        <v>-20.175438596491226</v>
      </c>
      <c r="F26" s="44"/>
    </row>
    <row r="27" spans="1:6" ht="16.5" customHeight="1">
      <c r="A27" s="47" t="s">
        <v>66</v>
      </c>
      <c r="B27" s="47">
        <v>20</v>
      </c>
      <c r="C27" s="36">
        <v>14</v>
      </c>
      <c r="D27" s="37">
        <f t="shared" si="0"/>
        <v>-6</v>
      </c>
      <c r="E27" s="37">
        <f t="shared" si="1"/>
        <v>-30</v>
      </c>
      <c r="F27" s="44"/>
    </row>
    <row r="28" spans="1:6" ht="16.5" customHeight="1">
      <c r="A28" s="47" t="s">
        <v>67</v>
      </c>
      <c r="B28" s="47">
        <v>168</v>
      </c>
      <c r="C28" s="36">
        <v>598</v>
      </c>
      <c r="D28" s="37">
        <f t="shared" si="0"/>
        <v>430</v>
      </c>
      <c r="E28" s="37">
        <f t="shared" si="1"/>
        <v>255.95238095238093</v>
      </c>
      <c r="F28" s="44"/>
    </row>
    <row r="29" spans="1:6" ht="16.5" customHeight="1">
      <c r="A29" s="47" t="s">
        <v>68</v>
      </c>
      <c r="B29" s="47">
        <v>101</v>
      </c>
      <c r="C29" s="36">
        <v>359</v>
      </c>
      <c r="D29" s="37">
        <f t="shared" si="0"/>
        <v>258</v>
      </c>
      <c r="E29" s="37">
        <f t="shared" si="1"/>
        <v>255.44554455445544</v>
      </c>
      <c r="F29" s="44"/>
    </row>
    <row r="30" spans="1:6" ht="16.5" customHeight="1">
      <c r="A30" s="47" t="s">
        <v>69</v>
      </c>
      <c r="B30" s="47">
        <v>215</v>
      </c>
      <c r="C30" s="36">
        <v>48</v>
      </c>
      <c r="D30" s="37">
        <f t="shared" si="0"/>
        <v>-167</v>
      </c>
      <c r="E30" s="37">
        <f t="shared" si="1"/>
        <v>-77.67441860465117</v>
      </c>
      <c r="F30" s="44"/>
    </row>
    <row r="31" spans="1:6" ht="16.5" customHeight="1">
      <c r="A31" s="47" t="s">
        <v>70</v>
      </c>
      <c r="B31" s="47">
        <v>13</v>
      </c>
      <c r="C31" s="36">
        <v>146</v>
      </c>
      <c r="D31" s="37">
        <f t="shared" si="0"/>
        <v>133</v>
      </c>
      <c r="E31" s="37">
        <f t="shared" si="1"/>
        <v>1023.076923076923</v>
      </c>
      <c r="F31" s="44"/>
    </row>
    <row r="32" spans="1:6" ht="16.5" customHeight="1">
      <c r="A32" s="47" t="s">
        <v>71</v>
      </c>
      <c r="B32" s="47">
        <v>187</v>
      </c>
      <c r="C32" s="36">
        <v>140</v>
      </c>
      <c r="D32" s="37">
        <f t="shared" si="0"/>
        <v>-47</v>
      </c>
      <c r="E32" s="37">
        <f t="shared" si="1"/>
        <v>-25.13368983957219</v>
      </c>
      <c r="F32" s="44"/>
    </row>
    <row r="33" spans="1:6" ht="16.5" customHeight="1">
      <c r="A33" s="47" t="s">
        <v>138</v>
      </c>
      <c r="B33" s="47">
        <v>67</v>
      </c>
      <c r="C33" s="36">
        <v>52</v>
      </c>
      <c r="D33" s="37">
        <f t="shared" si="0"/>
        <v>-15</v>
      </c>
      <c r="E33" s="37">
        <f t="shared" si="1"/>
        <v>-22.388059701492537</v>
      </c>
      <c r="F33" s="44"/>
    </row>
    <row r="34" spans="1:6" ht="16.5" customHeight="1">
      <c r="A34" s="33" t="s">
        <v>72</v>
      </c>
      <c r="B34" s="38">
        <v>1887</v>
      </c>
      <c r="C34" s="35">
        <v>1324</v>
      </c>
      <c r="D34" s="36">
        <f t="shared" si="0"/>
        <v>-563</v>
      </c>
      <c r="E34" s="37">
        <f t="shared" si="1"/>
        <v>-29.83571807101219</v>
      </c>
      <c r="F34" s="44"/>
    </row>
    <row r="35" spans="1:6" ht="16.5" customHeight="1">
      <c r="A35" s="45" t="s">
        <v>73</v>
      </c>
      <c r="B35" s="38">
        <v>1042</v>
      </c>
      <c r="C35" s="35">
        <v>2024</v>
      </c>
      <c r="D35" s="36">
        <f t="shared" si="0"/>
        <v>982</v>
      </c>
      <c r="E35" s="37">
        <f t="shared" si="1"/>
        <v>94.24184261036469</v>
      </c>
      <c r="F35" s="44"/>
    </row>
    <row r="36" spans="1:6" ht="16.5" customHeight="1">
      <c r="A36" s="45" t="s">
        <v>74</v>
      </c>
      <c r="B36" s="38">
        <v>1519</v>
      </c>
      <c r="C36" s="35">
        <v>2248</v>
      </c>
      <c r="D36" s="36">
        <f t="shared" si="0"/>
        <v>729</v>
      </c>
      <c r="E36" s="37">
        <f t="shared" si="1"/>
        <v>47.99210006583278</v>
      </c>
      <c r="F36" s="44"/>
    </row>
    <row r="37" spans="1:6" ht="16.5" customHeight="1">
      <c r="A37" s="45" t="s">
        <v>75</v>
      </c>
      <c r="B37" s="38">
        <v>2075</v>
      </c>
      <c r="C37" s="35">
        <v>1130</v>
      </c>
      <c r="D37" s="36">
        <f t="shared" si="0"/>
        <v>-945</v>
      </c>
      <c r="E37" s="37">
        <f t="shared" si="1"/>
        <v>-45.54216867469879</v>
      </c>
      <c r="F37" s="44"/>
    </row>
    <row r="38" spans="1:5" ht="16.5" customHeight="1">
      <c r="A38" s="4" t="s">
        <v>1</v>
      </c>
      <c r="B38" s="12">
        <f>SUM(B39:B44)</f>
        <v>3318</v>
      </c>
      <c r="C38" s="12">
        <f>SUM(C39:C44)</f>
        <v>3488</v>
      </c>
      <c r="D38" s="13">
        <f t="shared" si="0"/>
        <v>170</v>
      </c>
      <c r="E38" s="14">
        <f t="shared" si="1"/>
        <v>5.123568414707655</v>
      </c>
    </row>
    <row r="39" spans="1:5" ht="16.5" customHeight="1">
      <c r="A39" s="33" t="s">
        <v>104</v>
      </c>
      <c r="B39" s="34">
        <v>645</v>
      </c>
      <c r="C39" s="35">
        <f>1141+184</f>
        <v>1325</v>
      </c>
      <c r="D39" s="36">
        <f t="shared" si="0"/>
        <v>680</v>
      </c>
      <c r="E39" s="37">
        <f t="shared" si="1"/>
        <v>105.4263565891473</v>
      </c>
    </row>
    <row r="40" spans="1:5" ht="16.5" customHeight="1">
      <c r="A40" s="33" t="s">
        <v>105</v>
      </c>
      <c r="B40" s="38">
        <v>1764</v>
      </c>
      <c r="C40" s="35">
        <v>1139</v>
      </c>
      <c r="D40" s="36">
        <f t="shared" si="0"/>
        <v>-625</v>
      </c>
      <c r="E40" s="37">
        <f t="shared" si="1"/>
        <v>-35.430839002267575</v>
      </c>
    </row>
    <row r="41" spans="1:5" ht="16.5" customHeight="1">
      <c r="A41" s="33" t="s">
        <v>106</v>
      </c>
      <c r="B41" s="38">
        <v>549</v>
      </c>
      <c r="C41" s="35">
        <v>557</v>
      </c>
      <c r="D41" s="36">
        <f t="shared" si="0"/>
        <v>8</v>
      </c>
      <c r="E41" s="37">
        <f t="shared" si="1"/>
        <v>1.4571948998178506</v>
      </c>
    </row>
    <row r="42" spans="1:5" ht="16.5" customHeight="1">
      <c r="A42" s="33" t="s">
        <v>107</v>
      </c>
      <c r="B42" s="38">
        <v>156</v>
      </c>
      <c r="C42" s="35">
        <v>213</v>
      </c>
      <c r="D42" s="36">
        <f t="shared" si="0"/>
        <v>57</v>
      </c>
      <c r="E42" s="37">
        <f t="shared" si="1"/>
        <v>36.53846153846153</v>
      </c>
    </row>
    <row r="43" spans="1:5" ht="16.5" customHeight="1">
      <c r="A43" s="33" t="s">
        <v>108</v>
      </c>
      <c r="B43" s="38">
        <v>50</v>
      </c>
      <c r="C43" s="35">
        <v>83</v>
      </c>
      <c r="D43" s="36">
        <f t="shared" si="0"/>
        <v>33</v>
      </c>
      <c r="E43" s="37">
        <f t="shared" si="1"/>
        <v>66</v>
      </c>
    </row>
    <row r="44" spans="1:5" ht="16.5" customHeight="1">
      <c r="A44" s="33" t="s">
        <v>109</v>
      </c>
      <c r="B44" s="38">
        <v>154</v>
      </c>
      <c r="C44" s="35">
        <v>171</v>
      </c>
      <c r="D44" s="36">
        <f t="shared" si="0"/>
        <v>17</v>
      </c>
      <c r="E44" s="37">
        <f t="shared" si="1"/>
        <v>11.03896103896104</v>
      </c>
    </row>
    <row r="45" spans="1:5" ht="16.5" customHeight="1">
      <c r="A45" s="5" t="s">
        <v>2</v>
      </c>
      <c r="B45" s="12">
        <f>SUM(B46:B49)</f>
        <v>10235</v>
      </c>
      <c r="C45" s="12">
        <f>SUM(C46:C49)</f>
        <v>10067</v>
      </c>
      <c r="D45" s="13">
        <f t="shared" si="0"/>
        <v>-168</v>
      </c>
      <c r="E45" s="14">
        <f t="shared" si="1"/>
        <v>-1.6414264777723497</v>
      </c>
    </row>
    <row r="46" spans="1:5" ht="16.5" customHeight="1">
      <c r="A46" s="33" t="s">
        <v>110</v>
      </c>
      <c r="B46" s="38">
        <v>6670</v>
      </c>
      <c r="C46" s="36">
        <f>5436+738</f>
        <v>6174</v>
      </c>
      <c r="D46" s="36">
        <f t="shared" si="0"/>
        <v>-496</v>
      </c>
      <c r="E46" s="37">
        <f t="shared" si="1"/>
        <v>-7.436281859070465</v>
      </c>
    </row>
    <row r="47" spans="1:5" ht="16.5" customHeight="1">
      <c r="A47" s="33" t="s">
        <v>111</v>
      </c>
      <c r="B47" s="38">
        <v>42</v>
      </c>
      <c r="C47" s="36">
        <v>42</v>
      </c>
      <c r="D47" s="36">
        <f t="shared" si="0"/>
        <v>0</v>
      </c>
      <c r="E47" s="37">
        <f t="shared" si="1"/>
        <v>0</v>
      </c>
    </row>
    <row r="48" spans="1:5" ht="16.5" customHeight="1">
      <c r="A48" s="33" t="s">
        <v>112</v>
      </c>
      <c r="B48" s="38">
        <v>2744</v>
      </c>
      <c r="C48" s="36">
        <v>2786</v>
      </c>
      <c r="D48" s="36">
        <f t="shared" si="0"/>
        <v>42</v>
      </c>
      <c r="E48" s="37">
        <f t="shared" si="1"/>
        <v>1.530612244897959</v>
      </c>
    </row>
    <row r="49" spans="1:5" ht="16.5" customHeight="1">
      <c r="A49" s="33" t="s">
        <v>113</v>
      </c>
      <c r="B49" s="38">
        <v>779</v>
      </c>
      <c r="C49" s="36">
        <v>1065</v>
      </c>
      <c r="D49" s="36">
        <f t="shared" si="0"/>
        <v>286</v>
      </c>
      <c r="E49" s="37">
        <f t="shared" si="1"/>
        <v>36.71373555840822</v>
      </c>
    </row>
    <row r="50" spans="1:5" ht="16.5" customHeight="1">
      <c r="A50" s="1" t="s">
        <v>128</v>
      </c>
      <c r="B50" s="15">
        <f>B45+B38+B4</f>
        <v>37298</v>
      </c>
      <c r="C50" s="15">
        <f>C45+C38+C4</f>
        <v>41500</v>
      </c>
      <c r="D50" s="16">
        <f t="shared" si="0"/>
        <v>4202</v>
      </c>
      <c r="E50" s="17">
        <f t="shared" si="1"/>
        <v>11.266019625717197</v>
      </c>
    </row>
    <row r="51" spans="1:5" ht="16.5" customHeight="1">
      <c r="A51" s="33" t="s">
        <v>76</v>
      </c>
      <c r="B51" s="38">
        <v>11507</v>
      </c>
      <c r="C51" s="36">
        <v>16357</v>
      </c>
      <c r="D51" s="36">
        <f t="shared" si="0"/>
        <v>4850</v>
      </c>
      <c r="E51" s="37">
        <f t="shared" si="1"/>
        <v>42.14825758234118</v>
      </c>
    </row>
    <row r="52" spans="1:5" ht="16.5" customHeight="1">
      <c r="A52" s="33" t="s">
        <v>77</v>
      </c>
      <c r="B52" s="38">
        <v>18402</v>
      </c>
      <c r="C52" s="36">
        <v>17283</v>
      </c>
      <c r="D52" s="36">
        <f t="shared" si="0"/>
        <v>-1119</v>
      </c>
      <c r="E52" s="37">
        <f t="shared" si="1"/>
        <v>-6.080860776002608</v>
      </c>
    </row>
    <row r="53" spans="1:5" ht="16.5" customHeight="1">
      <c r="A53" s="48" t="s">
        <v>78</v>
      </c>
      <c r="B53" s="49">
        <v>7391</v>
      </c>
      <c r="C53" s="36">
        <v>7860</v>
      </c>
      <c r="D53" s="36">
        <f t="shared" si="0"/>
        <v>469</v>
      </c>
      <c r="E53" s="37">
        <f t="shared" si="1"/>
        <v>6.345555405222568</v>
      </c>
    </row>
  </sheetData>
  <sheetProtection/>
  <mergeCells count="1">
    <mergeCell ref="A1:E1"/>
  </mergeCells>
  <printOptions horizontalCentered="1"/>
  <pageMargins left="0.7480314960629921" right="0.7480314960629921" top="0.7480314960629921" bottom="0.7480314960629921" header="0.31496062992125984" footer="0.5905511811023623"/>
  <pageSetup horizontalDpi="600" verticalDpi="600" orientation="landscape" paperSize="9" scale="95" r:id="rId1"/>
  <headerFooter>
    <oddFooter>&amp;C&amp;P+11 &amp;R&amp;"楷体_GB2312,常规"&amp;9 2016年一般公共预算收入完成情况表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40.421875" style="0" customWidth="1"/>
    <col min="2" max="2" width="27.7109375" style="0" customWidth="1"/>
    <col min="3" max="3" width="24.28125" style="0" customWidth="1"/>
    <col min="4" max="4" width="21.421875" style="0" customWidth="1"/>
    <col min="5" max="5" width="11.421875" style="0" customWidth="1"/>
  </cols>
  <sheetData>
    <row r="1" spans="1:5" ht="31.5" customHeight="1">
      <c r="A1" s="160" t="s">
        <v>139</v>
      </c>
      <c r="B1" s="160"/>
      <c r="C1" s="160"/>
      <c r="D1" s="160"/>
      <c r="E1" s="160"/>
    </row>
    <row r="2" spans="1:5" ht="13.5">
      <c r="A2" s="44"/>
      <c r="B2" s="44"/>
      <c r="C2" s="44"/>
      <c r="D2" s="44"/>
      <c r="E2" s="44" t="s">
        <v>5</v>
      </c>
    </row>
    <row r="3" spans="1:5" ht="36" customHeight="1">
      <c r="A3" s="50" t="s">
        <v>6</v>
      </c>
      <c r="B3" s="50" t="s">
        <v>117</v>
      </c>
      <c r="C3" s="51" t="s">
        <v>118</v>
      </c>
      <c r="D3" s="52" t="s">
        <v>8</v>
      </c>
      <c r="E3" s="53" t="s">
        <v>7</v>
      </c>
    </row>
    <row r="4" spans="1:5" ht="18.75" customHeight="1">
      <c r="A4" s="48" t="s">
        <v>27</v>
      </c>
      <c r="B4" s="38">
        <v>21215</v>
      </c>
      <c r="C4" s="56">
        <v>22000</v>
      </c>
      <c r="D4" s="56">
        <f aca="true" t="shared" si="0" ref="D4:D24">C4-B4</f>
        <v>785</v>
      </c>
      <c r="E4" s="57">
        <f aca="true" t="shared" si="1" ref="E4:E24">D4/B4*100</f>
        <v>3.700212114070233</v>
      </c>
    </row>
    <row r="5" spans="1:5" ht="18.75" customHeight="1">
      <c r="A5" s="48" t="s">
        <v>28</v>
      </c>
      <c r="B5" s="38">
        <v>523</v>
      </c>
      <c r="C5" s="56">
        <v>530</v>
      </c>
      <c r="D5" s="56">
        <f t="shared" si="0"/>
        <v>7</v>
      </c>
      <c r="E5" s="57">
        <f t="shared" si="1"/>
        <v>1.338432122370937</v>
      </c>
    </row>
    <row r="6" spans="1:5" ht="18.75" customHeight="1">
      <c r="A6" s="48" t="s">
        <v>29</v>
      </c>
      <c r="B6" s="38">
        <v>7036</v>
      </c>
      <c r="C6" s="56">
        <v>7740</v>
      </c>
      <c r="D6" s="56">
        <f t="shared" si="0"/>
        <v>704</v>
      </c>
      <c r="E6" s="57">
        <f t="shared" si="1"/>
        <v>10.005685048322912</v>
      </c>
    </row>
    <row r="7" spans="1:5" ht="18.75" customHeight="1">
      <c r="A7" s="48" t="s">
        <v>30</v>
      </c>
      <c r="B7" s="38">
        <v>34158</v>
      </c>
      <c r="C7" s="56">
        <v>40990</v>
      </c>
      <c r="D7" s="56">
        <f t="shared" si="0"/>
        <v>6832</v>
      </c>
      <c r="E7" s="57">
        <f t="shared" si="1"/>
        <v>20.001171028748757</v>
      </c>
    </row>
    <row r="8" spans="1:5" ht="18.75" customHeight="1">
      <c r="A8" s="48" t="s">
        <v>31</v>
      </c>
      <c r="B8" s="38">
        <v>1350</v>
      </c>
      <c r="C8" s="56">
        <v>1485</v>
      </c>
      <c r="D8" s="56">
        <f t="shared" si="0"/>
        <v>135</v>
      </c>
      <c r="E8" s="57">
        <f t="shared" si="1"/>
        <v>10</v>
      </c>
    </row>
    <row r="9" spans="1:5" ht="18.75" customHeight="1">
      <c r="A9" s="48" t="s">
        <v>32</v>
      </c>
      <c r="B9" s="38">
        <v>4010</v>
      </c>
      <c r="C9" s="56">
        <v>4200</v>
      </c>
      <c r="D9" s="56">
        <f t="shared" si="0"/>
        <v>190</v>
      </c>
      <c r="E9" s="57">
        <f t="shared" si="1"/>
        <v>4.738154613466334</v>
      </c>
    </row>
    <row r="10" spans="1:5" ht="18.75" customHeight="1">
      <c r="A10" s="48" t="s">
        <v>33</v>
      </c>
      <c r="B10" s="38">
        <v>30154</v>
      </c>
      <c r="C10" s="56">
        <v>31327</v>
      </c>
      <c r="D10" s="56">
        <f t="shared" si="0"/>
        <v>1173</v>
      </c>
      <c r="E10" s="57">
        <f t="shared" si="1"/>
        <v>3.8900311733103403</v>
      </c>
    </row>
    <row r="11" spans="1:5" ht="18.75" customHeight="1">
      <c r="A11" s="48" t="s">
        <v>34</v>
      </c>
      <c r="B11" s="38">
        <v>17867</v>
      </c>
      <c r="C11" s="56">
        <v>19654</v>
      </c>
      <c r="D11" s="56">
        <f t="shared" si="0"/>
        <v>1787</v>
      </c>
      <c r="E11" s="57">
        <f t="shared" si="1"/>
        <v>10.001679073151621</v>
      </c>
    </row>
    <row r="12" spans="1:5" ht="18.75" customHeight="1">
      <c r="A12" s="48" t="s">
        <v>35</v>
      </c>
      <c r="B12" s="38">
        <v>3683</v>
      </c>
      <c r="C12" s="56">
        <v>3800</v>
      </c>
      <c r="D12" s="56">
        <f t="shared" si="0"/>
        <v>117</v>
      </c>
      <c r="E12" s="57">
        <f t="shared" si="1"/>
        <v>3.1767580776540862</v>
      </c>
    </row>
    <row r="13" spans="1:5" ht="18.75" customHeight="1">
      <c r="A13" s="48" t="s">
        <v>36</v>
      </c>
      <c r="B13" s="38">
        <v>3270</v>
      </c>
      <c r="C13" s="56">
        <v>3300</v>
      </c>
      <c r="D13" s="56">
        <f t="shared" si="0"/>
        <v>30</v>
      </c>
      <c r="E13" s="57">
        <f t="shared" si="1"/>
        <v>0.9174311926605505</v>
      </c>
    </row>
    <row r="14" spans="1:5" ht="18.75" customHeight="1">
      <c r="A14" s="48" t="s">
        <v>37</v>
      </c>
      <c r="B14" s="38">
        <v>34031</v>
      </c>
      <c r="C14" s="56">
        <v>35735</v>
      </c>
      <c r="D14" s="56">
        <f t="shared" si="0"/>
        <v>1704</v>
      </c>
      <c r="E14" s="57">
        <f t="shared" si="1"/>
        <v>5.007199318268637</v>
      </c>
    </row>
    <row r="15" spans="1:5" ht="18.75" customHeight="1">
      <c r="A15" s="48" t="s">
        <v>38</v>
      </c>
      <c r="B15" s="38">
        <v>7059</v>
      </c>
      <c r="C15" s="56">
        <v>7200</v>
      </c>
      <c r="D15" s="56">
        <f t="shared" si="0"/>
        <v>141</v>
      </c>
      <c r="E15" s="57">
        <f t="shared" si="1"/>
        <v>1.997450063748406</v>
      </c>
    </row>
    <row r="16" spans="1:5" ht="18.75" customHeight="1">
      <c r="A16" s="48" t="s">
        <v>39</v>
      </c>
      <c r="B16" s="38">
        <v>2603</v>
      </c>
      <c r="C16" s="56">
        <v>2700</v>
      </c>
      <c r="D16" s="56">
        <f t="shared" si="0"/>
        <v>97</v>
      </c>
      <c r="E16" s="57">
        <f t="shared" si="1"/>
        <v>3.726469458317326</v>
      </c>
    </row>
    <row r="17" spans="1:5" ht="18.75" customHeight="1">
      <c r="A17" s="48" t="s">
        <v>40</v>
      </c>
      <c r="B17" s="38">
        <v>1859</v>
      </c>
      <c r="C17" s="56">
        <v>1900</v>
      </c>
      <c r="D17" s="56">
        <f t="shared" si="0"/>
        <v>41</v>
      </c>
      <c r="E17" s="57">
        <f t="shared" si="1"/>
        <v>2.205486820871436</v>
      </c>
    </row>
    <row r="18" spans="1:5" ht="18.75" customHeight="1">
      <c r="A18" s="48" t="s">
        <v>41</v>
      </c>
      <c r="B18" s="38">
        <v>27</v>
      </c>
      <c r="C18" s="56">
        <v>27</v>
      </c>
      <c r="D18" s="56">
        <f t="shared" si="0"/>
        <v>0</v>
      </c>
      <c r="E18" s="57">
        <f t="shared" si="1"/>
        <v>0</v>
      </c>
    </row>
    <row r="19" spans="1:5" ht="18.75" customHeight="1">
      <c r="A19" s="48" t="s">
        <v>42</v>
      </c>
      <c r="B19" s="38">
        <v>2629</v>
      </c>
      <c r="C19" s="56">
        <v>600</v>
      </c>
      <c r="D19" s="56">
        <f t="shared" si="0"/>
        <v>-2029</v>
      </c>
      <c r="E19" s="57">
        <f t="shared" si="1"/>
        <v>-77.17763408139977</v>
      </c>
    </row>
    <row r="20" spans="1:5" ht="18.75" customHeight="1">
      <c r="A20" s="48" t="s">
        <v>43</v>
      </c>
      <c r="B20" s="38">
        <v>9447</v>
      </c>
      <c r="C20" s="56">
        <v>11655</v>
      </c>
      <c r="D20" s="56">
        <f t="shared" si="0"/>
        <v>2208</v>
      </c>
      <c r="E20" s="57">
        <f t="shared" si="1"/>
        <v>23.372499206097174</v>
      </c>
    </row>
    <row r="21" spans="1:5" ht="18.75" customHeight="1">
      <c r="A21" s="48" t="s">
        <v>44</v>
      </c>
      <c r="B21" s="38">
        <v>770</v>
      </c>
      <c r="C21" s="56">
        <v>790</v>
      </c>
      <c r="D21" s="56">
        <f t="shared" si="0"/>
        <v>20</v>
      </c>
      <c r="E21" s="57">
        <f t="shared" si="1"/>
        <v>2.5974025974025974</v>
      </c>
    </row>
    <row r="22" spans="1:5" ht="18.75" customHeight="1">
      <c r="A22" s="48" t="s">
        <v>45</v>
      </c>
      <c r="B22" s="38">
        <v>303</v>
      </c>
      <c r="C22" s="58">
        <v>917</v>
      </c>
      <c r="D22" s="56">
        <f t="shared" si="0"/>
        <v>614</v>
      </c>
      <c r="E22" s="57">
        <f t="shared" si="1"/>
        <v>202.64026402640263</v>
      </c>
    </row>
    <row r="23" spans="1:5" ht="18.75" customHeight="1">
      <c r="A23" s="48" t="s">
        <v>46</v>
      </c>
      <c r="B23" s="38">
        <v>6</v>
      </c>
      <c r="C23" s="56">
        <v>10</v>
      </c>
      <c r="D23" s="56">
        <f t="shared" si="0"/>
        <v>4</v>
      </c>
      <c r="E23" s="57">
        <f t="shared" si="1"/>
        <v>66.66666666666666</v>
      </c>
    </row>
    <row r="24" spans="1:5" ht="18.75" customHeight="1">
      <c r="A24" s="50" t="s">
        <v>140</v>
      </c>
      <c r="B24" s="60">
        <f>SUM(B4:B23)</f>
        <v>182000</v>
      </c>
      <c r="C24" s="60">
        <f>SUM(C4:C23)</f>
        <v>196560</v>
      </c>
      <c r="D24" s="55">
        <f t="shared" si="0"/>
        <v>14560</v>
      </c>
      <c r="E24" s="59">
        <f t="shared" si="1"/>
        <v>8</v>
      </c>
    </row>
  </sheetData>
  <sheetProtection/>
  <mergeCells count="1">
    <mergeCell ref="A1:E1"/>
  </mergeCells>
  <printOptions horizontalCentered="1"/>
  <pageMargins left="0.7480314960629921" right="0.7480314960629921" top="0.7480314960629921" bottom="0.7480314960629921" header="0.31496062992125984" footer="0.5905511811023623"/>
  <pageSetup horizontalDpi="600" verticalDpi="600" orientation="landscape" paperSize="9" r:id="rId1"/>
  <headerFooter>
    <oddFooter>&amp;C&amp;P+13  &amp;R&amp;"楷体,常规"&amp;9 2016年一般公共预算支出完成情况表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24.00390625" style="0" customWidth="1"/>
    <col min="2" max="2" width="12.28125" style="0" customWidth="1"/>
    <col min="3" max="3" width="10.8515625" style="0" customWidth="1"/>
    <col min="4" max="4" width="12.140625" style="0" customWidth="1"/>
    <col min="5" max="5" width="34.28125" style="18" customWidth="1"/>
    <col min="6" max="6" width="12.8515625" style="9" customWidth="1"/>
    <col min="7" max="7" width="10.421875" style="9" customWidth="1"/>
    <col min="8" max="8" width="11.28125" style="0" customWidth="1"/>
  </cols>
  <sheetData>
    <row r="1" spans="1:8" ht="32.25" customHeight="1">
      <c r="A1" s="159" t="s">
        <v>131</v>
      </c>
      <c r="B1" s="159"/>
      <c r="C1" s="159"/>
      <c r="D1" s="159"/>
      <c r="E1" s="159"/>
      <c r="F1" s="159"/>
      <c r="G1" s="159"/>
      <c r="H1" s="159"/>
    </row>
    <row r="2" spans="1:8" ht="13.5">
      <c r="A2" s="44"/>
      <c r="B2" s="44"/>
      <c r="C2" s="44"/>
      <c r="D2" s="44"/>
      <c r="E2" s="62"/>
      <c r="F2" s="63"/>
      <c r="G2" s="63" t="s">
        <v>19</v>
      </c>
      <c r="H2" s="44"/>
    </row>
    <row r="3" spans="1:8" ht="34.5" customHeight="1">
      <c r="A3" s="51" t="s">
        <v>6</v>
      </c>
      <c r="B3" s="51" t="s">
        <v>119</v>
      </c>
      <c r="C3" s="64" t="s">
        <v>120</v>
      </c>
      <c r="D3" s="64" t="s">
        <v>20</v>
      </c>
      <c r="E3" s="51" t="s">
        <v>6</v>
      </c>
      <c r="F3" s="65" t="s">
        <v>121</v>
      </c>
      <c r="G3" s="65" t="s">
        <v>122</v>
      </c>
      <c r="H3" s="51" t="s">
        <v>20</v>
      </c>
    </row>
    <row r="4" spans="1:8" ht="27.75" customHeight="1">
      <c r="A4" s="66" t="s">
        <v>21</v>
      </c>
      <c r="B4" s="40">
        <f>SUM(B5:B13)</f>
        <v>7346</v>
      </c>
      <c r="C4" s="67">
        <f>SUM(C7:C13)</f>
        <v>16925</v>
      </c>
      <c r="D4" s="68">
        <f>(C4-B4)/B4*100</f>
        <v>130.3974952355023</v>
      </c>
      <c r="E4" s="69" t="s">
        <v>22</v>
      </c>
      <c r="F4" s="42">
        <f>SUM(F5:F9)</f>
        <v>19398</v>
      </c>
      <c r="G4" s="42">
        <f>SUM(G5:G9)</f>
        <v>21836</v>
      </c>
      <c r="H4" s="37">
        <f>(G4-F4)/F4*100</f>
        <v>12.568306010928962</v>
      </c>
    </row>
    <row r="5" spans="1:8" ht="27.75" customHeight="1">
      <c r="A5" s="70" t="s">
        <v>141</v>
      </c>
      <c r="B5" s="71">
        <v>88</v>
      </c>
      <c r="C5" s="72">
        <v>232</v>
      </c>
      <c r="D5" s="68">
        <f>(C5-B5)/B5*100</f>
        <v>163.63636363636365</v>
      </c>
      <c r="E5" s="61" t="s">
        <v>144</v>
      </c>
      <c r="F5" s="75">
        <v>1057</v>
      </c>
      <c r="G5" s="74">
        <v>1200</v>
      </c>
      <c r="H5" s="73">
        <f aca="true" t="shared" si="0" ref="H5:H16">(G5-F5)/F5*100</f>
        <v>13.528855250709556</v>
      </c>
    </row>
    <row r="6" spans="1:8" ht="27.75" customHeight="1">
      <c r="A6" s="70" t="s">
        <v>149</v>
      </c>
      <c r="B6" s="71">
        <v>23</v>
      </c>
      <c r="C6" s="72">
        <v>25</v>
      </c>
      <c r="D6" s="68">
        <f>(C6-B6)/B6*100</f>
        <v>8.695652173913043</v>
      </c>
      <c r="E6" s="61" t="s">
        <v>145</v>
      </c>
      <c r="F6" s="75">
        <v>15305</v>
      </c>
      <c r="G6" s="74">
        <v>19025</v>
      </c>
      <c r="H6" s="73">
        <f t="shared" si="0"/>
        <v>24.30578242404443</v>
      </c>
    </row>
    <row r="7" spans="1:8" ht="27.75" customHeight="1">
      <c r="A7" s="48" t="s">
        <v>79</v>
      </c>
      <c r="B7" s="38">
        <v>6607</v>
      </c>
      <c r="C7" s="75">
        <v>15507</v>
      </c>
      <c r="D7" s="73">
        <f aca="true" t="shared" si="1" ref="D7:D17">(C7-B7)/B7*100</f>
        <v>134.70561525654608</v>
      </c>
      <c r="E7" s="61" t="s">
        <v>146</v>
      </c>
      <c r="F7" s="75">
        <v>476</v>
      </c>
      <c r="G7" s="74">
        <v>67</v>
      </c>
      <c r="H7" s="73">
        <f t="shared" si="0"/>
        <v>-85.92436974789915</v>
      </c>
    </row>
    <row r="8" spans="1:8" ht="27.75" customHeight="1">
      <c r="A8" s="48" t="s">
        <v>80</v>
      </c>
      <c r="B8" s="38">
        <v>246</v>
      </c>
      <c r="C8" s="75">
        <v>1000</v>
      </c>
      <c r="D8" s="73">
        <f t="shared" si="1"/>
        <v>306.5040650406504</v>
      </c>
      <c r="E8" s="61" t="s">
        <v>147</v>
      </c>
      <c r="F8" s="75">
        <v>102</v>
      </c>
      <c r="G8" s="74">
        <v>20</v>
      </c>
      <c r="H8" s="73">
        <f t="shared" si="0"/>
        <v>-80.3921568627451</v>
      </c>
    </row>
    <row r="9" spans="1:8" ht="27.75" customHeight="1">
      <c r="A9" s="48" t="s">
        <v>81</v>
      </c>
      <c r="B9" s="38">
        <v>66</v>
      </c>
      <c r="C9" s="75">
        <v>100</v>
      </c>
      <c r="D9" s="73">
        <f t="shared" si="1"/>
        <v>51.515151515151516</v>
      </c>
      <c r="E9" s="61" t="s">
        <v>148</v>
      </c>
      <c r="F9" s="75">
        <v>2458</v>
      </c>
      <c r="G9" s="74">
        <v>1524</v>
      </c>
      <c r="H9" s="73">
        <f t="shared" si="0"/>
        <v>-37.99837266069976</v>
      </c>
    </row>
    <row r="10" spans="1:8" ht="27.75" customHeight="1">
      <c r="A10" s="48" t="s">
        <v>82</v>
      </c>
      <c r="B10" s="38">
        <v>123</v>
      </c>
      <c r="C10" s="75">
        <v>150</v>
      </c>
      <c r="D10" s="73">
        <f t="shared" si="1"/>
        <v>21.951219512195124</v>
      </c>
      <c r="E10" s="61"/>
      <c r="F10" s="75"/>
      <c r="G10" s="74"/>
      <c r="H10" s="73"/>
    </row>
    <row r="11" spans="1:8" ht="27.75" customHeight="1">
      <c r="A11" s="48" t="s">
        <v>83</v>
      </c>
      <c r="B11" s="38"/>
      <c r="C11" s="76">
        <v>5</v>
      </c>
      <c r="D11" s="73" t="e">
        <f t="shared" si="1"/>
        <v>#DIV/0!</v>
      </c>
      <c r="E11" s="61"/>
      <c r="F11" s="75"/>
      <c r="G11" s="74"/>
      <c r="H11" s="73"/>
    </row>
    <row r="12" spans="1:8" ht="27.75" customHeight="1">
      <c r="A12" s="48" t="s">
        <v>84</v>
      </c>
      <c r="B12" s="38">
        <v>2</v>
      </c>
      <c r="C12" s="76">
        <v>15</v>
      </c>
      <c r="D12" s="73">
        <f t="shared" si="1"/>
        <v>650</v>
      </c>
      <c r="E12" s="61"/>
      <c r="F12" s="75"/>
      <c r="G12" s="74"/>
      <c r="H12" s="73"/>
    </row>
    <row r="13" spans="1:8" ht="27.75" customHeight="1">
      <c r="A13" s="48" t="s">
        <v>85</v>
      </c>
      <c r="B13" s="38">
        <v>191</v>
      </c>
      <c r="C13" s="75">
        <v>148</v>
      </c>
      <c r="D13" s="73">
        <f t="shared" si="1"/>
        <v>-22.5130890052356</v>
      </c>
      <c r="E13" s="61"/>
      <c r="F13" s="75"/>
      <c r="G13" s="74"/>
      <c r="H13" s="73"/>
    </row>
    <row r="14" spans="1:8" ht="27.75" customHeight="1">
      <c r="A14" s="66" t="s">
        <v>86</v>
      </c>
      <c r="B14" s="40">
        <v>12190</v>
      </c>
      <c r="C14" s="67">
        <v>4900</v>
      </c>
      <c r="D14" s="68">
        <f t="shared" si="1"/>
        <v>-59.803117309269894</v>
      </c>
      <c r="E14" s="100" t="s">
        <v>142</v>
      </c>
      <c r="F14" s="67">
        <v>9</v>
      </c>
      <c r="G14" s="74"/>
      <c r="H14" s="73"/>
    </row>
    <row r="15" spans="1:8" ht="27.75" customHeight="1">
      <c r="A15" s="54" t="s">
        <v>87</v>
      </c>
      <c r="B15" s="40">
        <v>18</v>
      </c>
      <c r="C15" s="78">
        <v>111</v>
      </c>
      <c r="D15" s="68">
        <f t="shared" si="1"/>
        <v>516.6666666666667</v>
      </c>
      <c r="E15" s="69" t="s">
        <v>143</v>
      </c>
      <c r="F15" s="67">
        <v>36</v>
      </c>
      <c r="G15" s="77">
        <v>100</v>
      </c>
      <c r="H15" s="68">
        <f t="shared" si="0"/>
        <v>177.77777777777777</v>
      </c>
    </row>
    <row r="16" spans="1:8" ht="27.75" customHeight="1">
      <c r="A16" s="54" t="s">
        <v>88</v>
      </c>
      <c r="B16" s="40"/>
      <c r="C16" s="78"/>
      <c r="D16" s="68"/>
      <c r="E16" s="79" t="s">
        <v>89</v>
      </c>
      <c r="F16" s="67">
        <f>F4+F14+F15</f>
        <v>19443</v>
      </c>
      <c r="G16" s="67">
        <f>G4+G15</f>
        <v>21936</v>
      </c>
      <c r="H16" s="68">
        <f t="shared" si="0"/>
        <v>12.82209535565499</v>
      </c>
    </row>
    <row r="17" spans="1:8" ht="27.75" customHeight="1">
      <c r="A17" s="80" t="s">
        <v>90</v>
      </c>
      <c r="B17" s="81">
        <f>B4+B14+B15+B16</f>
        <v>19554</v>
      </c>
      <c r="C17" s="81">
        <f>C4+C14+C15+C16</f>
        <v>21936</v>
      </c>
      <c r="D17" s="68">
        <f t="shared" si="1"/>
        <v>12.181650813132864</v>
      </c>
      <c r="E17" s="79" t="s">
        <v>91</v>
      </c>
      <c r="F17" s="67">
        <v>111</v>
      </c>
      <c r="G17" s="75">
        <f>C17-G16</f>
        <v>0</v>
      </c>
      <c r="H17" s="76"/>
    </row>
    <row r="18" spans="1:8" ht="24.75" customHeight="1">
      <c r="A18" s="82"/>
      <c r="B18" s="83"/>
      <c r="C18" s="84"/>
      <c r="D18" s="84"/>
      <c r="E18" s="85"/>
      <c r="F18" s="86"/>
      <c r="G18" s="87"/>
      <c r="H18" s="44"/>
    </row>
    <row r="19" spans="1:8" ht="24.75" customHeight="1">
      <c r="A19" s="19"/>
      <c r="B19" s="20"/>
      <c r="C19" s="21"/>
      <c r="D19" s="21"/>
      <c r="E19" s="19"/>
      <c r="F19" s="19"/>
      <c r="G19" s="19"/>
      <c r="H19" s="19"/>
    </row>
    <row r="20" spans="1:7" ht="24.75" customHeight="1">
      <c r="A20" s="19"/>
      <c r="B20" s="20"/>
      <c r="C20" s="21"/>
      <c r="D20" s="21"/>
      <c r="E20" s="23"/>
      <c r="F20" s="24"/>
      <c r="G20" s="25"/>
    </row>
    <row r="21" spans="1:7" ht="24.75" customHeight="1">
      <c r="A21" s="19"/>
      <c r="B21" s="20"/>
      <c r="C21" s="21"/>
      <c r="D21" s="21"/>
      <c r="E21" s="23"/>
      <c r="F21" s="24"/>
      <c r="G21" s="25"/>
    </row>
    <row r="22" spans="1:7" ht="24.75" customHeight="1">
      <c r="A22" s="26"/>
      <c r="B22" s="20"/>
      <c r="C22" s="27"/>
      <c r="D22" s="27"/>
      <c r="E22" s="23"/>
      <c r="F22" s="24"/>
      <c r="G22" s="25"/>
    </row>
    <row r="23" spans="1:7" ht="24.75" customHeight="1">
      <c r="A23" s="26"/>
      <c r="B23" s="27"/>
      <c r="C23" s="27"/>
      <c r="D23" s="27"/>
      <c r="E23" s="23"/>
      <c r="F23" s="24"/>
      <c r="G23" s="25"/>
    </row>
    <row r="24" spans="1:7" ht="24.75" customHeight="1">
      <c r="A24" s="26"/>
      <c r="B24" s="20"/>
      <c r="C24" s="27"/>
      <c r="D24" s="27"/>
      <c r="E24" s="23"/>
      <c r="F24" s="24"/>
      <c r="G24" s="25"/>
    </row>
    <row r="25" spans="1:7" ht="24.75" customHeight="1">
      <c r="A25" s="26"/>
      <c r="B25" s="20"/>
      <c r="C25" s="27"/>
      <c r="D25" s="27"/>
      <c r="E25" s="23"/>
      <c r="F25" s="24"/>
      <c r="G25" s="25"/>
    </row>
    <row r="26" spans="1:7" ht="24.75" customHeight="1">
      <c r="A26" s="26"/>
      <c r="B26" s="20"/>
      <c r="C26" s="27"/>
      <c r="D26" s="27"/>
      <c r="E26" s="23"/>
      <c r="F26" s="24"/>
      <c r="G26" s="25"/>
    </row>
    <row r="27" spans="1:7" ht="21.75" customHeight="1">
      <c r="A27" s="26"/>
      <c r="B27" s="20"/>
      <c r="C27" s="27"/>
      <c r="D27" s="27"/>
      <c r="E27" s="23"/>
      <c r="F27" s="24"/>
      <c r="G27" s="25"/>
    </row>
    <row r="28" spans="1:7" ht="16.5" customHeight="1">
      <c r="A28" s="26"/>
      <c r="B28" s="20"/>
      <c r="C28" s="27"/>
      <c r="D28" s="27"/>
      <c r="E28" s="23"/>
      <c r="F28" s="24"/>
      <c r="G28" s="25"/>
    </row>
    <row r="29" spans="1:7" ht="17.25" customHeight="1">
      <c r="A29" s="26"/>
      <c r="B29" s="20"/>
      <c r="C29" s="27"/>
      <c r="D29" s="27"/>
      <c r="E29" s="23"/>
      <c r="F29" s="24"/>
      <c r="G29" s="25"/>
    </row>
    <row r="30" spans="1:7" ht="13.5">
      <c r="A30" s="26"/>
      <c r="B30" s="20"/>
      <c r="C30" s="27"/>
      <c r="D30" s="27"/>
      <c r="E30" s="23"/>
      <c r="F30" s="24"/>
      <c r="G30" s="25"/>
    </row>
    <row r="31" spans="1:7" ht="13.5">
      <c r="A31" s="26"/>
      <c r="B31" s="20"/>
      <c r="C31" s="27"/>
      <c r="D31" s="27"/>
      <c r="E31" s="23"/>
      <c r="F31" s="24"/>
      <c r="G31" s="25"/>
    </row>
    <row r="32" spans="1:7" ht="13.5">
      <c r="A32" s="26"/>
      <c r="B32" s="20"/>
      <c r="C32" s="27"/>
      <c r="D32" s="27"/>
      <c r="E32" s="23"/>
      <c r="F32" s="24"/>
      <c r="G32" s="25"/>
    </row>
    <row r="33" spans="1:7" ht="13.5">
      <c r="A33" s="26"/>
      <c r="B33" s="20"/>
      <c r="C33" s="27"/>
      <c r="D33" s="27"/>
      <c r="E33" s="23"/>
      <c r="F33" s="24"/>
      <c r="G33" s="25"/>
    </row>
    <row r="34" spans="1:7" ht="13.5">
      <c r="A34" s="26"/>
      <c r="B34" s="20"/>
      <c r="C34" s="27"/>
      <c r="D34" s="27"/>
      <c r="E34" s="23"/>
      <c r="F34" s="24"/>
      <c r="G34" s="25"/>
    </row>
    <row r="35" spans="1:7" ht="13.5">
      <c r="A35" s="27"/>
      <c r="B35" s="27"/>
      <c r="C35" s="27"/>
      <c r="D35" s="27"/>
      <c r="E35" s="23"/>
      <c r="F35" s="28"/>
      <c r="G35" s="25"/>
    </row>
    <row r="36" spans="1:7" ht="13.5">
      <c r="A36" s="27"/>
      <c r="B36" s="27"/>
      <c r="C36" s="27"/>
      <c r="D36" s="27"/>
      <c r="E36" s="23"/>
      <c r="F36" s="24"/>
      <c r="G36" s="25"/>
    </row>
    <row r="37" spans="1:7" ht="13.5">
      <c r="A37" s="27"/>
      <c r="B37" s="27"/>
      <c r="C37" s="27"/>
      <c r="D37" s="27"/>
      <c r="E37" s="19"/>
      <c r="F37" s="28"/>
      <c r="G37" s="25"/>
    </row>
    <row r="38" spans="1:7" ht="13.5">
      <c r="A38" s="27"/>
      <c r="B38" s="27"/>
      <c r="C38" s="27"/>
      <c r="D38" s="27"/>
      <c r="E38" s="29"/>
      <c r="F38" s="24"/>
      <c r="G38" s="25"/>
    </row>
    <row r="39" spans="1:7" ht="13.5">
      <c r="A39" s="27"/>
      <c r="B39" s="27"/>
      <c r="C39" s="27"/>
      <c r="D39" s="27"/>
      <c r="E39" s="29"/>
      <c r="F39" s="24"/>
      <c r="G39" s="25"/>
    </row>
    <row r="40" spans="1:7" ht="13.5">
      <c r="A40" s="27"/>
      <c r="B40" s="27"/>
      <c r="C40" s="27"/>
      <c r="D40" s="27"/>
      <c r="E40" s="30"/>
      <c r="F40" s="22"/>
      <c r="G40" s="22"/>
    </row>
    <row r="41" spans="1:7" ht="13.5">
      <c r="A41" s="27"/>
      <c r="B41" s="27"/>
      <c r="C41" s="27"/>
      <c r="D41" s="27"/>
      <c r="E41" s="30"/>
      <c r="F41" s="22"/>
      <c r="G41" s="22"/>
    </row>
    <row r="42" spans="1:7" ht="13.5">
      <c r="A42" s="27"/>
      <c r="B42" s="27"/>
      <c r="C42" s="27"/>
      <c r="D42" s="27"/>
      <c r="E42" s="30"/>
      <c r="F42" s="22"/>
      <c r="G42" s="22"/>
    </row>
    <row r="43" spans="1:7" ht="13.5">
      <c r="A43" s="31"/>
      <c r="B43" s="31"/>
      <c r="C43" s="27"/>
      <c r="D43" s="27"/>
      <c r="E43" s="30"/>
      <c r="F43" s="22"/>
      <c r="G43" s="22"/>
    </row>
    <row r="44" spans="1:7" ht="13.5">
      <c r="A44" s="31"/>
      <c r="B44" s="31"/>
      <c r="C44" s="27"/>
      <c r="D44" s="27"/>
      <c r="E44" s="30"/>
      <c r="F44" s="22"/>
      <c r="G44" s="22"/>
    </row>
    <row r="45" spans="1:7" ht="13.5">
      <c r="A45" s="31"/>
      <c r="B45" s="31"/>
      <c r="C45" s="27"/>
      <c r="D45" s="27"/>
      <c r="E45" s="30"/>
      <c r="F45" s="22"/>
      <c r="G45" s="22"/>
    </row>
    <row r="46" spans="1:7" ht="13.5">
      <c r="A46" s="31"/>
      <c r="B46" s="31"/>
      <c r="C46" s="27"/>
      <c r="D46" s="27"/>
      <c r="E46" s="30"/>
      <c r="F46" s="22"/>
      <c r="G46" s="22"/>
    </row>
    <row r="47" spans="1:7" ht="13.5">
      <c r="A47" s="31"/>
      <c r="B47" s="31"/>
      <c r="C47" s="27"/>
      <c r="D47" s="27"/>
      <c r="E47" s="30"/>
      <c r="F47" s="22"/>
      <c r="G47" s="22"/>
    </row>
    <row r="48" spans="1:5" ht="13.5">
      <c r="A48" s="31"/>
      <c r="B48" s="31"/>
      <c r="C48" s="31"/>
      <c r="D48" s="31"/>
      <c r="E48" s="32"/>
    </row>
    <row r="49" spans="1:5" ht="13.5">
      <c r="A49" s="31"/>
      <c r="B49" s="31"/>
      <c r="C49" s="31"/>
      <c r="D49" s="31"/>
      <c r="E49" s="32"/>
    </row>
    <row r="50" spans="1:5" ht="13.5">
      <c r="A50" s="31"/>
      <c r="B50" s="31"/>
      <c r="C50" s="31"/>
      <c r="D50" s="31"/>
      <c r="E50" s="32"/>
    </row>
    <row r="51" spans="1:5" ht="13.5">
      <c r="A51" s="31"/>
      <c r="B51" s="31"/>
      <c r="C51" s="31"/>
      <c r="D51" s="31"/>
      <c r="E51" s="32"/>
    </row>
    <row r="52" spans="1:5" ht="13.5">
      <c r="A52" s="31"/>
      <c r="B52" s="31"/>
      <c r="C52" s="31"/>
      <c r="D52" s="31"/>
      <c r="E52" s="32"/>
    </row>
    <row r="53" spans="1:5" ht="13.5">
      <c r="A53" s="31"/>
      <c r="B53" s="31"/>
      <c r="C53" s="31"/>
      <c r="D53" s="31"/>
      <c r="E53" s="32"/>
    </row>
    <row r="54" spans="1:5" ht="13.5">
      <c r="A54" s="31"/>
      <c r="B54" s="31"/>
      <c r="C54" s="31"/>
      <c r="D54" s="31"/>
      <c r="E54" s="32"/>
    </row>
    <row r="55" spans="1:5" ht="13.5">
      <c r="A55" s="31"/>
      <c r="B55" s="31"/>
      <c r="C55" s="31"/>
      <c r="D55" s="31"/>
      <c r="E55" s="32"/>
    </row>
    <row r="56" ht="13.5">
      <c r="E56" s="32"/>
    </row>
    <row r="57" ht="13.5">
      <c r="E57" s="32"/>
    </row>
  </sheetData>
  <sheetProtection/>
  <mergeCells count="1">
    <mergeCell ref="A1:H1"/>
  </mergeCells>
  <printOptions horizontalCentered="1"/>
  <pageMargins left="0.7480314960629921" right="0.7480314960629921" top="0.7480314960629921" bottom="0.7480314960629921" header="0.31496062992125984" footer="0.5905511811023623"/>
  <pageSetup horizontalDpi="600" verticalDpi="600" orientation="landscape" paperSize="9" r:id="rId1"/>
  <headerFooter>
    <oddFooter>&amp;C&amp;P+14 &amp;R&amp;"楷体,常规"&amp;9 2016年基金预算收支完成情况表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4.25" customHeight="1"/>
  <cols>
    <col min="1" max="1" width="32.421875" style="96" customWidth="1"/>
    <col min="2" max="2" width="13.8515625" style="103" customWidth="1"/>
    <col min="3" max="4" width="15.8515625" style="103" customWidth="1"/>
    <col min="5" max="5" width="15.00390625" style="103" customWidth="1"/>
    <col min="6" max="6" width="13.421875" style="103" customWidth="1"/>
    <col min="7" max="7" width="13.8515625" style="103" customWidth="1"/>
    <col min="8" max="8" width="13.140625" style="103" customWidth="1"/>
    <col min="9" max="16384" width="9.00390625" style="96" customWidth="1"/>
  </cols>
  <sheetData>
    <row r="1" spans="1:8" ht="7.5" customHeight="1">
      <c r="A1" s="99"/>
      <c r="B1" s="101"/>
      <c r="C1" s="101"/>
      <c r="D1" s="101"/>
      <c r="E1" s="101"/>
      <c r="F1" s="101"/>
      <c r="G1" s="101"/>
      <c r="H1" s="101"/>
    </row>
    <row r="2" spans="1:8" ht="39.75" customHeight="1">
      <c r="A2" s="161" t="s">
        <v>341</v>
      </c>
      <c r="B2" s="161"/>
      <c r="C2" s="162"/>
      <c r="D2" s="161"/>
      <c r="E2" s="161"/>
      <c r="F2" s="161"/>
      <c r="G2" s="161"/>
      <c r="H2" s="161"/>
    </row>
    <row r="3" spans="1:8" ht="15.75" customHeight="1">
      <c r="A3" s="120"/>
      <c r="B3" s="121"/>
      <c r="C3" s="101"/>
      <c r="D3" s="121"/>
      <c r="E3" s="121"/>
      <c r="F3" s="121"/>
      <c r="G3" s="122" t="s">
        <v>123</v>
      </c>
      <c r="H3" s="123" t="s">
        <v>157</v>
      </c>
    </row>
    <row r="4" spans="1:8" s="107" customFormat="1" ht="39.75" customHeight="1">
      <c r="A4" s="124" t="s">
        <v>92</v>
      </c>
      <c r="B4" s="125" t="s">
        <v>124</v>
      </c>
      <c r="C4" s="125" t="s">
        <v>94</v>
      </c>
      <c r="D4" s="125" t="s">
        <v>93</v>
      </c>
      <c r="E4" s="125" t="s">
        <v>151</v>
      </c>
      <c r="F4" s="126" t="s">
        <v>152</v>
      </c>
      <c r="G4" s="125" t="s">
        <v>95</v>
      </c>
      <c r="H4" s="127" t="s">
        <v>96</v>
      </c>
    </row>
    <row r="5" spans="1:8" s="111" customFormat="1" ht="24" customHeight="1">
      <c r="A5" s="128" t="s">
        <v>97</v>
      </c>
      <c r="B5" s="108">
        <f>SUM(C5:H5)</f>
        <v>35005</v>
      </c>
      <c r="C5" s="108">
        <v>4221</v>
      </c>
      <c r="D5" s="109">
        <f>SUM(D6:D8)</f>
        <v>13573</v>
      </c>
      <c r="E5" s="109">
        <v>4347</v>
      </c>
      <c r="F5" s="109">
        <v>12411</v>
      </c>
      <c r="G5" s="110">
        <v>168</v>
      </c>
      <c r="H5" s="110">
        <v>285</v>
      </c>
    </row>
    <row r="6" spans="1:9" s="116" customFormat="1" ht="24" customHeight="1">
      <c r="A6" s="129" t="s">
        <v>98</v>
      </c>
      <c r="B6" s="112">
        <f>SUM(C6:H6)</f>
        <v>18179</v>
      </c>
      <c r="C6" s="113">
        <v>981</v>
      </c>
      <c r="D6" s="114">
        <v>10538</v>
      </c>
      <c r="E6" s="114">
        <v>3502</v>
      </c>
      <c r="F6" s="114">
        <v>2727</v>
      </c>
      <c r="G6" s="119">
        <v>150</v>
      </c>
      <c r="H6" s="119">
        <v>281</v>
      </c>
      <c r="I6" s="115"/>
    </row>
    <row r="7" spans="1:9" s="116" customFormat="1" ht="24" customHeight="1">
      <c r="A7" s="129" t="s">
        <v>153</v>
      </c>
      <c r="B7" s="112">
        <f>SUM(C7:H7)</f>
        <v>249</v>
      </c>
      <c r="C7" s="113">
        <v>29</v>
      </c>
      <c r="D7" s="114">
        <v>20</v>
      </c>
      <c r="E7" s="114">
        <v>35</v>
      </c>
      <c r="F7" s="114">
        <v>146</v>
      </c>
      <c r="G7" s="119">
        <v>15</v>
      </c>
      <c r="H7" s="119">
        <v>4</v>
      </c>
      <c r="I7" s="115"/>
    </row>
    <row r="8" spans="1:9" s="116" customFormat="1" ht="24" customHeight="1">
      <c r="A8" s="130" t="s">
        <v>99</v>
      </c>
      <c r="B8" s="112">
        <f>SUM(C8:H8)</f>
        <v>15764</v>
      </c>
      <c r="C8" s="113">
        <v>3211</v>
      </c>
      <c r="D8" s="114">
        <v>3015</v>
      </c>
      <c r="E8" s="114"/>
      <c r="F8" s="114">
        <v>9538</v>
      </c>
      <c r="G8" s="119"/>
      <c r="H8" s="119"/>
      <c r="I8" s="115"/>
    </row>
    <row r="9" spans="1:9" s="116" customFormat="1" ht="24" customHeight="1">
      <c r="A9" s="130" t="s">
        <v>154</v>
      </c>
      <c r="B9" s="112"/>
      <c r="C9" s="113"/>
      <c r="D9" s="114"/>
      <c r="E9" s="114"/>
      <c r="F9" s="114"/>
      <c r="G9" s="119"/>
      <c r="H9" s="119"/>
      <c r="I9" s="115"/>
    </row>
    <row r="10" spans="1:9" s="116" customFormat="1" ht="24" customHeight="1">
      <c r="A10" s="130" t="s">
        <v>155</v>
      </c>
      <c r="B10" s="112">
        <f aca="true" t="shared" si="0" ref="B10:B20">SUM(C10:H10)</f>
        <v>810</v>
      </c>
      <c r="C10" s="113"/>
      <c r="D10" s="114"/>
      <c r="E10" s="114">
        <v>810</v>
      </c>
      <c r="F10" s="114"/>
      <c r="G10" s="119"/>
      <c r="H10" s="119"/>
      <c r="I10" s="115"/>
    </row>
    <row r="11" spans="1:9" s="116" customFormat="1" ht="24" customHeight="1">
      <c r="A11" s="130" t="s">
        <v>156</v>
      </c>
      <c r="B11" s="112">
        <f t="shared" si="0"/>
        <v>3</v>
      </c>
      <c r="C11" s="113"/>
      <c r="D11" s="114"/>
      <c r="E11" s="114"/>
      <c r="F11" s="114"/>
      <c r="G11" s="119">
        <v>3</v>
      </c>
      <c r="H11" s="119"/>
      <c r="I11" s="115"/>
    </row>
    <row r="12" spans="1:8" s="107" customFormat="1" ht="24" customHeight="1">
      <c r="A12" s="128" t="s">
        <v>100</v>
      </c>
      <c r="B12" s="108">
        <f t="shared" si="0"/>
        <v>32325</v>
      </c>
      <c r="C12" s="117">
        <v>3245</v>
      </c>
      <c r="D12" s="118">
        <f>SUM(D13:D17)</f>
        <v>12906</v>
      </c>
      <c r="E12" s="118">
        <v>3869</v>
      </c>
      <c r="F12" s="118">
        <v>12026</v>
      </c>
      <c r="G12" s="110">
        <v>112</v>
      </c>
      <c r="H12" s="110">
        <v>167</v>
      </c>
    </row>
    <row r="13" spans="1:9" s="116" customFormat="1" ht="24" customHeight="1">
      <c r="A13" s="129" t="s">
        <v>158</v>
      </c>
      <c r="B13" s="112">
        <f t="shared" si="0"/>
        <v>31812</v>
      </c>
      <c r="C13" s="113">
        <v>3245</v>
      </c>
      <c r="D13" s="114">
        <f>9891+3015</f>
        <v>12906</v>
      </c>
      <c r="E13" s="114">
        <v>3859</v>
      </c>
      <c r="F13" s="114">
        <v>11571</v>
      </c>
      <c r="G13" s="119">
        <v>94</v>
      </c>
      <c r="H13" s="119">
        <v>137</v>
      </c>
      <c r="I13" s="115"/>
    </row>
    <row r="14" spans="1:9" s="116" customFormat="1" ht="24" customHeight="1">
      <c r="A14" s="129" t="s">
        <v>101</v>
      </c>
      <c r="B14" s="112">
        <f t="shared" si="0"/>
        <v>30</v>
      </c>
      <c r="C14" s="113"/>
      <c r="D14" s="114"/>
      <c r="E14" s="114"/>
      <c r="F14" s="114"/>
      <c r="G14" s="119"/>
      <c r="H14" s="119">
        <v>30</v>
      </c>
      <c r="I14" s="115"/>
    </row>
    <row r="15" spans="1:9" s="116" customFormat="1" ht="24" customHeight="1">
      <c r="A15" s="130" t="s">
        <v>102</v>
      </c>
      <c r="B15" s="112">
        <f t="shared" si="0"/>
        <v>10</v>
      </c>
      <c r="C15" s="113"/>
      <c r="D15" s="114"/>
      <c r="E15" s="114">
        <v>10</v>
      </c>
      <c r="F15" s="114"/>
      <c r="G15" s="119"/>
      <c r="H15" s="119"/>
      <c r="I15" s="115"/>
    </row>
    <row r="16" spans="1:9" s="116" customFormat="1" ht="24" customHeight="1">
      <c r="A16" s="130" t="s">
        <v>125</v>
      </c>
      <c r="B16" s="112">
        <f t="shared" si="0"/>
        <v>455</v>
      </c>
      <c r="C16" s="113"/>
      <c r="D16" s="114"/>
      <c r="E16" s="114"/>
      <c r="F16" s="114">
        <v>455</v>
      </c>
      <c r="G16" s="119"/>
      <c r="H16" s="119"/>
      <c r="I16" s="115"/>
    </row>
    <row r="17" spans="1:9" s="116" customFormat="1" ht="24" customHeight="1">
      <c r="A17" s="130" t="s">
        <v>126</v>
      </c>
      <c r="B17" s="112">
        <f t="shared" si="0"/>
        <v>18</v>
      </c>
      <c r="C17" s="113"/>
      <c r="D17" s="114"/>
      <c r="E17" s="114"/>
      <c r="F17" s="114"/>
      <c r="G17" s="119">
        <v>18</v>
      </c>
      <c r="H17" s="119"/>
      <c r="I17" s="115"/>
    </row>
    <row r="18" spans="1:8" s="111" customFormat="1" ht="24" customHeight="1">
      <c r="A18" s="128" t="s">
        <v>103</v>
      </c>
      <c r="B18" s="108">
        <f t="shared" si="0"/>
        <v>2679.759318</v>
      </c>
      <c r="C18" s="117">
        <v>976</v>
      </c>
      <c r="D18" s="118">
        <v>667</v>
      </c>
      <c r="E18" s="118">
        <v>478</v>
      </c>
      <c r="F18" s="118">
        <v>385</v>
      </c>
      <c r="G18" s="110">
        <v>55.75931800000001</v>
      </c>
      <c r="H18" s="110">
        <v>118</v>
      </c>
    </row>
    <row r="19" spans="1:8" s="111" customFormat="1" ht="24" customHeight="1">
      <c r="A19" s="128" t="s">
        <v>11</v>
      </c>
      <c r="B19" s="108">
        <f t="shared" si="0"/>
        <v>16932</v>
      </c>
      <c r="C19" s="117">
        <v>7966</v>
      </c>
      <c r="D19" s="118"/>
      <c r="E19" s="118">
        <v>1987</v>
      </c>
      <c r="F19" s="118">
        <v>5702</v>
      </c>
      <c r="G19" s="110">
        <v>1033</v>
      </c>
      <c r="H19" s="110">
        <v>244</v>
      </c>
    </row>
    <row r="20" spans="1:8" s="111" customFormat="1" ht="24" customHeight="1">
      <c r="A20" s="128" t="s">
        <v>127</v>
      </c>
      <c r="B20" s="108">
        <f t="shared" si="0"/>
        <v>19612</v>
      </c>
      <c r="C20" s="117">
        <v>8942</v>
      </c>
      <c r="D20" s="118">
        <v>667</v>
      </c>
      <c r="E20" s="118">
        <v>2465</v>
      </c>
      <c r="F20" s="118">
        <v>6087</v>
      </c>
      <c r="G20" s="110">
        <v>1089</v>
      </c>
      <c r="H20" s="110">
        <v>362</v>
      </c>
    </row>
    <row r="21" spans="1:8" ht="15.75" customHeight="1">
      <c r="A21" s="97"/>
      <c r="B21" s="102"/>
      <c r="F21" s="102"/>
      <c r="G21" s="102"/>
      <c r="H21" s="104"/>
    </row>
    <row r="22" spans="2:8" s="105" customFormat="1" ht="14.25" customHeight="1">
      <c r="B22" s="106"/>
      <c r="C22" s="106"/>
      <c r="D22" s="106"/>
      <c r="E22" s="106"/>
      <c r="F22" s="106"/>
      <c r="G22" s="106"/>
      <c r="H22" s="106"/>
    </row>
    <row r="23" spans="2:8" s="105" customFormat="1" ht="14.25" customHeight="1">
      <c r="B23" s="106"/>
      <c r="C23" s="106"/>
      <c r="D23" s="106"/>
      <c r="E23" s="106"/>
      <c r="F23" s="106"/>
      <c r="G23" s="106"/>
      <c r="H23" s="106"/>
    </row>
    <row r="24" spans="2:8" s="105" customFormat="1" ht="14.25" customHeight="1">
      <c r="B24" s="106"/>
      <c r="C24" s="106"/>
      <c r="D24" s="106"/>
      <c r="E24" s="106"/>
      <c r="F24" s="106"/>
      <c r="G24" s="106"/>
      <c r="H24" s="106"/>
    </row>
    <row r="25" spans="2:8" s="105" customFormat="1" ht="14.25" customHeight="1">
      <c r="B25" s="106"/>
      <c r="C25" s="106"/>
      <c r="D25" s="106"/>
      <c r="E25" s="106"/>
      <c r="F25" s="106"/>
      <c r="G25" s="106"/>
      <c r="H25" s="106"/>
    </row>
    <row r="26" spans="2:8" s="105" customFormat="1" ht="14.25" customHeight="1">
      <c r="B26" s="106"/>
      <c r="C26" s="106"/>
      <c r="D26" s="106"/>
      <c r="E26" s="106"/>
      <c r="F26" s="106"/>
      <c r="G26" s="106"/>
      <c r="H26" s="106"/>
    </row>
    <row r="27" spans="2:8" s="105" customFormat="1" ht="14.25" customHeight="1">
      <c r="B27" s="106"/>
      <c r="C27" s="106"/>
      <c r="D27" s="106"/>
      <c r="E27" s="106"/>
      <c r="F27" s="106"/>
      <c r="G27" s="106"/>
      <c r="H27" s="106"/>
    </row>
    <row r="28" spans="2:8" s="105" customFormat="1" ht="14.25" customHeight="1">
      <c r="B28" s="106"/>
      <c r="C28" s="106"/>
      <c r="D28" s="106"/>
      <c r="E28" s="106"/>
      <c r="F28" s="106"/>
      <c r="G28" s="106"/>
      <c r="H28" s="106"/>
    </row>
    <row r="29" spans="2:8" s="105" customFormat="1" ht="14.25" customHeight="1">
      <c r="B29" s="106"/>
      <c r="C29" s="106"/>
      <c r="D29" s="106"/>
      <c r="E29" s="106"/>
      <c r="F29" s="106"/>
      <c r="G29" s="106"/>
      <c r="H29" s="106"/>
    </row>
    <row r="30" spans="2:8" s="105" customFormat="1" ht="14.25" customHeight="1">
      <c r="B30" s="106"/>
      <c r="C30" s="106"/>
      <c r="D30" s="106"/>
      <c r="E30" s="106"/>
      <c r="F30" s="106"/>
      <c r="G30" s="106"/>
      <c r="H30" s="106"/>
    </row>
    <row r="31" spans="2:8" s="105" customFormat="1" ht="14.25" customHeight="1">
      <c r="B31" s="106"/>
      <c r="C31" s="106"/>
      <c r="D31" s="106"/>
      <c r="E31" s="106"/>
      <c r="F31" s="106"/>
      <c r="G31" s="106"/>
      <c r="H31" s="106"/>
    </row>
    <row r="32" spans="2:8" s="105" customFormat="1" ht="14.25" customHeight="1">
      <c r="B32" s="106"/>
      <c r="C32" s="106"/>
      <c r="D32" s="106"/>
      <c r="E32" s="106"/>
      <c r="F32" s="106"/>
      <c r="G32" s="106"/>
      <c r="H32" s="106"/>
    </row>
    <row r="33" spans="2:8" s="105" customFormat="1" ht="14.25" customHeight="1">
      <c r="B33" s="106"/>
      <c r="C33" s="106"/>
      <c r="D33" s="106"/>
      <c r="E33" s="106"/>
      <c r="F33" s="106"/>
      <c r="G33" s="106"/>
      <c r="H33" s="106"/>
    </row>
    <row r="34" spans="2:8" s="105" customFormat="1" ht="14.25" customHeight="1">
      <c r="B34" s="106"/>
      <c r="C34" s="106"/>
      <c r="D34" s="106"/>
      <c r="E34" s="106"/>
      <c r="F34" s="106"/>
      <c r="G34" s="106"/>
      <c r="H34" s="106"/>
    </row>
    <row r="35" spans="2:8" s="105" customFormat="1" ht="14.25" customHeight="1">
      <c r="B35" s="106"/>
      <c r="C35" s="106"/>
      <c r="D35" s="106"/>
      <c r="E35" s="106"/>
      <c r="F35" s="106"/>
      <c r="G35" s="106"/>
      <c r="H35" s="106"/>
    </row>
    <row r="36" spans="2:8" s="105" customFormat="1" ht="14.25" customHeight="1">
      <c r="B36" s="106"/>
      <c r="C36" s="106"/>
      <c r="D36" s="106"/>
      <c r="E36" s="106"/>
      <c r="F36" s="106"/>
      <c r="G36" s="106"/>
      <c r="H36" s="106"/>
    </row>
    <row r="37" spans="2:8" s="105" customFormat="1" ht="14.25" customHeight="1">
      <c r="B37" s="106"/>
      <c r="C37" s="106"/>
      <c r="D37" s="106"/>
      <c r="E37" s="106"/>
      <c r="F37" s="106"/>
      <c r="G37" s="106"/>
      <c r="H37" s="106"/>
    </row>
    <row r="38" spans="2:8" s="105" customFormat="1" ht="14.25" customHeight="1">
      <c r="B38" s="106"/>
      <c r="C38" s="106"/>
      <c r="D38" s="106"/>
      <c r="E38" s="106"/>
      <c r="F38" s="106"/>
      <c r="G38" s="106"/>
      <c r="H38" s="106"/>
    </row>
    <row r="39" spans="2:8" s="105" customFormat="1" ht="14.25" customHeight="1">
      <c r="B39" s="106"/>
      <c r="C39" s="106"/>
      <c r="D39" s="106"/>
      <c r="E39" s="106"/>
      <c r="F39" s="106"/>
      <c r="G39" s="106"/>
      <c r="H39" s="106"/>
    </row>
    <row r="40" spans="2:8" s="105" customFormat="1" ht="14.25" customHeight="1">
      <c r="B40" s="106"/>
      <c r="C40" s="106"/>
      <c r="D40" s="106"/>
      <c r="E40" s="106"/>
      <c r="F40" s="106"/>
      <c r="G40" s="106"/>
      <c r="H40" s="106"/>
    </row>
    <row r="41" spans="2:8" s="105" customFormat="1" ht="14.25" customHeight="1">
      <c r="B41" s="106"/>
      <c r="C41" s="106"/>
      <c r="D41" s="106"/>
      <c r="E41" s="106"/>
      <c r="F41" s="106"/>
      <c r="G41" s="106"/>
      <c r="H41" s="106"/>
    </row>
    <row r="42" spans="2:8" s="105" customFormat="1" ht="14.25" customHeight="1">
      <c r="B42" s="106"/>
      <c r="C42" s="106"/>
      <c r="D42" s="106"/>
      <c r="E42" s="106"/>
      <c r="F42" s="106"/>
      <c r="G42" s="106"/>
      <c r="H42" s="106"/>
    </row>
    <row r="43" spans="2:8" s="105" customFormat="1" ht="14.25" customHeight="1">
      <c r="B43" s="106"/>
      <c r="C43" s="106"/>
      <c r="D43" s="106"/>
      <c r="E43" s="106"/>
      <c r="F43" s="106"/>
      <c r="G43" s="106"/>
      <c r="H43" s="106"/>
    </row>
    <row r="44" spans="2:8" s="105" customFormat="1" ht="14.25" customHeight="1">
      <c r="B44" s="106"/>
      <c r="C44" s="106"/>
      <c r="D44" s="106"/>
      <c r="E44" s="106"/>
      <c r="F44" s="106"/>
      <c r="G44" s="106"/>
      <c r="H44" s="106"/>
    </row>
    <row r="45" spans="2:8" s="105" customFormat="1" ht="14.25" customHeight="1">
      <c r="B45" s="106"/>
      <c r="C45" s="106"/>
      <c r="D45" s="106"/>
      <c r="E45" s="106"/>
      <c r="F45" s="106"/>
      <c r="G45" s="106"/>
      <c r="H45" s="106"/>
    </row>
    <row r="46" spans="2:8" s="105" customFormat="1" ht="14.25" customHeight="1">
      <c r="B46" s="106"/>
      <c r="C46" s="106"/>
      <c r="D46" s="106"/>
      <c r="E46" s="106"/>
      <c r="F46" s="106"/>
      <c r="G46" s="106"/>
      <c r="H46" s="106"/>
    </row>
    <row r="47" spans="2:8" s="105" customFormat="1" ht="14.25" customHeight="1">
      <c r="B47" s="106"/>
      <c r="C47" s="106"/>
      <c r="D47" s="106"/>
      <c r="E47" s="106"/>
      <c r="F47" s="106"/>
      <c r="G47" s="106"/>
      <c r="H47" s="106"/>
    </row>
    <row r="48" spans="2:8" s="105" customFormat="1" ht="14.25" customHeight="1">
      <c r="B48" s="106"/>
      <c r="C48" s="106"/>
      <c r="D48" s="106"/>
      <c r="E48" s="106"/>
      <c r="F48" s="106"/>
      <c r="G48" s="106"/>
      <c r="H48" s="106"/>
    </row>
    <row r="49" spans="2:8" s="105" customFormat="1" ht="14.25" customHeight="1">
      <c r="B49" s="106"/>
      <c r="C49" s="106"/>
      <c r="D49" s="106"/>
      <c r="E49" s="106"/>
      <c r="F49" s="106"/>
      <c r="G49" s="106"/>
      <c r="H49" s="106"/>
    </row>
    <row r="50" spans="2:8" s="105" customFormat="1" ht="14.25" customHeight="1">
      <c r="B50" s="106"/>
      <c r="C50" s="106"/>
      <c r="D50" s="106"/>
      <c r="E50" s="106"/>
      <c r="F50" s="106"/>
      <c r="G50" s="106"/>
      <c r="H50" s="106"/>
    </row>
    <row r="51" spans="2:8" s="105" customFormat="1" ht="14.25" customHeight="1">
      <c r="B51" s="106"/>
      <c r="C51" s="106"/>
      <c r="D51" s="106"/>
      <c r="E51" s="106"/>
      <c r="F51" s="106"/>
      <c r="G51" s="106"/>
      <c r="H51" s="106"/>
    </row>
  </sheetData>
  <sheetProtection/>
  <mergeCells count="1">
    <mergeCell ref="A2:H2"/>
  </mergeCells>
  <printOptions horizontalCentered="1"/>
  <pageMargins left="0.7480314960629921" right="0.7086614173228347" top="0.7480314960629921" bottom="0.7480314960629921" header="0.31496062992125984" footer="0.5905511811023623"/>
  <pageSetup horizontalDpi="600" verticalDpi="600" orientation="landscape" paperSize="9" scale="95" r:id="rId1"/>
  <headerFooter>
    <oddFooter>&amp;C&amp;P+15&amp;R2016年社会保险基金收支完成情况表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1.7109375" style="131" customWidth="1"/>
    <col min="2" max="2" width="4.7109375" style="131" customWidth="1"/>
    <col min="3" max="4" width="15.00390625" style="131" customWidth="1"/>
    <col min="5" max="5" width="27.28125" style="131" customWidth="1"/>
    <col min="6" max="6" width="4.7109375" style="131" customWidth="1"/>
    <col min="7" max="8" width="12.28125" style="131" customWidth="1"/>
    <col min="9" max="9" width="24.57421875" style="131" customWidth="1"/>
    <col min="10" max="10" width="4.7109375" style="131" customWidth="1"/>
    <col min="11" max="11" width="12.421875" style="131" customWidth="1"/>
    <col min="12" max="12" width="14.421875" style="131" customWidth="1"/>
    <col min="13" max="13" width="8.421875" style="131" customWidth="1"/>
    <col min="14" max="16384" width="9.00390625" style="131" customWidth="1"/>
  </cols>
  <sheetData>
    <row r="1" spans="1:12" ht="25.5" customHeight="1">
      <c r="A1" s="167" t="s">
        <v>342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" thickBot="1">
      <c r="A2" s="133"/>
      <c r="L2" s="132" t="s">
        <v>5</v>
      </c>
    </row>
    <row r="3" spans="1:12" s="135" customFormat="1" ht="15" customHeight="1">
      <c r="A3" s="168" t="s">
        <v>159</v>
      </c>
      <c r="B3" s="169" t="s">
        <v>160</v>
      </c>
      <c r="C3" s="169" t="s">
        <v>160</v>
      </c>
      <c r="D3" s="134"/>
      <c r="E3" s="169" t="s">
        <v>161</v>
      </c>
      <c r="F3" s="169" t="s">
        <v>160</v>
      </c>
      <c r="G3" s="169" t="s">
        <v>160</v>
      </c>
      <c r="H3" s="169"/>
      <c r="I3" s="169" t="s">
        <v>160</v>
      </c>
      <c r="J3" s="169" t="s">
        <v>160</v>
      </c>
      <c r="K3" s="169" t="s">
        <v>160</v>
      </c>
      <c r="L3" s="170" t="s">
        <v>160</v>
      </c>
    </row>
    <row r="4" spans="1:12" s="135" customFormat="1" ht="15" customHeight="1">
      <c r="A4" s="136" t="s">
        <v>162</v>
      </c>
      <c r="B4" s="137" t="s">
        <v>163</v>
      </c>
      <c r="C4" s="137" t="s">
        <v>338</v>
      </c>
      <c r="D4" s="137" t="s">
        <v>340</v>
      </c>
      <c r="E4" s="137" t="s">
        <v>165</v>
      </c>
      <c r="F4" s="137" t="s">
        <v>163</v>
      </c>
      <c r="G4" s="137" t="s">
        <v>339</v>
      </c>
      <c r="H4" s="137" t="s">
        <v>340</v>
      </c>
      <c r="I4" s="137" t="s">
        <v>166</v>
      </c>
      <c r="J4" s="137" t="s">
        <v>163</v>
      </c>
      <c r="K4" s="138" t="s">
        <v>164</v>
      </c>
      <c r="L4" s="138" t="s">
        <v>340</v>
      </c>
    </row>
    <row r="5" spans="1:12" ht="15" customHeight="1">
      <c r="A5" s="139" t="s">
        <v>167</v>
      </c>
      <c r="B5" s="140" t="s">
        <v>160</v>
      </c>
      <c r="C5" s="140">
        <v>1</v>
      </c>
      <c r="D5" s="140">
        <v>2</v>
      </c>
      <c r="E5" s="140" t="s">
        <v>167</v>
      </c>
      <c r="F5" s="140" t="s">
        <v>160</v>
      </c>
      <c r="G5" s="140">
        <v>3</v>
      </c>
      <c r="H5" s="140">
        <v>4</v>
      </c>
      <c r="I5" s="140" t="s">
        <v>167</v>
      </c>
      <c r="J5" s="140" t="s">
        <v>160</v>
      </c>
      <c r="K5" s="141">
        <v>5</v>
      </c>
      <c r="L5" s="141">
        <v>6</v>
      </c>
    </row>
    <row r="6" spans="1:12" ht="15" customHeight="1">
      <c r="A6" s="142" t="s">
        <v>169</v>
      </c>
      <c r="B6" s="140" t="s">
        <v>168</v>
      </c>
      <c r="C6" s="143">
        <v>183682.15</v>
      </c>
      <c r="D6" s="143">
        <v>192866</v>
      </c>
      <c r="E6" s="144" t="s">
        <v>170</v>
      </c>
      <c r="F6" s="145" t="s">
        <v>171</v>
      </c>
      <c r="G6" s="143">
        <v>19017.01</v>
      </c>
      <c r="H6" s="143">
        <v>22000</v>
      </c>
      <c r="I6" s="144" t="s">
        <v>172</v>
      </c>
      <c r="J6" s="145" t="s">
        <v>173</v>
      </c>
      <c r="K6" s="146">
        <v>147650.86</v>
      </c>
      <c r="L6" s="146">
        <f>SUM(L7:L8)</f>
        <v>158498</v>
      </c>
    </row>
    <row r="7" spans="1:12" ht="15" customHeight="1">
      <c r="A7" s="142" t="s">
        <v>174</v>
      </c>
      <c r="B7" s="140" t="s">
        <v>175</v>
      </c>
      <c r="C7" s="143">
        <v>19398.76</v>
      </c>
      <c r="D7" s="143">
        <v>21836</v>
      </c>
      <c r="E7" s="144" t="s">
        <v>176</v>
      </c>
      <c r="F7" s="145" t="s">
        <v>177</v>
      </c>
      <c r="G7" s="143">
        <v>0</v>
      </c>
      <c r="H7" s="143"/>
      <c r="I7" s="144" t="s">
        <v>178</v>
      </c>
      <c r="J7" s="145" t="s">
        <v>179</v>
      </c>
      <c r="K7" s="146">
        <v>89371.41</v>
      </c>
      <c r="L7" s="146">
        <v>98308</v>
      </c>
    </row>
    <row r="8" spans="1:12" ht="15" customHeight="1">
      <c r="A8" s="142" t="s">
        <v>180</v>
      </c>
      <c r="B8" s="140" t="s">
        <v>181</v>
      </c>
      <c r="C8" s="143">
        <v>573.65</v>
      </c>
      <c r="D8" s="143"/>
      <c r="E8" s="144" t="s">
        <v>182</v>
      </c>
      <c r="F8" s="145" t="s">
        <v>183</v>
      </c>
      <c r="G8" s="143">
        <v>72.74</v>
      </c>
      <c r="H8" s="143">
        <v>210</v>
      </c>
      <c r="I8" s="144" t="s">
        <v>184</v>
      </c>
      <c r="J8" s="145" t="s">
        <v>185</v>
      </c>
      <c r="K8" s="146">
        <v>58279.45</v>
      </c>
      <c r="L8" s="146">
        <v>60190</v>
      </c>
    </row>
    <row r="9" spans="1:12" ht="15" customHeight="1">
      <c r="A9" s="142" t="s">
        <v>186</v>
      </c>
      <c r="B9" s="140" t="s">
        <v>187</v>
      </c>
      <c r="C9" s="143">
        <v>20082.33</v>
      </c>
      <c r="D9" s="143">
        <v>21090</v>
      </c>
      <c r="E9" s="144" t="s">
        <v>188</v>
      </c>
      <c r="F9" s="145" t="s">
        <v>189</v>
      </c>
      <c r="G9" s="143">
        <v>6475.1</v>
      </c>
      <c r="H9" s="143">
        <v>7740</v>
      </c>
      <c r="I9" s="144" t="s">
        <v>190</v>
      </c>
      <c r="J9" s="145" t="s">
        <v>191</v>
      </c>
      <c r="K9" s="146">
        <v>55757.4</v>
      </c>
      <c r="L9" s="146">
        <f>SUM(L10:L11)</f>
        <v>61208</v>
      </c>
    </row>
    <row r="10" spans="1:12" ht="15" customHeight="1">
      <c r="A10" s="142" t="s">
        <v>192</v>
      </c>
      <c r="B10" s="140" t="s">
        <v>193</v>
      </c>
      <c r="C10" s="143"/>
      <c r="D10" s="143"/>
      <c r="E10" s="144" t="s">
        <v>194</v>
      </c>
      <c r="F10" s="145" t="s">
        <v>195</v>
      </c>
      <c r="G10" s="143">
        <v>36619.8</v>
      </c>
      <c r="H10" s="143">
        <v>40990</v>
      </c>
      <c r="I10" s="144" t="s">
        <v>196</v>
      </c>
      <c r="J10" s="145" t="s">
        <v>197</v>
      </c>
      <c r="K10" s="146">
        <v>37495.29</v>
      </c>
      <c r="L10" s="146">
        <v>41245</v>
      </c>
    </row>
    <row r="11" spans="1:12" ht="15" customHeight="1">
      <c r="A11" s="142" t="s">
        <v>198</v>
      </c>
      <c r="B11" s="140" t="s">
        <v>199</v>
      </c>
      <c r="C11" s="143"/>
      <c r="D11" s="143"/>
      <c r="E11" s="144" t="s">
        <v>200</v>
      </c>
      <c r="F11" s="145" t="s">
        <v>201</v>
      </c>
      <c r="G11" s="143">
        <v>1342.9</v>
      </c>
      <c r="H11" s="143">
        <v>1485</v>
      </c>
      <c r="I11" s="144" t="s">
        <v>202</v>
      </c>
      <c r="J11" s="145" t="s">
        <v>203</v>
      </c>
      <c r="K11" s="146">
        <v>18262.11</v>
      </c>
      <c r="L11" s="146">
        <v>19963</v>
      </c>
    </row>
    <row r="12" spans="1:12" ht="15" customHeight="1">
      <c r="A12" s="142" t="s">
        <v>204</v>
      </c>
      <c r="B12" s="140" t="s">
        <v>205</v>
      </c>
      <c r="C12" s="143">
        <v>1906.38</v>
      </c>
      <c r="D12" s="143">
        <v>1800</v>
      </c>
      <c r="E12" s="144" t="s">
        <v>206</v>
      </c>
      <c r="F12" s="145" t="s">
        <v>207</v>
      </c>
      <c r="G12" s="143">
        <v>4046.56</v>
      </c>
      <c r="H12" s="143">
        <v>4200</v>
      </c>
      <c r="I12" s="144" t="s">
        <v>208</v>
      </c>
      <c r="J12" s="145" t="s">
        <v>209</v>
      </c>
      <c r="K12" s="146">
        <v>0</v>
      </c>
      <c r="L12" s="146"/>
    </row>
    <row r="13" spans="1:12" ht="15" customHeight="1">
      <c r="A13" s="147" t="s">
        <v>160</v>
      </c>
      <c r="B13" s="140" t="s">
        <v>210</v>
      </c>
      <c r="C13" s="143" t="s">
        <v>160</v>
      </c>
      <c r="D13" s="143"/>
      <c r="E13" s="144" t="s">
        <v>211</v>
      </c>
      <c r="F13" s="145" t="s">
        <v>212</v>
      </c>
      <c r="G13" s="143">
        <v>20800.43</v>
      </c>
      <c r="H13" s="143">
        <v>23215</v>
      </c>
      <c r="I13" s="144" t="s">
        <v>213</v>
      </c>
      <c r="J13" s="145" t="s">
        <v>214</v>
      </c>
      <c r="K13" s="146">
        <v>0</v>
      </c>
      <c r="L13" s="146"/>
    </row>
    <row r="14" spans="1:12" ht="15" customHeight="1">
      <c r="A14" s="142" t="s">
        <v>160</v>
      </c>
      <c r="B14" s="140" t="s">
        <v>215</v>
      </c>
      <c r="C14" s="143" t="s">
        <v>160</v>
      </c>
      <c r="D14" s="143"/>
      <c r="E14" s="144" t="s">
        <v>216</v>
      </c>
      <c r="F14" s="145" t="s">
        <v>217</v>
      </c>
      <c r="G14" s="143">
        <v>33402.71</v>
      </c>
      <c r="H14" s="143">
        <v>35073</v>
      </c>
      <c r="I14" s="144" t="s">
        <v>218</v>
      </c>
      <c r="J14" s="145" t="s">
        <v>219</v>
      </c>
      <c r="K14" s="146">
        <v>0</v>
      </c>
      <c r="L14" s="146"/>
    </row>
    <row r="15" spans="1:12" ht="15" customHeight="1">
      <c r="A15" s="142" t="s">
        <v>160</v>
      </c>
      <c r="B15" s="140" t="s">
        <v>220</v>
      </c>
      <c r="C15" s="143" t="s">
        <v>160</v>
      </c>
      <c r="D15" s="143"/>
      <c r="E15" s="144" t="s">
        <v>221</v>
      </c>
      <c r="F15" s="145" t="s">
        <v>222</v>
      </c>
      <c r="G15" s="143">
        <v>3648.65</v>
      </c>
      <c r="H15" s="143">
        <v>3800</v>
      </c>
      <c r="I15" s="144" t="s">
        <v>160</v>
      </c>
      <c r="J15" s="145" t="s">
        <v>223</v>
      </c>
      <c r="K15" s="146" t="s">
        <v>160</v>
      </c>
      <c r="L15" s="146"/>
    </row>
    <row r="16" spans="1:12" ht="15" customHeight="1">
      <c r="A16" s="142" t="s">
        <v>160</v>
      </c>
      <c r="B16" s="140" t="s">
        <v>224</v>
      </c>
      <c r="C16" s="143" t="s">
        <v>160</v>
      </c>
      <c r="D16" s="143"/>
      <c r="E16" s="144" t="s">
        <v>225</v>
      </c>
      <c r="F16" s="145" t="s">
        <v>226</v>
      </c>
      <c r="G16" s="143">
        <v>18969.84</v>
      </c>
      <c r="H16" s="143">
        <v>19918</v>
      </c>
      <c r="I16" s="145" t="s">
        <v>227</v>
      </c>
      <c r="J16" s="145" t="s">
        <v>228</v>
      </c>
      <c r="K16" s="148" t="s">
        <v>229</v>
      </c>
      <c r="L16" s="148"/>
    </row>
    <row r="17" spans="1:12" ht="15" customHeight="1">
      <c r="A17" s="142" t="s">
        <v>160</v>
      </c>
      <c r="B17" s="140" t="s">
        <v>230</v>
      </c>
      <c r="C17" s="143" t="s">
        <v>160</v>
      </c>
      <c r="D17" s="143"/>
      <c r="E17" s="144" t="s">
        <v>231</v>
      </c>
      <c r="F17" s="145" t="s">
        <v>232</v>
      </c>
      <c r="G17" s="143">
        <v>33801.31</v>
      </c>
      <c r="H17" s="143">
        <v>34335</v>
      </c>
      <c r="I17" s="144" t="s">
        <v>233</v>
      </c>
      <c r="J17" s="145" t="s">
        <v>234</v>
      </c>
      <c r="K17" s="146">
        <v>203408.26</v>
      </c>
      <c r="L17" s="146">
        <f>SUM(L18:L25)</f>
        <v>219706</v>
      </c>
    </row>
    <row r="18" spans="1:12" ht="15" customHeight="1">
      <c r="A18" s="142" t="s">
        <v>160</v>
      </c>
      <c r="B18" s="140" t="s">
        <v>235</v>
      </c>
      <c r="C18" s="143" t="s">
        <v>160</v>
      </c>
      <c r="D18" s="143"/>
      <c r="E18" s="144" t="s">
        <v>236</v>
      </c>
      <c r="F18" s="145" t="s">
        <v>237</v>
      </c>
      <c r="G18" s="143">
        <v>5218.19</v>
      </c>
      <c r="H18" s="143">
        <v>7200</v>
      </c>
      <c r="I18" s="144" t="s">
        <v>238</v>
      </c>
      <c r="J18" s="145" t="s">
        <v>239</v>
      </c>
      <c r="K18" s="146">
        <v>44089.05</v>
      </c>
      <c r="L18" s="146">
        <v>48500</v>
      </c>
    </row>
    <row r="19" spans="1:12" ht="15" customHeight="1">
      <c r="A19" s="142" t="s">
        <v>160</v>
      </c>
      <c r="B19" s="140" t="s">
        <v>240</v>
      </c>
      <c r="C19" s="143" t="s">
        <v>160</v>
      </c>
      <c r="D19" s="143"/>
      <c r="E19" s="144" t="s">
        <v>241</v>
      </c>
      <c r="F19" s="145" t="s">
        <v>242</v>
      </c>
      <c r="G19" s="143">
        <v>2742.68</v>
      </c>
      <c r="H19" s="143">
        <v>2760</v>
      </c>
      <c r="I19" s="144" t="s">
        <v>243</v>
      </c>
      <c r="J19" s="145" t="s">
        <v>244</v>
      </c>
      <c r="K19" s="146">
        <v>48329.54</v>
      </c>
      <c r="L19" s="146">
        <v>49000</v>
      </c>
    </row>
    <row r="20" spans="1:12" ht="15" customHeight="1">
      <c r="A20" s="142" t="s">
        <v>160</v>
      </c>
      <c r="B20" s="140" t="s">
        <v>245</v>
      </c>
      <c r="C20" s="143" t="s">
        <v>160</v>
      </c>
      <c r="D20" s="143"/>
      <c r="E20" s="144" t="s">
        <v>246</v>
      </c>
      <c r="F20" s="145" t="s">
        <v>247</v>
      </c>
      <c r="G20" s="143">
        <v>1759.21</v>
      </c>
      <c r="H20" s="143">
        <v>1900</v>
      </c>
      <c r="I20" s="144" t="s">
        <v>248</v>
      </c>
      <c r="J20" s="145" t="s">
        <v>249</v>
      </c>
      <c r="K20" s="146">
        <v>47402.11</v>
      </c>
      <c r="L20" s="146">
        <v>52142</v>
      </c>
    </row>
    <row r="21" spans="1:12" ht="15" customHeight="1">
      <c r="A21" s="142" t="s">
        <v>160</v>
      </c>
      <c r="B21" s="140" t="s">
        <v>250</v>
      </c>
      <c r="C21" s="143" t="s">
        <v>160</v>
      </c>
      <c r="D21" s="143"/>
      <c r="E21" s="144" t="s">
        <v>251</v>
      </c>
      <c r="F21" s="145" t="s">
        <v>252</v>
      </c>
      <c r="G21" s="143">
        <v>0</v>
      </c>
      <c r="H21" s="143"/>
      <c r="I21" s="144" t="s">
        <v>253</v>
      </c>
      <c r="J21" s="145" t="s">
        <v>254</v>
      </c>
      <c r="K21" s="146">
        <v>0</v>
      </c>
      <c r="L21" s="146"/>
    </row>
    <row r="22" spans="1:12" ht="15" customHeight="1">
      <c r="A22" s="142" t="s">
        <v>160</v>
      </c>
      <c r="B22" s="140" t="s">
        <v>255</v>
      </c>
      <c r="C22" s="143" t="s">
        <v>160</v>
      </c>
      <c r="D22" s="143"/>
      <c r="E22" s="144" t="s">
        <v>256</v>
      </c>
      <c r="F22" s="145" t="s">
        <v>257</v>
      </c>
      <c r="G22" s="143">
        <v>0</v>
      </c>
      <c r="H22" s="143"/>
      <c r="I22" s="144" t="s">
        <v>258</v>
      </c>
      <c r="J22" s="145" t="s">
        <v>259</v>
      </c>
      <c r="K22" s="146">
        <v>340</v>
      </c>
      <c r="L22" s="146">
        <v>400</v>
      </c>
    </row>
    <row r="23" spans="1:12" ht="15" customHeight="1">
      <c r="A23" s="142" t="s">
        <v>160</v>
      </c>
      <c r="B23" s="140" t="s">
        <v>260</v>
      </c>
      <c r="C23" s="143" t="s">
        <v>160</v>
      </c>
      <c r="D23" s="143"/>
      <c r="E23" s="144" t="s">
        <v>261</v>
      </c>
      <c r="F23" s="145" t="s">
        <v>262</v>
      </c>
      <c r="G23" s="143">
        <v>2581.24</v>
      </c>
      <c r="H23" s="143">
        <v>2735</v>
      </c>
      <c r="I23" s="144" t="s">
        <v>263</v>
      </c>
      <c r="J23" s="145" t="s">
        <v>264</v>
      </c>
      <c r="K23" s="146">
        <v>20180.92</v>
      </c>
      <c r="L23" s="146">
        <v>22199</v>
      </c>
    </row>
    <row r="24" spans="1:12" ht="15" customHeight="1">
      <c r="A24" s="142" t="s">
        <v>160</v>
      </c>
      <c r="B24" s="140" t="s">
        <v>265</v>
      </c>
      <c r="C24" s="143" t="s">
        <v>160</v>
      </c>
      <c r="D24" s="143"/>
      <c r="E24" s="144" t="s">
        <v>266</v>
      </c>
      <c r="F24" s="145" t="s">
        <v>267</v>
      </c>
      <c r="G24" s="143">
        <v>9477.35</v>
      </c>
      <c r="H24" s="143">
        <v>10855</v>
      </c>
      <c r="I24" s="144" t="s">
        <v>268</v>
      </c>
      <c r="J24" s="145" t="s">
        <v>269</v>
      </c>
      <c r="K24" s="146">
        <v>42997.16</v>
      </c>
      <c r="L24" s="146">
        <v>47385</v>
      </c>
    </row>
    <row r="25" spans="1:12" ht="15" customHeight="1">
      <c r="A25" s="142" t="s">
        <v>160</v>
      </c>
      <c r="B25" s="140" t="s">
        <v>270</v>
      </c>
      <c r="C25" s="143" t="s">
        <v>160</v>
      </c>
      <c r="D25" s="143"/>
      <c r="E25" s="144" t="s">
        <v>271</v>
      </c>
      <c r="F25" s="145" t="s">
        <v>272</v>
      </c>
      <c r="G25" s="143">
        <v>797.65</v>
      </c>
      <c r="H25" s="143">
        <v>790</v>
      </c>
      <c r="I25" s="144" t="s">
        <v>273</v>
      </c>
      <c r="J25" s="145" t="s">
        <v>274</v>
      </c>
      <c r="K25" s="146">
        <v>69.49</v>
      </c>
      <c r="L25" s="146">
        <v>80</v>
      </c>
    </row>
    <row r="26" spans="1:12" ht="15" customHeight="1">
      <c r="A26" s="142" t="s">
        <v>160</v>
      </c>
      <c r="B26" s="140" t="s">
        <v>275</v>
      </c>
      <c r="C26" s="143" t="s">
        <v>160</v>
      </c>
      <c r="D26" s="143"/>
      <c r="E26" s="144" t="s">
        <v>276</v>
      </c>
      <c r="F26" s="145" t="s">
        <v>277</v>
      </c>
      <c r="G26" s="143">
        <v>2634.9</v>
      </c>
      <c r="H26" s="143">
        <v>500</v>
      </c>
      <c r="I26" s="144" t="s">
        <v>160</v>
      </c>
      <c r="J26" s="145" t="s">
        <v>278</v>
      </c>
      <c r="K26" s="146" t="s">
        <v>160</v>
      </c>
      <c r="L26" s="146"/>
    </row>
    <row r="27" spans="1:12" ht="15" customHeight="1">
      <c r="A27" s="142" t="s">
        <v>160</v>
      </c>
      <c r="B27" s="140" t="s">
        <v>279</v>
      </c>
      <c r="C27" s="143" t="s">
        <v>160</v>
      </c>
      <c r="D27" s="143"/>
      <c r="E27" s="144" t="s">
        <v>280</v>
      </c>
      <c r="F27" s="145" t="s">
        <v>281</v>
      </c>
      <c r="G27" s="143">
        <v>0</v>
      </c>
      <c r="H27" s="143"/>
      <c r="I27" s="144" t="s">
        <v>160</v>
      </c>
      <c r="J27" s="145" t="s">
        <v>282</v>
      </c>
      <c r="K27" s="146" t="s">
        <v>160</v>
      </c>
      <c r="L27" s="146"/>
    </row>
    <row r="28" spans="1:12" ht="15" customHeight="1">
      <c r="A28" s="142" t="s">
        <v>160</v>
      </c>
      <c r="B28" s="140" t="s">
        <v>283</v>
      </c>
      <c r="C28" s="143" t="s">
        <v>160</v>
      </c>
      <c r="D28" s="143"/>
      <c r="E28" s="144" t="s">
        <v>284</v>
      </c>
      <c r="F28" s="145" t="s">
        <v>285</v>
      </c>
      <c r="G28" s="143">
        <v>0</v>
      </c>
      <c r="H28" s="143">
        <f>SUM(H6:H27)</f>
        <v>219706</v>
      </c>
      <c r="I28" s="144" t="s">
        <v>160</v>
      </c>
      <c r="J28" s="145" t="s">
        <v>286</v>
      </c>
      <c r="K28" s="146" t="s">
        <v>160</v>
      </c>
      <c r="L28" s="146"/>
    </row>
    <row r="29" spans="1:12" ht="15" customHeight="1">
      <c r="A29" s="136" t="s">
        <v>287</v>
      </c>
      <c r="B29" s="140" t="s">
        <v>288</v>
      </c>
      <c r="C29" s="149">
        <v>206244.51</v>
      </c>
      <c r="D29" s="149">
        <f>D6+D8+D9+D12+D10+D11</f>
        <v>215756</v>
      </c>
      <c r="E29" s="171" t="s">
        <v>289</v>
      </c>
      <c r="F29" s="171" t="s">
        <v>160</v>
      </c>
      <c r="G29" s="171" t="s">
        <v>160</v>
      </c>
      <c r="H29" s="171"/>
      <c r="I29" s="171" t="s">
        <v>160</v>
      </c>
      <c r="J29" s="145" t="s">
        <v>290</v>
      </c>
      <c r="K29" s="150">
        <v>203408.26</v>
      </c>
      <c r="L29" s="150">
        <f>L6+L9+L12+L13+L14</f>
        <v>219706</v>
      </c>
    </row>
    <row r="30" spans="1:12" ht="15" customHeight="1">
      <c r="A30" s="142" t="s">
        <v>291</v>
      </c>
      <c r="B30" s="140" t="s">
        <v>292</v>
      </c>
      <c r="C30" s="143">
        <v>40.2</v>
      </c>
      <c r="D30" s="143">
        <v>50</v>
      </c>
      <c r="E30" s="163" t="s">
        <v>293</v>
      </c>
      <c r="F30" s="163" t="s">
        <v>160</v>
      </c>
      <c r="G30" s="163" t="s">
        <v>160</v>
      </c>
      <c r="H30" s="163"/>
      <c r="I30" s="163" t="s">
        <v>160</v>
      </c>
      <c r="J30" s="145" t="s">
        <v>294</v>
      </c>
      <c r="K30" s="146">
        <v>1082.72</v>
      </c>
      <c r="L30" s="146"/>
    </row>
    <row r="31" spans="1:12" ht="15" customHeight="1">
      <c r="A31" s="142" t="s">
        <v>295</v>
      </c>
      <c r="B31" s="140" t="s">
        <v>296</v>
      </c>
      <c r="C31" s="143">
        <v>3929.69</v>
      </c>
      <c r="D31" s="143">
        <v>3900</v>
      </c>
      <c r="E31" s="163" t="s">
        <v>297</v>
      </c>
      <c r="F31" s="163" t="s">
        <v>298</v>
      </c>
      <c r="G31" s="163" t="s">
        <v>160</v>
      </c>
      <c r="H31" s="163"/>
      <c r="I31" s="163" t="s">
        <v>299</v>
      </c>
      <c r="J31" s="145" t="s">
        <v>300</v>
      </c>
      <c r="K31" s="146">
        <v>0</v>
      </c>
      <c r="L31" s="146"/>
    </row>
    <row r="32" spans="1:12" ht="15" customHeight="1">
      <c r="A32" s="142" t="s">
        <v>301</v>
      </c>
      <c r="B32" s="140" t="s">
        <v>302</v>
      </c>
      <c r="C32" s="143">
        <v>3792.66</v>
      </c>
      <c r="D32" s="143">
        <v>3800</v>
      </c>
      <c r="E32" s="163" t="s">
        <v>303</v>
      </c>
      <c r="F32" s="163" t="s">
        <v>304</v>
      </c>
      <c r="G32" s="163" t="s">
        <v>160</v>
      </c>
      <c r="H32" s="163"/>
      <c r="I32" s="163" t="s">
        <v>305</v>
      </c>
      <c r="J32" s="145" t="s">
        <v>306</v>
      </c>
      <c r="K32" s="146">
        <v>314.69</v>
      </c>
      <c r="L32" s="146"/>
    </row>
    <row r="33" spans="1:12" ht="15" customHeight="1">
      <c r="A33" s="142" t="s">
        <v>307</v>
      </c>
      <c r="B33" s="140" t="s">
        <v>308</v>
      </c>
      <c r="C33" s="143">
        <v>137.03</v>
      </c>
      <c r="D33" s="143">
        <v>100</v>
      </c>
      <c r="E33" s="163" t="s">
        <v>309</v>
      </c>
      <c r="F33" s="163" t="s">
        <v>310</v>
      </c>
      <c r="G33" s="163" t="s">
        <v>160</v>
      </c>
      <c r="H33" s="163"/>
      <c r="I33" s="163" t="s">
        <v>311</v>
      </c>
      <c r="J33" s="145" t="s">
        <v>312</v>
      </c>
      <c r="K33" s="146">
        <v>701.91</v>
      </c>
      <c r="L33" s="146"/>
    </row>
    <row r="34" spans="1:12" ht="15" customHeight="1">
      <c r="A34" s="142" t="s">
        <v>313</v>
      </c>
      <c r="B34" s="140" t="s">
        <v>314</v>
      </c>
      <c r="C34" s="143">
        <v>0</v>
      </c>
      <c r="D34" s="143"/>
      <c r="E34" s="163" t="s">
        <v>315</v>
      </c>
      <c r="F34" s="163" t="s">
        <v>316</v>
      </c>
      <c r="G34" s="163" t="s">
        <v>160</v>
      </c>
      <c r="H34" s="163"/>
      <c r="I34" s="163" t="s">
        <v>317</v>
      </c>
      <c r="J34" s="145" t="s">
        <v>318</v>
      </c>
      <c r="K34" s="146">
        <v>66.13</v>
      </c>
      <c r="L34" s="146"/>
    </row>
    <row r="35" spans="1:12" ht="15" customHeight="1">
      <c r="A35" s="142" t="s">
        <v>160</v>
      </c>
      <c r="B35" s="140" t="s">
        <v>319</v>
      </c>
      <c r="C35" s="143" t="s">
        <v>160</v>
      </c>
      <c r="D35" s="143"/>
      <c r="E35" s="163" t="s">
        <v>320</v>
      </c>
      <c r="F35" s="163" t="s">
        <v>321</v>
      </c>
      <c r="G35" s="163" t="s">
        <v>160</v>
      </c>
      <c r="H35" s="163"/>
      <c r="I35" s="163" t="s">
        <v>322</v>
      </c>
      <c r="J35" s="145" t="s">
        <v>323</v>
      </c>
      <c r="K35" s="146">
        <v>5723.42</v>
      </c>
      <c r="L35" s="146"/>
    </row>
    <row r="36" spans="1:12" ht="15" customHeight="1">
      <c r="A36" s="142" t="s">
        <v>160</v>
      </c>
      <c r="B36" s="140" t="s">
        <v>324</v>
      </c>
      <c r="C36" s="143" t="s">
        <v>160</v>
      </c>
      <c r="D36" s="143"/>
      <c r="E36" s="163" t="s">
        <v>301</v>
      </c>
      <c r="F36" s="163" t="s">
        <v>160</v>
      </c>
      <c r="G36" s="163" t="s">
        <v>160</v>
      </c>
      <c r="H36" s="163"/>
      <c r="I36" s="163" t="s">
        <v>160</v>
      </c>
      <c r="J36" s="145" t="s">
        <v>325</v>
      </c>
      <c r="K36" s="146">
        <v>5109.98</v>
      </c>
      <c r="L36" s="146"/>
    </row>
    <row r="37" spans="1:12" ht="15" customHeight="1">
      <c r="A37" s="142" t="s">
        <v>160</v>
      </c>
      <c r="B37" s="140" t="s">
        <v>326</v>
      </c>
      <c r="C37" s="143" t="s">
        <v>160</v>
      </c>
      <c r="D37" s="143"/>
      <c r="E37" s="163" t="s">
        <v>307</v>
      </c>
      <c r="F37" s="163" t="s">
        <v>160</v>
      </c>
      <c r="G37" s="163" t="s">
        <v>160</v>
      </c>
      <c r="H37" s="163"/>
      <c r="I37" s="163" t="s">
        <v>160</v>
      </c>
      <c r="J37" s="145" t="s">
        <v>327</v>
      </c>
      <c r="K37" s="146">
        <v>613.44</v>
      </c>
      <c r="L37" s="146"/>
    </row>
    <row r="38" spans="1:12" ht="15" customHeight="1">
      <c r="A38" s="142" t="s">
        <v>160</v>
      </c>
      <c r="B38" s="140" t="s">
        <v>328</v>
      </c>
      <c r="C38" s="143" t="s">
        <v>160</v>
      </c>
      <c r="D38" s="143"/>
      <c r="E38" s="163" t="s">
        <v>313</v>
      </c>
      <c r="F38" s="163" t="s">
        <v>160</v>
      </c>
      <c r="G38" s="163" t="s">
        <v>160</v>
      </c>
      <c r="H38" s="163"/>
      <c r="I38" s="163" t="s">
        <v>160</v>
      </c>
      <c r="J38" s="145" t="s">
        <v>329</v>
      </c>
      <c r="K38" s="146">
        <v>0</v>
      </c>
      <c r="L38" s="146"/>
    </row>
    <row r="39" spans="1:12" ht="15" customHeight="1">
      <c r="A39" s="136" t="s">
        <v>160</v>
      </c>
      <c r="B39" s="140" t="s">
        <v>330</v>
      </c>
      <c r="C39" s="143" t="s">
        <v>160</v>
      </c>
      <c r="D39" s="143"/>
      <c r="E39" s="163" t="s">
        <v>160</v>
      </c>
      <c r="F39" s="163" t="s">
        <v>160</v>
      </c>
      <c r="G39" s="163" t="s">
        <v>160</v>
      </c>
      <c r="H39" s="163"/>
      <c r="I39" s="163" t="s">
        <v>160</v>
      </c>
      <c r="J39" s="145" t="s">
        <v>331</v>
      </c>
      <c r="K39" s="146" t="s">
        <v>160</v>
      </c>
      <c r="L39" s="146"/>
    </row>
    <row r="40" spans="1:12" ht="15" customHeight="1">
      <c r="A40" s="139" t="s">
        <v>160</v>
      </c>
      <c r="B40" s="140" t="s">
        <v>332</v>
      </c>
      <c r="C40" s="143" t="s">
        <v>160</v>
      </c>
      <c r="D40" s="143"/>
      <c r="E40" s="163" t="s">
        <v>160</v>
      </c>
      <c r="F40" s="163" t="s">
        <v>160</v>
      </c>
      <c r="G40" s="163" t="s">
        <v>160</v>
      </c>
      <c r="H40" s="163"/>
      <c r="I40" s="163" t="s">
        <v>160</v>
      </c>
      <c r="J40" s="145" t="s">
        <v>333</v>
      </c>
      <c r="K40" s="146" t="s">
        <v>160</v>
      </c>
      <c r="L40" s="146"/>
    </row>
    <row r="41" spans="1:12" s="135" customFormat="1" ht="15" customHeight="1" thickBot="1">
      <c r="A41" s="151" t="s">
        <v>334</v>
      </c>
      <c r="B41" s="152" t="s">
        <v>335</v>
      </c>
      <c r="C41" s="153">
        <v>210214.4</v>
      </c>
      <c r="D41" s="153">
        <f>D29+D30+D31</f>
        <v>219706</v>
      </c>
      <c r="E41" s="164" t="s">
        <v>336</v>
      </c>
      <c r="F41" s="164" t="s">
        <v>160</v>
      </c>
      <c r="G41" s="164" t="s">
        <v>160</v>
      </c>
      <c r="H41" s="164"/>
      <c r="I41" s="164" t="s">
        <v>160</v>
      </c>
      <c r="J41" s="154" t="s">
        <v>337</v>
      </c>
      <c r="K41" s="155">
        <v>210214.4</v>
      </c>
      <c r="L41" s="155">
        <v>219706</v>
      </c>
    </row>
    <row r="42" spans="1:12" ht="15" customHeight="1">
      <c r="A42" s="165"/>
      <c r="B42" s="166"/>
      <c r="C42" s="166"/>
      <c r="D42" s="156"/>
      <c r="E42" s="156" t="s">
        <v>160</v>
      </c>
      <c r="F42" s="157" t="s">
        <v>160</v>
      </c>
      <c r="G42" s="156" t="s">
        <v>160</v>
      </c>
      <c r="H42" s="156"/>
      <c r="I42" s="156" t="s">
        <v>160</v>
      </c>
      <c r="J42" s="157" t="s">
        <v>160</v>
      </c>
      <c r="K42" s="158" t="s">
        <v>160</v>
      </c>
      <c r="L42" s="156" t="s">
        <v>160</v>
      </c>
    </row>
  </sheetData>
  <sheetProtection/>
  <mergeCells count="17">
    <mergeCell ref="A1:L1"/>
    <mergeCell ref="E37:I37"/>
    <mergeCell ref="A3:C3"/>
    <mergeCell ref="E3:L3"/>
    <mergeCell ref="E29:I29"/>
    <mergeCell ref="E30:I30"/>
    <mergeCell ref="E31:I31"/>
    <mergeCell ref="E38:I38"/>
    <mergeCell ref="E39:I39"/>
    <mergeCell ref="E40:I40"/>
    <mergeCell ref="E41:I41"/>
    <mergeCell ref="A42:C42"/>
    <mergeCell ref="E32:I32"/>
    <mergeCell ref="E33:I33"/>
    <mergeCell ref="E34:I34"/>
    <mergeCell ref="E35:I35"/>
    <mergeCell ref="E36:I36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80" r:id="rId1"/>
  <headerFooter>
    <oddFooter>&amp;C&amp;P+16 &amp;R2016年部门预算收支完成情况表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jeeg</cp:lastModifiedBy>
  <cp:lastPrinted>2016-11-22T12:38:38Z</cp:lastPrinted>
  <dcterms:created xsi:type="dcterms:W3CDTF">2015-12-30T15:22:26Z</dcterms:created>
  <dcterms:modified xsi:type="dcterms:W3CDTF">2016-11-22T12:38:47Z</dcterms:modified>
  <cp:category/>
  <cp:version/>
  <cp:contentType/>
  <cp:contentStatus/>
</cp:coreProperties>
</file>